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hmfa\OneDrive\Desktop\_Outputs\Rakeeza_Website_20261103_v1\library\files\"/>
    </mc:Choice>
  </mc:AlternateContent>
  <xr:revisionPtr revIDLastSave="0" documentId="8_{84698A0B-4560-415F-B3D5-43369A5F6F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ver" sheetId="1" r:id="rId1"/>
    <sheet name="Bank" sheetId="2" r:id="rId2"/>
    <sheet name="Modules" sheetId="3" r:id="rId3"/>
    <sheet name="Exam" sheetId="4" r:id="rId4"/>
    <sheet name="Answer_Key" sheetId="5" state="hidden" r:id="rId5"/>
  </sheets>
  <definedNames>
    <definedName name="_xlnm._FilterDatabase" localSheetId="1" hidden="1">Bank!$A$4:$Q$454</definedName>
    <definedName name="_xlnm.Print_Area" localSheetId="3">Exam!$A$1:$K$35</definedName>
    <definedName name="_xlnm.Print_Titles" localSheetId="4">Answer_Key!$4:$4</definedName>
    <definedName name="_xlnm.Print_Titles" localSheetId="1">Bank!$4:$4</definedName>
    <definedName name="_xlnm.Print_Titles" localSheetId="3">Exam!$13:$13</definedName>
    <definedName name="_xlnm.Print_Titles" localSheetId="2">Modules!$4:$4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4" i="5" l="1"/>
  <c r="D454" i="5"/>
  <c r="C454" i="5"/>
  <c r="A454" i="5"/>
  <c r="E453" i="5"/>
  <c r="D453" i="5"/>
  <c r="C453" i="5"/>
  <c r="A453" i="5"/>
  <c r="E452" i="5"/>
  <c r="D452" i="5"/>
  <c r="C452" i="5"/>
  <c r="A452" i="5"/>
  <c r="E451" i="5"/>
  <c r="D451" i="5"/>
  <c r="C451" i="5"/>
  <c r="A451" i="5"/>
  <c r="E450" i="5"/>
  <c r="D450" i="5"/>
  <c r="C450" i="5"/>
  <c r="A450" i="5"/>
  <c r="E449" i="5"/>
  <c r="D449" i="5"/>
  <c r="C449" i="5"/>
  <c r="A449" i="5"/>
  <c r="E448" i="5"/>
  <c r="D448" i="5"/>
  <c r="C448" i="5"/>
  <c r="A448" i="5"/>
  <c r="E447" i="5"/>
  <c r="D447" i="5"/>
  <c r="C447" i="5"/>
  <c r="A447" i="5"/>
  <c r="E446" i="5"/>
  <c r="D446" i="5"/>
  <c r="C446" i="5"/>
  <c r="A446" i="5"/>
  <c r="E445" i="5"/>
  <c r="D445" i="5"/>
  <c r="C445" i="5"/>
  <c r="A445" i="5"/>
  <c r="E444" i="5"/>
  <c r="D444" i="5"/>
  <c r="C444" i="5"/>
  <c r="A444" i="5"/>
  <c r="E443" i="5"/>
  <c r="D443" i="5"/>
  <c r="C443" i="5"/>
  <c r="A443" i="5"/>
  <c r="E442" i="5"/>
  <c r="D442" i="5"/>
  <c r="C442" i="5"/>
  <c r="A442" i="5"/>
  <c r="E441" i="5"/>
  <c r="D441" i="5"/>
  <c r="C441" i="5"/>
  <c r="A441" i="5"/>
  <c r="E440" i="5"/>
  <c r="D440" i="5"/>
  <c r="C440" i="5"/>
  <c r="A440" i="5"/>
  <c r="E439" i="5"/>
  <c r="D439" i="5"/>
  <c r="C439" i="5"/>
  <c r="A439" i="5"/>
  <c r="E438" i="5"/>
  <c r="D438" i="5"/>
  <c r="C438" i="5"/>
  <c r="A438" i="5"/>
  <c r="E437" i="5"/>
  <c r="D437" i="5"/>
  <c r="C437" i="5"/>
  <c r="A437" i="5"/>
  <c r="E436" i="5"/>
  <c r="D436" i="5"/>
  <c r="C436" i="5"/>
  <c r="A436" i="5"/>
  <c r="E435" i="5"/>
  <c r="D435" i="5"/>
  <c r="C435" i="5"/>
  <c r="A435" i="5"/>
  <c r="E434" i="5"/>
  <c r="D434" i="5"/>
  <c r="C434" i="5"/>
  <c r="A434" i="5"/>
  <c r="E433" i="5"/>
  <c r="D433" i="5"/>
  <c r="C433" i="5"/>
  <c r="A433" i="5"/>
  <c r="E432" i="5"/>
  <c r="D432" i="5"/>
  <c r="C432" i="5"/>
  <c r="A432" i="5"/>
  <c r="E431" i="5"/>
  <c r="D431" i="5"/>
  <c r="C431" i="5"/>
  <c r="A431" i="5"/>
  <c r="E430" i="5"/>
  <c r="D430" i="5"/>
  <c r="C430" i="5"/>
  <c r="A430" i="5"/>
  <c r="E429" i="5"/>
  <c r="D429" i="5"/>
  <c r="C429" i="5"/>
  <c r="A429" i="5"/>
  <c r="E428" i="5"/>
  <c r="D428" i="5"/>
  <c r="C428" i="5"/>
  <c r="A428" i="5"/>
  <c r="E427" i="5"/>
  <c r="D427" i="5"/>
  <c r="C427" i="5"/>
  <c r="A427" i="5"/>
  <c r="E426" i="5"/>
  <c r="D426" i="5"/>
  <c r="C426" i="5"/>
  <c r="A426" i="5"/>
  <c r="E425" i="5"/>
  <c r="D425" i="5"/>
  <c r="C425" i="5"/>
  <c r="A425" i="5"/>
  <c r="E424" i="5"/>
  <c r="D424" i="5"/>
  <c r="C424" i="5"/>
  <c r="A424" i="5"/>
  <c r="E423" i="5"/>
  <c r="D423" i="5"/>
  <c r="C423" i="5"/>
  <c r="A423" i="5"/>
  <c r="E422" i="5"/>
  <c r="D422" i="5"/>
  <c r="C422" i="5"/>
  <c r="A422" i="5"/>
  <c r="E421" i="5"/>
  <c r="D421" i="5"/>
  <c r="C421" i="5"/>
  <c r="A421" i="5"/>
  <c r="E420" i="5"/>
  <c r="D420" i="5"/>
  <c r="C420" i="5"/>
  <c r="A420" i="5"/>
  <c r="E419" i="5"/>
  <c r="D419" i="5"/>
  <c r="C419" i="5"/>
  <c r="A419" i="5"/>
  <c r="E418" i="5"/>
  <c r="D418" i="5"/>
  <c r="C418" i="5"/>
  <c r="A418" i="5"/>
  <c r="E417" i="5"/>
  <c r="D417" i="5"/>
  <c r="C417" i="5"/>
  <c r="A417" i="5"/>
  <c r="E416" i="5"/>
  <c r="D416" i="5"/>
  <c r="C416" i="5"/>
  <c r="A416" i="5"/>
  <c r="E415" i="5"/>
  <c r="D415" i="5"/>
  <c r="C415" i="5"/>
  <c r="A415" i="5"/>
  <c r="E414" i="5"/>
  <c r="D414" i="5"/>
  <c r="C414" i="5"/>
  <c r="A414" i="5"/>
  <c r="E413" i="5"/>
  <c r="D413" i="5"/>
  <c r="C413" i="5"/>
  <c r="A413" i="5"/>
  <c r="E412" i="5"/>
  <c r="D412" i="5"/>
  <c r="C412" i="5"/>
  <c r="A412" i="5"/>
  <c r="E411" i="5"/>
  <c r="D411" i="5"/>
  <c r="C411" i="5"/>
  <c r="A411" i="5"/>
  <c r="E410" i="5"/>
  <c r="D410" i="5"/>
  <c r="C410" i="5"/>
  <c r="A410" i="5"/>
  <c r="E409" i="5"/>
  <c r="D409" i="5"/>
  <c r="C409" i="5"/>
  <c r="A409" i="5"/>
  <c r="E408" i="5"/>
  <c r="D408" i="5"/>
  <c r="C408" i="5"/>
  <c r="A408" i="5"/>
  <c r="E407" i="5"/>
  <c r="D407" i="5"/>
  <c r="C407" i="5"/>
  <c r="A407" i="5"/>
  <c r="E406" i="5"/>
  <c r="D406" i="5"/>
  <c r="C406" i="5"/>
  <c r="A406" i="5"/>
  <c r="E405" i="5"/>
  <c r="D405" i="5"/>
  <c r="C405" i="5"/>
  <c r="A405" i="5"/>
  <c r="E404" i="5"/>
  <c r="D404" i="5"/>
  <c r="C404" i="5"/>
  <c r="A404" i="5"/>
  <c r="E403" i="5"/>
  <c r="D403" i="5"/>
  <c r="C403" i="5"/>
  <c r="A403" i="5"/>
  <c r="E402" i="5"/>
  <c r="D402" i="5"/>
  <c r="C402" i="5"/>
  <c r="A402" i="5"/>
  <c r="E401" i="5"/>
  <c r="D401" i="5"/>
  <c r="C401" i="5"/>
  <c r="A401" i="5"/>
  <c r="E400" i="5"/>
  <c r="D400" i="5"/>
  <c r="C400" i="5"/>
  <c r="A400" i="5"/>
  <c r="E399" i="5"/>
  <c r="D399" i="5"/>
  <c r="C399" i="5"/>
  <c r="A399" i="5"/>
  <c r="E398" i="5"/>
  <c r="D398" i="5"/>
  <c r="C398" i="5"/>
  <c r="A398" i="5"/>
  <c r="E397" i="5"/>
  <c r="D397" i="5"/>
  <c r="C397" i="5"/>
  <c r="A397" i="5"/>
  <c r="E396" i="5"/>
  <c r="D396" i="5"/>
  <c r="C396" i="5"/>
  <c r="A396" i="5"/>
  <c r="E395" i="5"/>
  <c r="D395" i="5"/>
  <c r="C395" i="5"/>
  <c r="A395" i="5"/>
  <c r="E394" i="5"/>
  <c r="D394" i="5"/>
  <c r="C394" i="5"/>
  <c r="A394" i="5"/>
  <c r="E393" i="5"/>
  <c r="D393" i="5"/>
  <c r="C393" i="5"/>
  <c r="A393" i="5"/>
  <c r="E392" i="5"/>
  <c r="D392" i="5"/>
  <c r="C392" i="5"/>
  <c r="A392" i="5"/>
  <c r="E391" i="5"/>
  <c r="D391" i="5"/>
  <c r="C391" i="5"/>
  <c r="A391" i="5"/>
  <c r="E390" i="5"/>
  <c r="D390" i="5"/>
  <c r="C390" i="5"/>
  <c r="A390" i="5"/>
  <c r="E389" i="5"/>
  <c r="D389" i="5"/>
  <c r="C389" i="5"/>
  <c r="A389" i="5"/>
  <c r="E388" i="5"/>
  <c r="D388" i="5"/>
  <c r="C388" i="5"/>
  <c r="A388" i="5"/>
  <c r="E387" i="5"/>
  <c r="D387" i="5"/>
  <c r="C387" i="5"/>
  <c r="A387" i="5"/>
  <c r="E386" i="5"/>
  <c r="D386" i="5"/>
  <c r="C386" i="5"/>
  <c r="A386" i="5"/>
  <c r="E385" i="5"/>
  <c r="D385" i="5"/>
  <c r="C385" i="5"/>
  <c r="A385" i="5"/>
  <c r="E384" i="5"/>
  <c r="D384" i="5"/>
  <c r="C384" i="5"/>
  <c r="A384" i="5"/>
  <c r="E383" i="5"/>
  <c r="D383" i="5"/>
  <c r="C383" i="5"/>
  <c r="A383" i="5"/>
  <c r="E382" i="5"/>
  <c r="D382" i="5"/>
  <c r="C382" i="5"/>
  <c r="A382" i="5"/>
  <c r="E381" i="5"/>
  <c r="D381" i="5"/>
  <c r="C381" i="5"/>
  <c r="A381" i="5"/>
  <c r="E380" i="5"/>
  <c r="D380" i="5"/>
  <c r="C380" i="5"/>
  <c r="A380" i="5"/>
  <c r="E379" i="5"/>
  <c r="D379" i="5"/>
  <c r="C379" i="5"/>
  <c r="A379" i="5"/>
  <c r="E378" i="5"/>
  <c r="D378" i="5"/>
  <c r="C378" i="5"/>
  <c r="A378" i="5"/>
  <c r="E377" i="5"/>
  <c r="D377" i="5"/>
  <c r="C377" i="5"/>
  <c r="A377" i="5"/>
  <c r="E376" i="5"/>
  <c r="D376" i="5"/>
  <c r="C376" i="5"/>
  <c r="A376" i="5"/>
  <c r="E375" i="5"/>
  <c r="D375" i="5"/>
  <c r="C375" i="5"/>
  <c r="A375" i="5"/>
  <c r="E374" i="5"/>
  <c r="D374" i="5"/>
  <c r="C374" i="5"/>
  <c r="A374" i="5"/>
  <c r="E373" i="5"/>
  <c r="D373" i="5"/>
  <c r="C373" i="5"/>
  <c r="A373" i="5"/>
  <c r="E372" i="5"/>
  <c r="D372" i="5"/>
  <c r="C372" i="5"/>
  <c r="A372" i="5"/>
  <c r="E371" i="5"/>
  <c r="D371" i="5"/>
  <c r="C371" i="5"/>
  <c r="A371" i="5"/>
  <c r="E370" i="5"/>
  <c r="D370" i="5"/>
  <c r="C370" i="5"/>
  <c r="A370" i="5"/>
  <c r="E369" i="5"/>
  <c r="D369" i="5"/>
  <c r="C369" i="5"/>
  <c r="A369" i="5"/>
  <c r="E368" i="5"/>
  <c r="D368" i="5"/>
  <c r="C368" i="5"/>
  <c r="A368" i="5"/>
  <c r="E367" i="5"/>
  <c r="D367" i="5"/>
  <c r="C367" i="5"/>
  <c r="A367" i="5"/>
  <c r="E366" i="5"/>
  <c r="D366" i="5"/>
  <c r="C366" i="5"/>
  <c r="A366" i="5"/>
  <c r="E365" i="5"/>
  <c r="D365" i="5"/>
  <c r="C365" i="5"/>
  <c r="A365" i="5"/>
  <c r="E364" i="5"/>
  <c r="D364" i="5"/>
  <c r="C364" i="5"/>
  <c r="A364" i="5"/>
  <c r="E363" i="5"/>
  <c r="D363" i="5"/>
  <c r="C363" i="5"/>
  <c r="A363" i="5"/>
  <c r="E362" i="5"/>
  <c r="D362" i="5"/>
  <c r="C362" i="5"/>
  <c r="A362" i="5"/>
  <c r="E361" i="5"/>
  <c r="D361" i="5"/>
  <c r="C361" i="5"/>
  <c r="A361" i="5"/>
  <c r="E360" i="5"/>
  <c r="D360" i="5"/>
  <c r="C360" i="5"/>
  <c r="A360" i="5"/>
  <c r="E359" i="5"/>
  <c r="D359" i="5"/>
  <c r="C359" i="5"/>
  <c r="A359" i="5"/>
  <c r="E358" i="5"/>
  <c r="D358" i="5"/>
  <c r="C358" i="5"/>
  <c r="A358" i="5"/>
  <c r="E357" i="5"/>
  <c r="D357" i="5"/>
  <c r="C357" i="5"/>
  <c r="A357" i="5"/>
  <c r="E356" i="5"/>
  <c r="D356" i="5"/>
  <c r="C356" i="5"/>
  <c r="A356" i="5"/>
  <c r="E355" i="5"/>
  <c r="D355" i="5"/>
  <c r="C355" i="5"/>
  <c r="A355" i="5"/>
  <c r="E354" i="5"/>
  <c r="D354" i="5"/>
  <c r="C354" i="5"/>
  <c r="A354" i="5"/>
  <c r="E353" i="5"/>
  <c r="D353" i="5"/>
  <c r="C353" i="5"/>
  <c r="A353" i="5"/>
  <c r="E352" i="5"/>
  <c r="D352" i="5"/>
  <c r="C352" i="5"/>
  <c r="A352" i="5"/>
  <c r="E351" i="5"/>
  <c r="D351" i="5"/>
  <c r="C351" i="5"/>
  <c r="A351" i="5"/>
  <c r="E350" i="5"/>
  <c r="D350" i="5"/>
  <c r="C350" i="5"/>
  <c r="A350" i="5"/>
  <c r="E349" i="5"/>
  <c r="D349" i="5"/>
  <c r="C349" i="5"/>
  <c r="A349" i="5"/>
  <c r="E348" i="5"/>
  <c r="D348" i="5"/>
  <c r="C348" i="5"/>
  <c r="A348" i="5"/>
  <c r="E347" i="5"/>
  <c r="D347" i="5"/>
  <c r="C347" i="5"/>
  <c r="A347" i="5"/>
  <c r="E346" i="5"/>
  <c r="D346" i="5"/>
  <c r="C346" i="5"/>
  <c r="A346" i="5"/>
  <c r="E345" i="5"/>
  <c r="D345" i="5"/>
  <c r="C345" i="5"/>
  <c r="A345" i="5"/>
  <c r="E344" i="5"/>
  <c r="D344" i="5"/>
  <c r="C344" i="5"/>
  <c r="A344" i="5"/>
  <c r="E343" i="5"/>
  <c r="D343" i="5"/>
  <c r="C343" i="5"/>
  <c r="A343" i="5"/>
  <c r="E342" i="5"/>
  <c r="D342" i="5"/>
  <c r="C342" i="5"/>
  <c r="A342" i="5"/>
  <c r="E341" i="5"/>
  <c r="D341" i="5"/>
  <c r="C341" i="5"/>
  <c r="A341" i="5"/>
  <c r="E340" i="5"/>
  <c r="D340" i="5"/>
  <c r="C340" i="5"/>
  <c r="A340" i="5"/>
  <c r="E339" i="5"/>
  <c r="D339" i="5"/>
  <c r="C339" i="5"/>
  <c r="A339" i="5"/>
  <c r="E338" i="5"/>
  <c r="D338" i="5"/>
  <c r="C338" i="5"/>
  <c r="A338" i="5"/>
  <c r="E337" i="5"/>
  <c r="D337" i="5"/>
  <c r="C337" i="5"/>
  <c r="A337" i="5"/>
  <c r="E336" i="5"/>
  <c r="D336" i="5"/>
  <c r="C336" i="5"/>
  <c r="A336" i="5"/>
  <c r="E335" i="5"/>
  <c r="D335" i="5"/>
  <c r="C335" i="5"/>
  <c r="A335" i="5"/>
  <c r="E334" i="5"/>
  <c r="D334" i="5"/>
  <c r="C334" i="5"/>
  <c r="A334" i="5"/>
  <c r="E333" i="5"/>
  <c r="D333" i="5"/>
  <c r="C333" i="5"/>
  <c r="A333" i="5"/>
  <c r="E332" i="5"/>
  <c r="D332" i="5"/>
  <c r="C332" i="5"/>
  <c r="A332" i="5"/>
  <c r="E331" i="5"/>
  <c r="D331" i="5"/>
  <c r="C331" i="5"/>
  <c r="A331" i="5"/>
  <c r="E330" i="5"/>
  <c r="D330" i="5"/>
  <c r="C330" i="5"/>
  <c r="A330" i="5"/>
  <c r="E329" i="5"/>
  <c r="D329" i="5"/>
  <c r="C329" i="5"/>
  <c r="A329" i="5"/>
  <c r="E328" i="5"/>
  <c r="D328" i="5"/>
  <c r="C328" i="5"/>
  <c r="A328" i="5"/>
  <c r="E327" i="5"/>
  <c r="D327" i="5"/>
  <c r="C327" i="5"/>
  <c r="A327" i="5"/>
  <c r="E326" i="5"/>
  <c r="D326" i="5"/>
  <c r="C326" i="5"/>
  <c r="A326" i="5"/>
  <c r="E325" i="5"/>
  <c r="D325" i="5"/>
  <c r="C325" i="5"/>
  <c r="A325" i="5"/>
  <c r="E324" i="5"/>
  <c r="D324" i="5"/>
  <c r="C324" i="5"/>
  <c r="A324" i="5"/>
  <c r="E323" i="5"/>
  <c r="D323" i="5"/>
  <c r="C323" i="5"/>
  <c r="A323" i="5"/>
  <c r="E322" i="5"/>
  <c r="D322" i="5"/>
  <c r="C322" i="5"/>
  <c r="A322" i="5"/>
  <c r="E321" i="5"/>
  <c r="D321" i="5"/>
  <c r="C321" i="5"/>
  <c r="A321" i="5"/>
  <c r="E320" i="5"/>
  <c r="D320" i="5"/>
  <c r="C320" i="5"/>
  <c r="A320" i="5"/>
  <c r="E319" i="5"/>
  <c r="D319" i="5"/>
  <c r="C319" i="5"/>
  <c r="A319" i="5"/>
  <c r="E318" i="5"/>
  <c r="D318" i="5"/>
  <c r="C318" i="5"/>
  <c r="A318" i="5"/>
  <c r="E317" i="5"/>
  <c r="D317" i="5"/>
  <c r="C317" i="5"/>
  <c r="A317" i="5"/>
  <c r="E316" i="5"/>
  <c r="D316" i="5"/>
  <c r="C316" i="5"/>
  <c r="A316" i="5"/>
  <c r="E315" i="5"/>
  <c r="D315" i="5"/>
  <c r="C315" i="5"/>
  <c r="A315" i="5"/>
  <c r="E314" i="5"/>
  <c r="D314" i="5"/>
  <c r="C314" i="5"/>
  <c r="A314" i="5"/>
  <c r="E313" i="5"/>
  <c r="D313" i="5"/>
  <c r="C313" i="5"/>
  <c r="A313" i="5"/>
  <c r="E312" i="5"/>
  <c r="D312" i="5"/>
  <c r="C312" i="5"/>
  <c r="A312" i="5"/>
  <c r="E311" i="5"/>
  <c r="D311" i="5"/>
  <c r="C311" i="5"/>
  <c r="A311" i="5"/>
  <c r="E310" i="5"/>
  <c r="D310" i="5"/>
  <c r="C310" i="5"/>
  <c r="A310" i="5"/>
  <c r="E309" i="5"/>
  <c r="D309" i="5"/>
  <c r="C309" i="5"/>
  <c r="A309" i="5"/>
  <c r="E308" i="5"/>
  <c r="D308" i="5"/>
  <c r="C308" i="5"/>
  <c r="A308" i="5"/>
  <c r="E307" i="5"/>
  <c r="D307" i="5"/>
  <c r="C307" i="5"/>
  <c r="A307" i="5"/>
  <c r="E306" i="5"/>
  <c r="D306" i="5"/>
  <c r="C306" i="5"/>
  <c r="A306" i="5"/>
  <c r="E305" i="5"/>
  <c r="D305" i="5"/>
  <c r="C305" i="5"/>
  <c r="A305" i="5"/>
  <c r="E304" i="5"/>
  <c r="D304" i="5"/>
  <c r="C304" i="5"/>
  <c r="A304" i="5"/>
  <c r="E303" i="5"/>
  <c r="D303" i="5"/>
  <c r="C303" i="5"/>
  <c r="A303" i="5"/>
  <c r="E302" i="5"/>
  <c r="D302" i="5"/>
  <c r="C302" i="5"/>
  <c r="A302" i="5"/>
  <c r="E301" i="5"/>
  <c r="D301" i="5"/>
  <c r="C301" i="5"/>
  <c r="A301" i="5"/>
  <c r="E300" i="5"/>
  <c r="D300" i="5"/>
  <c r="C300" i="5"/>
  <c r="A300" i="5"/>
  <c r="E299" i="5"/>
  <c r="D299" i="5"/>
  <c r="C299" i="5"/>
  <c r="A299" i="5"/>
  <c r="E298" i="5"/>
  <c r="D298" i="5"/>
  <c r="C298" i="5"/>
  <c r="A298" i="5"/>
  <c r="E297" i="5"/>
  <c r="D297" i="5"/>
  <c r="C297" i="5"/>
  <c r="A297" i="5"/>
  <c r="E296" i="5"/>
  <c r="D296" i="5"/>
  <c r="C296" i="5"/>
  <c r="A296" i="5"/>
  <c r="E295" i="5"/>
  <c r="D295" i="5"/>
  <c r="C295" i="5"/>
  <c r="A295" i="5"/>
  <c r="E294" i="5"/>
  <c r="D294" i="5"/>
  <c r="C294" i="5"/>
  <c r="A294" i="5"/>
  <c r="E293" i="5"/>
  <c r="D293" i="5"/>
  <c r="C293" i="5"/>
  <c r="A293" i="5"/>
  <c r="E292" i="5"/>
  <c r="D292" i="5"/>
  <c r="C292" i="5"/>
  <c r="A292" i="5"/>
  <c r="E291" i="5"/>
  <c r="D291" i="5"/>
  <c r="C291" i="5"/>
  <c r="A291" i="5"/>
  <c r="E290" i="5"/>
  <c r="D290" i="5"/>
  <c r="C290" i="5"/>
  <c r="A290" i="5"/>
  <c r="E289" i="5"/>
  <c r="D289" i="5"/>
  <c r="C289" i="5"/>
  <c r="A289" i="5"/>
  <c r="E288" i="5"/>
  <c r="D288" i="5"/>
  <c r="C288" i="5"/>
  <c r="A288" i="5"/>
  <c r="E287" i="5"/>
  <c r="D287" i="5"/>
  <c r="C287" i="5"/>
  <c r="A287" i="5"/>
  <c r="E286" i="5"/>
  <c r="D286" i="5"/>
  <c r="C286" i="5"/>
  <c r="A286" i="5"/>
  <c r="E285" i="5"/>
  <c r="D285" i="5"/>
  <c r="C285" i="5"/>
  <c r="A285" i="5"/>
  <c r="E284" i="5"/>
  <c r="D284" i="5"/>
  <c r="C284" i="5"/>
  <c r="A284" i="5"/>
  <c r="E283" i="5"/>
  <c r="D283" i="5"/>
  <c r="C283" i="5"/>
  <c r="A283" i="5"/>
  <c r="E282" i="5"/>
  <c r="D282" i="5"/>
  <c r="C282" i="5"/>
  <c r="A282" i="5"/>
  <c r="E281" i="5"/>
  <c r="D281" i="5"/>
  <c r="C281" i="5"/>
  <c r="A281" i="5"/>
  <c r="E280" i="5"/>
  <c r="D280" i="5"/>
  <c r="C280" i="5"/>
  <c r="A280" i="5"/>
  <c r="E279" i="5"/>
  <c r="D279" i="5"/>
  <c r="C279" i="5"/>
  <c r="A279" i="5"/>
  <c r="E278" i="5"/>
  <c r="D278" i="5"/>
  <c r="C278" i="5"/>
  <c r="A278" i="5"/>
  <c r="E277" i="5"/>
  <c r="D277" i="5"/>
  <c r="C277" i="5"/>
  <c r="A277" i="5"/>
  <c r="E276" i="5"/>
  <c r="D276" i="5"/>
  <c r="C276" i="5"/>
  <c r="A276" i="5"/>
  <c r="E275" i="5"/>
  <c r="D275" i="5"/>
  <c r="C275" i="5"/>
  <c r="A275" i="5"/>
  <c r="E274" i="5"/>
  <c r="D274" i="5"/>
  <c r="C274" i="5"/>
  <c r="A274" i="5"/>
  <c r="E273" i="5"/>
  <c r="D273" i="5"/>
  <c r="C273" i="5"/>
  <c r="A273" i="5"/>
  <c r="E272" i="5"/>
  <c r="D272" i="5"/>
  <c r="C272" i="5"/>
  <c r="A272" i="5"/>
  <c r="E271" i="5"/>
  <c r="D271" i="5"/>
  <c r="C271" i="5"/>
  <c r="A271" i="5"/>
  <c r="E270" i="5"/>
  <c r="D270" i="5"/>
  <c r="C270" i="5"/>
  <c r="A270" i="5"/>
  <c r="E269" i="5"/>
  <c r="D269" i="5"/>
  <c r="C269" i="5"/>
  <c r="A269" i="5"/>
  <c r="E268" i="5"/>
  <c r="D268" i="5"/>
  <c r="C268" i="5"/>
  <c r="A268" i="5"/>
  <c r="E267" i="5"/>
  <c r="D267" i="5"/>
  <c r="C267" i="5"/>
  <c r="A267" i="5"/>
  <c r="E266" i="5"/>
  <c r="D266" i="5"/>
  <c r="C266" i="5"/>
  <c r="A266" i="5"/>
  <c r="E265" i="5"/>
  <c r="D265" i="5"/>
  <c r="C265" i="5"/>
  <c r="A265" i="5"/>
  <c r="E264" i="5"/>
  <c r="D264" i="5"/>
  <c r="C264" i="5"/>
  <c r="A264" i="5"/>
  <c r="E263" i="5"/>
  <c r="D263" i="5"/>
  <c r="C263" i="5"/>
  <c r="A263" i="5"/>
  <c r="E262" i="5"/>
  <c r="D262" i="5"/>
  <c r="C262" i="5"/>
  <c r="A262" i="5"/>
  <c r="E261" i="5"/>
  <c r="D261" i="5"/>
  <c r="C261" i="5"/>
  <c r="A261" i="5"/>
  <c r="E260" i="5"/>
  <c r="D260" i="5"/>
  <c r="C260" i="5"/>
  <c r="A260" i="5"/>
  <c r="E259" i="5"/>
  <c r="D259" i="5"/>
  <c r="C259" i="5"/>
  <c r="A259" i="5"/>
  <c r="E258" i="5"/>
  <c r="D258" i="5"/>
  <c r="C258" i="5"/>
  <c r="A258" i="5"/>
  <c r="E257" i="5"/>
  <c r="D257" i="5"/>
  <c r="C257" i="5"/>
  <c r="A257" i="5"/>
  <c r="E256" i="5"/>
  <c r="D256" i="5"/>
  <c r="C256" i="5"/>
  <c r="A256" i="5"/>
  <c r="E255" i="5"/>
  <c r="D255" i="5"/>
  <c r="C255" i="5"/>
  <c r="A255" i="5"/>
  <c r="E254" i="5"/>
  <c r="D254" i="5"/>
  <c r="C254" i="5"/>
  <c r="A254" i="5"/>
  <c r="E253" i="5"/>
  <c r="D253" i="5"/>
  <c r="C253" i="5"/>
  <c r="A253" i="5"/>
  <c r="E252" i="5"/>
  <c r="D252" i="5"/>
  <c r="C252" i="5"/>
  <c r="A252" i="5"/>
  <c r="E251" i="5"/>
  <c r="D251" i="5"/>
  <c r="C251" i="5"/>
  <c r="A251" i="5"/>
  <c r="E250" i="5"/>
  <c r="D250" i="5"/>
  <c r="C250" i="5"/>
  <c r="A250" i="5"/>
  <c r="E249" i="5"/>
  <c r="D249" i="5"/>
  <c r="C249" i="5"/>
  <c r="A249" i="5"/>
  <c r="E248" i="5"/>
  <c r="D248" i="5"/>
  <c r="C248" i="5"/>
  <c r="A248" i="5"/>
  <c r="E247" i="5"/>
  <c r="D247" i="5"/>
  <c r="C247" i="5"/>
  <c r="A247" i="5"/>
  <c r="E246" i="5"/>
  <c r="D246" i="5"/>
  <c r="C246" i="5"/>
  <c r="A246" i="5"/>
  <c r="E245" i="5"/>
  <c r="D245" i="5"/>
  <c r="C245" i="5"/>
  <c r="A245" i="5"/>
  <c r="E244" i="5"/>
  <c r="D244" i="5"/>
  <c r="C244" i="5"/>
  <c r="A244" i="5"/>
  <c r="E243" i="5"/>
  <c r="D243" i="5"/>
  <c r="C243" i="5"/>
  <c r="A243" i="5"/>
  <c r="E242" i="5"/>
  <c r="D242" i="5"/>
  <c r="C242" i="5"/>
  <c r="A242" i="5"/>
  <c r="E241" i="5"/>
  <c r="D241" i="5"/>
  <c r="C241" i="5"/>
  <c r="A241" i="5"/>
  <c r="E240" i="5"/>
  <c r="D240" i="5"/>
  <c r="C240" i="5"/>
  <c r="A240" i="5"/>
  <c r="E239" i="5"/>
  <c r="D239" i="5"/>
  <c r="C239" i="5"/>
  <c r="A239" i="5"/>
  <c r="E238" i="5"/>
  <c r="D238" i="5"/>
  <c r="C238" i="5"/>
  <c r="A238" i="5"/>
  <c r="E237" i="5"/>
  <c r="D237" i="5"/>
  <c r="C237" i="5"/>
  <c r="A237" i="5"/>
  <c r="E236" i="5"/>
  <c r="D236" i="5"/>
  <c r="C236" i="5"/>
  <c r="A236" i="5"/>
  <c r="E235" i="5"/>
  <c r="D235" i="5"/>
  <c r="C235" i="5"/>
  <c r="A235" i="5"/>
  <c r="E234" i="5"/>
  <c r="D234" i="5"/>
  <c r="C234" i="5"/>
  <c r="A234" i="5"/>
  <c r="E233" i="5"/>
  <c r="D233" i="5"/>
  <c r="C233" i="5"/>
  <c r="A233" i="5"/>
  <c r="E232" i="5"/>
  <c r="D232" i="5"/>
  <c r="C232" i="5"/>
  <c r="A232" i="5"/>
  <c r="E231" i="5"/>
  <c r="D231" i="5"/>
  <c r="C231" i="5"/>
  <c r="A231" i="5"/>
  <c r="E230" i="5"/>
  <c r="D230" i="5"/>
  <c r="C230" i="5"/>
  <c r="A230" i="5"/>
  <c r="E229" i="5"/>
  <c r="D229" i="5"/>
  <c r="C229" i="5"/>
  <c r="A229" i="5"/>
  <c r="E228" i="5"/>
  <c r="D228" i="5"/>
  <c r="C228" i="5"/>
  <c r="A228" i="5"/>
  <c r="E227" i="5"/>
  <c r="D227" i="5"/>
  <c r="C227" i="5"/>
  <c r="A227" i="5"/>
  <c r="E226" i="5"/>
  <c r="D226" i="5"/>
  <c r="C226" i="5"/>
  <c r="A226" i="5"/>
  <c r="E225" i="5"/>
  <c r="D225" i="5"/>
  <c r="C225" i="5"/>
  <c r="A225" i="5"/>
  <c r="E224" i="5"/>
  <c r="D224" i="5"/>
  <c r="C224" i="5"/>
  <c r="A224" i="5"/>
  <c r="E223" i="5"/>
  <c r="D223" i="5"/>
  <c r="C223" i="5"/>
  <c r="A223" i="5"/>
  <c r="E222" i="5"/>
  <c r="D222" i="5"/>
  <c r="C222" i="5"/>
  <c r="A222" i="5"/>
  <c r="E221" i="5"/>
  <c r="D221" i="5"/>
  <c r="C221" i="5"/>
  <c r="A221" i="5"/>
  <c r="E220" i="5"/>
  <c r="D220" i="5"/>
  <c r="C220" i="5"/>
  <c r="A220" i="5"/>
  <c r="E219" i="5"/>
  <c r="D219" i="5"/>
  <c r="C219" i="5"/>
  <c r="A219" i="5"/>
  <c r="E218" i="5"/>
  <c r="D218" i="5"/>
  <c r="C218" i="5"/>
  <c r="A218" i="5"/>
  <c r="E217" i="5"/>
  <c r="D217" i="5"/>
  <c r="C217" i="5"/>
  <c r="A217" i="5"/>
  <c r="E216" i="5"/>
  <c r="D216" i="5"/>
  <c r="C216" i="5"/>
  <c r="A216" i="5"/>
  <c r="E215" i="5"/>
  <c r="D215" i="5"/>
  <c r="C215" i="5"/>
  <c r="A215" i="5"/>
  <c r="E214" i="5"/>
  <c r="D214" i="5"/>
  <c r="C214" i="5"/>
  <c r="A214" i="5"/>
  <c r="E213" i="5"/>
  <c r="D213" i="5"/>
  <c r="C213" i="5"/>
  <c r="A213" i="5"/>
  <c r="E212" i="5"/>
  <c r="D212" i="5"/>
  <c r="C212" i="5"/>
  <c r="A212" i="5"/>
  <c r="E211" i="5"/>
  <c r="D211" i="5"/>
  <c r="C211" i="5"/>
  <c r="A211" i="5"/>
  <c r="E210" i="5"/>
  <c r="D210" i="5"/>
  <c r="C210" i="5"/>
  <c r="A210" i="5"/>
  <c r="E209" i="5"/>
  <c r="D209" i="5"/>
  <c r="C209" i="5"/>
  <c r="A209" i="5"/>
  <c r="E208" i="5"/>
  <c r="D208" i="5"/>
  <c r="C208" i="5"/>
  <c r="A208" i="5"/>
  <c r="E207" i="5"/>
  <c r="D207" i="5"/>
  <c r="C207" i="5"/>
  <c r="A207" i="5"/>
  <c r="E206" i="5"/>
  <c r="D206" i="5"/>
  <c r="C206" i="5"/>
  <c r="A206" i="5"/>
  <c r="E205" i="5"/>
  <c r="D205" i="5"/>
  <c r="C205" i="5"/>
  <c r="A205" i="5"/>
  <c r="E204" i="5"/>
  <c r="D204" i="5"/>
  <c r="C204" i="5"/>
  <c r="A204" i="5"/>
  <c r="E203" i="5"/>
  <c r="D203" i="5"/>
  <c r="C203" i="5"/>
  <c r="A203" i="5"/>
  <c r="E202" i="5"/>
  <c r="D202" i="5"/>
  <c r="C202" i="5"/>
  <c r="A202" i="5"/>
  <c r="E201" i="5"/>
  <c r="D201" i="5"/>
  <c r="C201" i="5"/>
  <c r="A201" i="5"/>
  <c r="E200" i="5"/>
  <c r="D200" i="5"/>
  <c r="C200" i="5"/>
  <c r="A200" i="5"/>
  <c r="E199" i="5"/>
  <c r="D199" i="5"/>
  <c r="C199" i="5"/>
  <c r="A199" i="5"/>
  <c r="E198" i="5"/>
  <c r="D198" i="5"/>
  <c r="C198" i="5"/>
  <c r="A198" i="5"/>
  <c r="E197" i="5"/>
  <c r="D197" i="5"/>
  <c r="C197" i="5"/>
  <c r="A197" i="5"/>
  <c r="E196" i="5"/>
  <c r="D196" i="5"/>
  <c r="C196" i="5"/>
  <c r="A196" i="5"/>
  <c r="E195" i="5"/>
  <c r="D195" i="5"/>
  <c r="C195" i="5"/>
  <c r="A195" i="5"/>
  <c r="E194" i="5"/>
  <c r="D194" i="5"/>
  <c r="C194" i="5"/>
  <c r="A194" i="5"/>
  <c r="E193" i="5"/>
  <c r="D193" i="5"/>
  <c r="C193" i="5"/>
  <c r="A193" i="5"/>
  <c r="E192" i="5"/>
  <c r="D192" i="5"/>
  <c r="C192" i="5"/>
  <c r="A192" i="5"/>
  <c r="E191" i="5"/>
  <c r="D191" i="5"/>
  <c r="C191" i="5"/>
  <c r="A191" i="5"/>
  <c r="E190" i="5"/>
  <c r="D190" i="5"/>
  <c r="C190" i="5"/>
  <c r="A190" i="5"/>
  <c r="E189" i="5"/>
  <c r="D189" i="5"/>
  <c r="C189" i="5"/>
  <c r="A189" i="5"/>
  <c r="E188" i="5"/>
  <c r="D188" i="5"/>
  <c r="C188" i="5"/>
  <c r="A188" i="5"/>
  <c r="E187" i="5"/>
  <c r="D187" i="5"/>
  <c r="C187" i="5"/>
  <c r="A187" i="5"/>
  <c r="E186" i="5"/>
  <c r="D186" i="5"/>
  <c r="C186" i="5"/>
  <c r="A186" i="5"/>
  <c r="E185" i="5"/>
  <c r="D185" i="5"/>
  <c r="C185" i="5"/>
  <c r="A185" i="5"/>
  <c r="E184" i="5"/>
  <c r="D184" i="5"/>
  <c r="C184" i="5"/>
  <c r="A184" i="5"/>
  <c r="E183" i="5"/>
  <c r="D183" i="5"/>
  <c r="C183" i="5"/>
  <c r="A183" i="5"/>
  <c r="E182" i="5"/>
  <c r="D182" i="5"/>
  <c r="C182" i="5"/>
  <c r="A182" i="5"/>
  <c r="E181" i="5"/>
  <c r="D181" i="5"/>
  <c r="C181" i="5"/>
  <c r="A181" i="5"/>
  <c r="E180" i="5"/>
  <c r="D180" i="5"/>
  <c r="C180" i="5"/>
  <c r="A180" i="5"/>
  <c r="E179" i="5"/>
  <c r="D179" i="5"/>
  <c r="C179" i="5"/>
  <c r="A179" i="5"/>
  <c r="E178" i="5"/>
  <c r="D178" i="5"/>
  <c r="C178" i="5"/>
  <c r="A178" i="5"/>
  <c r="E177" i="5"/>
  <c r="D177" i="5"/>
  <c r="C177" i="5"/>
  <c r="A177" i="5"/>
  <c r="E176" i="5"/>
  <c r="D176" i="5"/>
  <c r="C176" i="5"/>
  <c r="A176" i="5"/>
  <c r="E175" i="5"/>
  <c r="D175" i="5"/>
  <c r="C175" i="5"/>
  <c r="A175" i="5"/>
  <c r="E174" i="5"/>
  <c r="D174" i="5"/>
  <c r="C174" i="5"/>
  <c r="A174" i="5"/>
  <c r="E173" i="5"/>
  <c r="D173" i="5"/>
  <c r="C173" i="5"/>
  <c r="A173" i="5"/>
  <c r="E172" i="5"/>
  <c r="D172" i="5"/>
  <c r="C172" i="5"/>
  <c r="A172" i="5"/>
  <c r="E171" i="5"/>
  <c r="D171" i="5"/>
  <c r="C171" i="5"/>
  <c r="A171" i="5"/>
  <c r="E170" i="5"/>
  <c r="D170" i="5"/>
  <c r="C170" i="5"/>
  <c r="A170" i="5"/>
  <c r="E169" i="5"/>
  <c r="D169" i="5"/>
  <c r="C169" i="5"/>
  <c r="A169" i="5"/>
  <c r="E168" i="5"/>
  <c r="D168" i="5"/>
  <c r="C168" i="5"/>
  <c r="A168" i="5"/>
  <c r="E167" i="5"/>
  <c r="D167" i="5"/>
  <c r="C167" i="5"/>
  <c r="A167" i="5"/>
  <c r="E166" i="5"/>
  <c r="D166" i="5"/>
  <c r="C166" i="5"/>
  <c r="A166" i="5"/>
  <c r="E165" i="5"/>
  <c r="D165" i="5"/>
  <c r="C165" i="5"/>
  <c r="A165" i="5"/>
  <c r="E164" i="5"/>
  <c r="D164" i="5"/>
  <c r="C164" i="5"/>
  <c r="A164" i="5"/>
  <c r="E163" i="5"/>
  <c r="D163" i="5"/>
  <c r="C163" i="5"/>
  <c r="A163" i="5"/>
  <c r="E162" i="5"/>
  <c r="D162" i="5"/>
  <c r="C162" i="5"/>
  <c r="A162" i="5"/>
  <c r="E161" i="5"/>
  <c r="D161" i="5"/>
  <c r="C161" i="5"/>
  <c r="A161" i="5"/>
  <c r="E160" i="5"/>
  <c r="D160" i="5"/>
  <c r="C160" i="5"/>
  <c r="A160" i="5"/>
  <c r="E159" i="5"/>
  <c r="D159" i="5"/>
  <c r="C159" i="5"/>
  <c r="A159" i="5"/>
  <c r="E158" i="5"/>
  <c r="D158" i="5"/>
  <c r="C158" i="5"/>
  <c r="A158" i="5"/>
  <c r="E157" i="5"/>
  <c r="D157" i="5"/>
  <c r="C157" i="5"/>
  <c r="A157" i="5"/>
  <c r="E156" i="5"/>
  <c r="D156" i="5"/>
  <c r="C156" i="5"/>
  <c r="A156" i="5"/>
  <c r="E155" i="5"/>
  <c r="D155" i="5"/>
  <c r="C155" i="5"/>
  <c r="A155" i="5"/>
  <c r="E154" i="5"/>
  <c r="D154" i="5"/>
  <c r="C154" i="5"/>
  <c r="A154" i="5"/>
  <c r="E153" i="5"/>
  <c r="D153" i="5"/>
  <c r="C153" i="5"/>
  <c r="A153" i="5"/>
  <c r="E152" i="5"/>
  <c r="D152" i="5"/>
  <c r="C152" i="5"/>
  <c r="A152" i="5"/>
  <c r="E151" i="5"/>
  <c r="D151" i="5"/>
  <c r="C151" i="5"/>
  <c r="A151" i="5"/>
  <c r="E150" i="5"/>
  <c r="D150" i="5"/>
  <c r="C150" i="5"/>
  <c r="A150" i="5"/>
  <c r="E149" i="5"/>
  <c r="D149" i="5"/>
  <c r="C149" i="5"/>
  <c r="A149" i="5"/>
  <c r="E148" i="5"/>
  <c r="D148" i="5"/>
  <c r="C148" i="5"/>
  <c r="A148" i="5"/>
  <c r="E147" i="5"/>
  <c r="D147" i="5"/>
  <c r="C147" i="5"/>
  <c r="A147" i="5"/>
  <c r="E146" i="5"/>
  <c r="D146" i="5"/>
  <c r="C146" i="5"/>
  <c r="A146" i="5"/>
  <c r="E145" i="5"/>
  <c r="D145" i="5"/>
  <c r="C145" i="5"/>
  <c r="A145" i="5"/>
  <c r="E144" i="5"/>
  <c r="D144" i="5"/>
  <c r="C144" i="5"/>
  <c r="A144" i="5"/>
  <c r="E143" i="5"/>
  <c r="D143" i="5"/>
  <c r="C143" i="5"/>
  <c r="A143" i="5"/>
  <c r="E142" i="5"/>
  <c r="D142" i="5"/>
  <c r="C142" i="5"/>
  <c r="A142" i="5"/>
  <c r="E141" i="5"/>
  <c r="D141" i="5"/>
  <c r="C141" i="5"/>
  <c r="A141" i="5"/>
  <c r="E140" i="5"/>
  <c r="D140" i="5"/>
  <c r="C140" i="5"/>
  <c r="A140" i="5"/>
  <c r="E139" i="5"/>
  <c r="D139" i="5"/>
  <c r="C139" i="5"/>
  <c r="A139" i="5"/>
  <c r="E138" i="5"/>
  <c r="D138" i="5"/>
  <c r="C138" i="5"/>
  <c r="A138" i="5"/>
  <c r="E137" i="5"/>
  <c r="D137" i="5"/>
  <c r="C137" i="5"/>
  <c r="A137" i="5"/>
  <c r="E136" i="5"/>
  <c r="D136" i="5"/>
  <c r="C136" i="5"/>
  <c r="A136" i="5"/>
  <c r="E135" i="5"/>
  <c r="D135" i="5"/>
  <c r="C135" i="5"/>
  <c r="A135" i="5"/>
  <c r="E134" i="5"/>
  <c r="D134" i="5"/>
  <c r="C134" i="5"/>
  <c r="A134" i="5"/>
  <c r="E133" i="5"/>
  <c r="D133" i="5"/>
  <c r="C133" i="5"/>
  <c r="A133" i="5"/>
  <c r="E132" i="5"/>
  <c r="D132" i="5"/>
  <c r="C132" i="5"/>
  <c r="A132" i="5"/>
  <c r="E131" i="5"/>
  <c r="D131" i="5"/>
  <c r="C131" i="5"/>
  <c r="A131" i="5"/>
  <c r="E130" i="5"/>
  <c r="D130" i="5"/>
  <c r="C130" i="5"/>
  <c r="A130" i="5"/>
  <c r="E129" i="5"/>
  <c r="D129" i="5"/>
  <c r="C129" i="5"/>
  <c r="A129" i="5"/>
  <c r="E128" i="5"/>
  <c r="D128" i="5"/>
  <c r="C128" i="5"/>
  <c r="A128" i="5"/>
  <c r="E127" i="5"/>
  <c r="D127" i="5"/>
  <c r="C127" i="5"/>
  <c r="A127" i="5"/>
  <c r="E126" i="5"/>
  <c r="D126" i="5"/>
  <c r="C126" i="5"/>
  <c r="A126" i="5"/>
  <c r="E125" i="5"/>
  <c r="D125" i="5"/>
  <c r="C125" i="5"/>
  <c r="A125" i="5"/>
  <c r="E124" i="5"/>
  <c r="D124" i="5"/>
  <c r="C124" i="5"/>
  <c r="A124" i="5"/>
  <c r="E123" i="5"/>
  <c r="D123" i="5"/>
  <c r="C123" i="5"/>
  <c r="A123" i="5"/>
  <c r="E122" i="5"/>
  <c r="D122" i="5"/>
  <c r="C122" i="5"/>
  <c r="A122" i="5"/>
  <c r="E121" i="5"/>
  <c r="D121" i="5"/>
  <c r="C121" i="5"/>
  <c r="A121" i="5"/>
  <c r="E120" i="5"/>
  <c r="D120" i="5"/>
  <c r="C120" i="5"/>
  <c r="A120" i="5"/>
  <c r="E119" i="5"/>
  <c r="D119" i="5"/>
  <c r="C119" i="5"/>
  <c r="A119" i="5"/>
  <c r="E118" i="5"/>
  <c r="D118" i="5"/>
  <c r="C118" i="5"/>
  <c r="A118" i="5"/>
  <c r="E117" i="5"/>
  <c r="D117" i="5"/>
  <c r="C117" i="5"/>
  <c r="A117" i="5"/>
  <c r="E116" i="5"/>
  <c r="D116" i="5"/>
  <c r="C116" i="5"/>
  <c r="A116" i="5"/>
  <c r="E115" i="5"/>
  <c r="D115" i="5"/>
  <c r="C115" i="5"/>
  <c r="A115" i="5"/>
  <c r="E114" i="5"/>
  <c r="D114" i="5"/>
  <c r="C114" i="5"/>
  <c r="A114" i="5"/>
  <c r="E113" i="5"/>
  <c r="D113" i="5"/>
  <c r="C113" i="5"/>
  <c r="A113" i="5"/>
  <c r="E112" i="5"/>
  <c r="D112" i="5"/>
  <c r="C112" i="5"/>
  <c r="A112" i="5"/>
  <c r="E111" i="5"/>
  <c r="D111" i="5"/>
  <c r="C111" i="5"/>
  <c r="A111" i="5"/>
  <c r="E110" i="5"/>
  <c r="D110" i="5"/>
  <c r="C110" i="5"/>
  <c r="A110" i="5"/>
  <c r="E109" i="5"/>
  <c r="D109" i="5"/>
  <c r="C109" i="5"/>
  <c r="A109" i="5"/>
  <c r="E108" i="5"/>
  <c r="D108" i="5"/>
  <c r="C108" i="5"/>
  <c r="A108" i="5"/>
  <c r="E107" i="5"/>
  <c r="D107" i="5"/>
  <c r="C107" i="5"/>
  <c r="A107" i="5"/>
  <c r="E106" i="5"/>
  <c r="D106" i="5"/>
  <c r="C106" i="5"/>
  <c r="A106" i="5"/>
  <c r="E105" i="5"/>
  <c r="D105" i="5"/>
  <c r="C105" i="5"/>
  <c r="A105" i="5"/>
  <c r="E104" i="5"/>
  <c r="D104" i="5"/>
  <c r="C104" i="5"/>
  <c r="A104" i="5"/>
  <c r="E103" i="5"/>
  <c r="D103" i="5"/>
  <c r="C103" i="5"/>
  <c r="A103" i="5"/>
  <c r="E102" i="5"/>
  <c r="D102" i="5"/>
  <c r="C102" i="5"/>
  <c r="A102" i="5"/>
  <c r="E101" i="5"/>
  <c r="D101" i="5"/>
  <c r="C101" i="5"/>
  <c r="A101" i="5"/>
  <c r="E100" i="5"/>
  <c r="D100" i="5"/>
  <c r="C100" i="5"/>
  <c r="A100" i="5"/>
  <c r="E99" i="5"/>
  <c r="D99" i="5"/>
  <c r="C99" i="5"/>
  <c r="A99" i="5"/>
  <c r="E98" i="5"/>
  <c r="D98" i="5"/>
  <c r="C98" i="5"/>
  <c r="A98" i="5"/>
  <c r="E97" i="5"/>
  <c r="D97" i="5"/>
  <c r="C97" i="5"/>
  <c r="A97" i="5"/>
  <c r="E96" i="5"/>
  <c r="D96" i="5"/>
  <c r="C96" i="5"/>
  <c r="A96" i="5"/>
  <c r="E95" i="5"/>
  <c r="D95" i="5"/>
  <c r="C95" i="5"/>
  <c r="A95" i="5"/>
  <c r="E94" i="5"/>
  <c r="D94" i="5"/>
  <c r="C94" i="5"/>
  <c r="A94" i="5"/>
  <c r="E93" i="5"/>
  <c r="D93" i="5"/>
  <c r="C93" i="5"/>
  <c r="A93" i="5"/>
  <c r="E92" i="5"/>
  <c r="D92" i="5"/>
  <c r="C92" i="5"/>
  <c r="A92" i="5"/>
  <c r="E91" i="5"/>
  <c r="D91" i="5"/>
  <c r="C91" i="5"/>
  <c r="A91" i="5"/>
  <c r="E90" i="5"/>
  <c r="D90" i="5"/>
  <c r="C90" i="5"/>
  <c r="A90" i="5"/>
  <c r="E89" i="5"/>
  <c r="D89" i="5"/>
  <c r="C89" i="5"/>
  <c r="A89" i="5"/>
  <c r="E88" i="5"/>
  <c r="D88" i="5"/>
  <c r="C88" i="5"/>
  <c r="A88" i="5"/>
  <c r="E87" i="5"/>
  <c r="D87" i="5"/>
  <c r="C87" i="5"/>
  <c r="A87" i="5"/>
  <c r="E86" i="5"/>
  <c r="D86" i="5"/>
  <c r="C86" i="5"/>
  <c r="A86" i="5"/>
  <c r="E85" i="5"/>
  <c r="D85" i="5"/>
  <c r="C85" i="5"/>
  <c r="A85" i="5"/>
  <c r="E84" i="5"/>
  <c r="D84" i="5"/>
  <c r="C84" i="5"/>
  <c r="A84" i="5"/>
  <c r="E83" i="5"/>
  <c r="D83" i="5"/>
  <c r="C83" i="5"/>
  <c r="A83" i="5"/>
  <c r="E82" i="5"/>
  <c r="D82" i="5"/>
  <c r="C82" i="5"/>
  <c r="A82" i="5"/>
  <c r="E81" i="5"/>
  <c r="D81" i="5"/>
  <c r="C81" i="5"/>
  <c r="A81" i="5"/>
  <c r="E80" i="5"/>
  <c r="D80" i="5"/>
  <c r="C80" i="5"/>
  <c r="A80" i="5"/>
  <c r="E79" i="5"/>
  <c r="D79" i="5"/>
  <c r="C79" i="5"/>
  <c r="A79" i="5"/>
  <c r="E78" i="5"/>
  <c r="D78" i="5"/>
  <c r="C78" i="5"/>
  <c r="A78" i="5"/>
  <c r="E77" i="5"/>
  <c r="D77" i="5"/>
  <c r="C77" i="5"/>
  <c r="A77" i="5"/>
  <c r="E76" i="5"/>
  <c r="D76" i="5"/>
  <c r="C76" i="5"/>
  <c r="A76" i="5"/>
  <c r="E75" i="5"/>
  <c r="D75" i="5"/>
  <c r="C75" i="5"/>
  <c r="A75" i="5"/>
  <c r="E74" i="5"/>
  <c r="D74" i="5"/>
  <c r="C74" i="5"/>
  <c r="A74" i="5"/>
  <c r="E73" i="5"/>
  <c r="D73" i="5"/>
  <c r="C73" i="5"/>
  <c r="A73" i="5"/>
  <c r="E72" i="5"/>
  <c r="D72" i="5"/>
  <c r="C72" i="5"/>
  <c r="A72" i="5"/>
  <c r="E71" i="5"/>
  <c r="D71" i="5"/>
  <c r="C71" i="5"/>
  <c r="A71" i="5"/>
  <c r="E70" i="5"/>
  <c r="D70" i="5"/>
  <c r="C70" i="5"/>
  <c r="A70" i="5"/>
  <c r="E69" i="5"/>
  <c r="D69" i="5"/>
  <c r="C69" i="5"/>
  <c r="A69" i="5"/>
  <c r="E68" i="5"/>
  <c r="D68" i="5"/>
  <c r="C68" i="5"/>
  <c r="A68" i="5"/>
  <c r="E67" i="5"/>
  <c r="D67" i="5"/>
  <c r="C67" i="5"/>
  <c r="A67" i="5"/>
  <c r="E66" i="5"/>
  <c r="D66" i="5"/>
  <c r="C66" i="5"/>
  <c r="A66" i="5"/>
  <c r="E65" i="5"/>
  <c r="D65" i="5"/>
  <c r="C65" i="5"/>
  <c r="A65" i="5"/>
  <c r="E64" i="5"/>
  <c r="D64" i="5"/>
  <c r="C64" i="5"/>
  <c r="A64" i="5"/>
  <c r="E63" i="5"/>
  <c r="D63" i="5"/>
  <c r="C63" i="5"/>
  <c r="A63" i="5"/>
  <c r="E62" i="5"/>
  <c r="D62" i="5"/>
  <c r="C62" i="5"/>
  <c r="A62" i="5"/>
  <c r="E61" i="5"/>
  <c r="D61" i="5"/>
  <c r="C61" i="5"/>
  <c r="A61" i="5"/>
  <c r="E60" i="5"/>
  <c r="D60" i="5"/>
  <c r="C60" i="5"/>
  <c r="A60" i="5"/>
  <c r="E59" i="5"/>
  <c r="D59" i="5"/>
  <c r="C59" i="5"/>
  <c r="A59" i="5"/>
  <c r="E58" i="5"/>
  <c r="D58" i="5"/>
  <c r="C58" i="5"/>
  <c r="A58" i="5"/>
  <c r="E57" i="5"/>
  <c r="D57" i="5"/>
  <c r="C57" i="5"/>
  <c r="A57" i="5"/>
  <c r="E56" i="5"/>
  <c r="D56" i="5"/>
  <c r="C56" i="5"/>
  <c r="A56" i="5"/>
  <c r="E55" i="5"/>
  <c r="D55" i="5"/>
  <c r="C55" i="5"/>
  <c r="A55" i="5"/>
  <c r="E54" i="5"/>
  <c r="D54" i="5"/>
  <c r="C54" i="5"/>
  <c r="A54" i="5"/>
  <c r="E53" i="5"/>
  <c r="D53" i="5"/>
  <c r="C53" i="5"/>
  <c r="A53" i="5"/>
  <c r="E52" i="5"/>
  <c r="D52" i="5"/>
  <c r="C52" i="5"/>
  <c r="A52" i="5"/>
  <c r="E51" i="5"/>
  <c r="D51" i="5"/>
  <c r="C51" i="5"/>
  <c r="A51" i="5"/>
  <c r="E50" i="5"/>
  <c r="D50" i="5"/>
  <c r="C50" i="5"/>
  <c r="A50" i="5"/>
  <c r="E49" i="5"/>
  <c r="D49" i="5"/>
  <c r="C49" i="5"/>
  <c r="A49" i="5"/>
  <c r="E48" i="5"/>
  <c r="D48" i="5"/>
  <c r="C48" i="5"/>
  <c r="A48" i="5"/>
  <c r="E47" i="5"/>
  <c r="D47" i="5"/>
  <c r="C47" i="5"/>
  <c r="A47" i="5"/>
  <c r="E46" i="5"/>
  <c r="D46" i="5"/>
  <c r="C46" i="5"/>
  <c r="A46" i="5"/>
  <c r="E45" i="5"/>
  <c r="D45" i="5"/>
  <c r="C45" i="5"/>
  <c r="A45" i="5"/>
  <c r="E44" i="5"/>
  <c r="D44" i="5"/>
  <c r="C44" i="5"/>
  <c r="A44" i="5"/>
  <c r="E43" i="5"/>
  <c r="D43" i="5"/>
  <c r="C43" i="5"/>
  <c r="A43" i="5"/>
  <c r="E42" i="5"/>
  <c r="D42" i="5"/>
  <c r="C42" i="5"/>
  <c r="A42" i="5"/>
  <c r="E41" i="5"/>
  <c r="D41" i="5"/>
  <c r="C41" i="5"/>
  <c r="A41" i="5"/>
  <c r="E40" i="5"/>
  <c r="D40" i="5"/>
  <c r="C40" i="5"/>
  <c r="A40" i="5"/>
  <c r="E39" i="5"/>
  <c r="D39" i="5"/>
  <c r="C39" i="5"/>
  <c r="A39" i="5"/>
  <c r="E38" i="5"/>
  <c r="D38" i="5"/>
  <c r="C38" i="5"/>
  <c r="A38" i="5"/>
  <c r="E37" i="5"/>
  <c r="D37" i="5"/>
  <c r="C37" i="5"/>
  <c r="A37" i="5"/>
  <c r="E36" i="5"/>
  <c r="D36" i="5"/>
  <c r="C36" i="5"/>
  <c r="A36" i="5"/>
  <c r="E35" i="5"/>
  <c r="D35" i="5"/>
  <c r="C35" i="5"/>
  <c r="A35" i="5"/>
  <c r="E34" i="5"/>
  <c r="D34" i="5"/>
  <c r="C34" i="5"/>
  <c r="A34" i="5"/>
  <c r="E33" i="5"/>
  <c r="D33" i="5"/>
  <c r="C33" i="5"/>
  <c r="A33" i="5"/>
  <c r="E32" i="5"/>
  <c r="D32" i="5"/>
  <c r="C32" i="5"/>
  <c r="A32" i="5"/>
  <c r="E31" i="5"/>
  <c r="D31" i="5"/>
  <c r="C31" i="5"/>
  <c r="A31" i="5"/>
  <c r="E30" i="5"/>
  <c r="D30" i="5"/>
  <c r="C30" i="5"/>
  <c r="A30" i="5"/>
  <c r="E29" i="5"/>
  <c r="D29" i="5"/>
  <c r="C29" i="5"/>
  <c r="A29" i="5"/>
  <c r="E28" i="5"/>
  <c r="D28" i="5"/>
  <c r="C28" i="5"/>
  <c r="A28" i="5"/>
  <c r="E27" i="5"/>
  <c r="D27" i="5"/>
  <c r="C27" i="5"/>
  <c r="A27" i="5"/>
  <c r="E26" i="5"/>
  <c r="D26" i="5"/>
  <c r="C26" i="5"/>
  <c r="A26" i="5"/>
  <c r="E25" i="5"/>
  <c r="D25" i="5"/>
  <c r="C25" i="5"/>
  <c r="A25" i="5"/>
  <c r="J24" i="5"/>
  <c r="E24" i="5"/>
  <c r="D24" i="5"/>
  <c r="C24" i="5"/>
  <c r="A24" i="5"/>
  <c r="J23" i="5"/>
  <c r="E23" i="5"/>
  <c r="D23" i="5"/>
  <c r="C23" i="5"/>
  <c r="A23" i="5"/>
  <c r="J22" i="5"/>
  <c r="E22" i="5"/>
  <c r="D22" i="5"/>
  <c r="C22" i="5"/>
  <c r="A22" i="5"/>
  <c r="J21" i="5"/>
  <c r="E21" i="5"/>
  <c r="D21" i="5"/>
  <c r="C21" i="5"/>
  <c r="A21" i="5"/>
  <c r="J20" i="5"/>
  <c r="E20" i="5"/>
  <c r="D20" i="5"/>
  <c r="C20" i="5"/>
  <c r="A20" i="5"/>
  <c r="J19" i="5"/>
  <c r="E19" i="5"/>
  <c r="D19" i="5"/>
  <c r="C19" i="5"/>
  <c r="A19" i="5"/>
  <c r="J18" i="5"/>
  <c r="E18" i="5"/>
  <c r="D18" i="5"/>
  <c r="C18" i="5"/>
  <c r="A18" i="5"/>
  <c r="J17" i="5"/>
  <c r="E17" i="5"/>
  <c r="D17" i="5"/>
  <c r="C17" i="5"/>
  <c r="A17" i="5"/>
  <c r="J16" i="5"/>
  <c r="E16" i="5"/>
  <c r="D16" i="5"/>
  <c r="C16" i="5"/>
  <c r="A16" i="5"/>
  <c r="J15" i="5"/>
  <c r="E15" i="5"/>
  <c r="D15" i="5"/>
  <c r="C15" i="5"/>
  <c r="A15" i="5"/>
  <c r="J14" i="5"/>
  <c r="E14" i="5"/>
  <c r="D14" i="5"/>
  <c r="C14" i="5"/>
  <c r="A14" i="5"/>
  <c r="J13" i="5"/>
  <c r="E13" i="5"/>
  <c r="D13" i="5"/>
  <c r="C13" i="5"/>
  <c r="A13" i="5"/>
  <c r="J12" i="5"/>
  <c r="E12" i="5"/>
  <c r="D12" i="5"/>
  <c r="C12" i="5"/>
  <c r="A12" i="5"/>
  <c r="J11" i="5"/>
  <c r="E11" i="5"/>
  <c r="D11" i="5"/>
  <c r="C11" i="5"/>
  <c r="A11" i="5"/>
  <c r="J10" i="5"/>
  <c r="E10" i="5"/>
  <c r="D10" i="5"/>
  <c r="C10" i="5"/>
  <c r="A10" i="5"/>
  <c r="J9" i="5"/>
  <c r="E9" i="5"/>
  <c r="D9" i="5"/>
  <c r="C9" i="5"/>
  <c r="A9" i="5"/>
  <c r="J8" i="5"/>
  <c r="E8" i="5"/>
  <c r="D8" i="5"/>
  <c r="C8" i="5"/>
  <c r="A8" i="5"/>
  <c r="J7" i="5"/>
  <c r="E7" i="5"/>
  <c r="D7" i="5"/>
  <c r="C7" i="5"/>
  <c r="A7" i="5"/>
  <c r="J6" i="5"/>
  <c r="E6" i="5"/>
  <c r="D6" i="5"/>
  <c r="C6" i="5"/>
  <c r="A6" i="5"/>
  <c r="J5" i="5"/>
  <c r="E5" i="5"/>
  <c r="D5" i="5"/>
  <c r="C5" i="5"/>
  <c r="A5" i="5"/>
  <c r="K33" i="4"/>
  <c r="K24" i="5" s="1"/>
  <c r="K32" i="4"/>
  <c r="K23" i="5" s="1"/>
  <c r="K31" i="4"/>
  <c r="K22" i="5" s="1"/>
  <c r="K30" i="4"/>
  <c r="K21" i="5" s="1"/>
  <c r="K29" i="4"/>
  <c r="K20" i="5" s="1"/>
  <c r="K28" i="4"/>
  <c r="K19" i="5" s="1"/>
  <c r="K27" i="4"/>
  <c r="K18" i="5" s="1"/>
  <c r="K26" i="4"/>
  <c r="K17" i="5" s="1"/>
  <c r="K25" i="4"/>
  <c r="K16" i="5" s="1"/>
  <c r="K24" i="4"/>
  <c r="K15" i="5" s="1"/>
  <c r="K23" i="4"/>
  <c r="K14" i="5" s="1"/>
  <c r="K22" i="4"/>
  <c r="K13" i="5" s="1"/>
  <c r="K21" i="4"/>
  <c r="K12" i="5" s="1"/>
  <c r="K20" i="4"/>
  <c r="K11" i="5" s="1"/>
  <c r="K19" i="4"/>
  <c r="K10" i="5" s="1"/>
  <c r="K18" i="4"/>
  <c r="K9" i="5" s="1"/>
  <c r="K17" i="4"/>
  <c r="K8" i="5" s="1"/>
  <c r="K16" i="4"/>
  <c r="K15" i="4"/>
  <c r="K6" i="5" s="1"/>
  <c r="K14" i="4"/>
  <c r="K5" i="5" s="1"/>
  <c r="I9" i="4"/>
  <c r="F9" i="4"/>
  <c r="F10" i="4" s="1"/>
  <c r="F8" i="4"/>
  <c r="E14" i="3"/>
  <c r="F14" i="3" s="1"/>
  <c r="C14" i="3"/>
  <c r="E13" i="3"/>
  <c r="F13" i="3" s="1"/>
  <c r="C13" i="3"/>
  <c r="E12" i="3"/>
  <c r="F12" i="3" s="1"/>
  <c r="C12" i="3"/>
  <c r="E11" i="3"/>
  <c r="F11" i="3" s="1"/>
  <c r="C11" i="3"/>
  <c r="E10" i="3"/>
  <c r="F10" i="3" s="1"/>
  <c r="C10" i="3"/>
  <c r="E9" i="3"/>
  <c r="F9" i="3" s="1"/>
  <c r="C9" i="3"/>
  <c r="E8" i="3"/>
  <c r="F8" i="3" s="1"/>
  <c r="C8" i="3"/>
  <c r="E7" i="3"/>
  <c r="F7" i="3" s="1"/>
  <c r="C7" i="3"/>
  <c r="E6" i="3"/>
  <c r="F6" i="3" s="1"/>
  <c r="C6" i="3"/>
  <c r="E5" i="3"/>
  <c r="F5" i="3" s="1"/>
  <c r="C5" i="3"/>
  <c r="D454" i="2"/>
  <c r="B454" i="2"/>
  <c r="B454" i="5" s="1"/>
  <c r="D453" i="2"/>
  <c r="B453" i="2"/>
  <c r="B453" i="5" s="1"/>
  <c r="D452" i="2"/>
  <c r="B452" i="2"/>
  <c r="B452" i="5" s="1"/>
  <c r="D451" i="2"/>
  <c r="B451" i="2"/>
  <c r="B451" i="5" s="1"/>
  <c r="D450" i="2"/>
  <c r="B450" i="2"/>
  <c r="B450" i="5" s="1"/>
  <c r="D449" i="2"/>
  <c r="B449" i="2"/>
  <c r="B449" i="5" s="1"/>
  <c r="D448" i="2"/>
  <c r="B448" i="2"/>
  <c r="B448" i="5" s="1"/>
  <c r="D447" i="2"/>
  <c r="B447" i="2"/>
  <c r="B447" i="5" s="1"/>
  <c r="D446" i="2"/>
  <c r="B446" i="2"/>
  <c r="B446" i="5" s="1"/>
  <c r="D445" i="2"/>
  <c r="B445" i="2"/>
  <c r="B445" i="5" s="1"/>
  <c r="D444" i="2"/>
  <c r="B444" i="2"/>
  <c r="B444" i="5" s="1"/>
  <c r="D443" i="2"/>
  <c r="B443" i="2"/>
  <c r="B443" i="5" s="1"/>
  <c r="D442" i="2"/>
  <c r="B442" i="2"/>
  <c r="B442" i="5" s="1"/>
  <c r="D441" i="2"/>
  <c r="B441" i="2"/>
  <c r="B441" i="5" s="1"/>
  <c r="D440" i="2"/>
  <c r="B440" i="2"/>
  <c r="B440" i="5" s="1"/>
  <c r="D439" i="2"/>
  <c r="B439" i="2"/>
  <c r="B439" i="5" s="1"/>
  <c r="D438" i="2"/>
  <c r="B438" i="2"/>
  <c r="B438" i="5" s="1"/>
  <c r="D437" i="2"/>
  <c r="B437" i="2"/>
  <c r="B437" i="5" s="1"/>
  <c r="D436" i="2"/>
  <c r="B436" i="2"/>
  <c r="B436" i="5" s="1"/>
  <c r="D435" i="2"/>
  <c r="B435" i="2"/>
  <c r="B435" i="5" s="1"/>
  <c r="D434" i="2"/>
  <c r="B434" i="2"/>
  <c r="B434" i="5" s="1"/>
  <c r="D433" i="2"/>
  <c r="B433" i="2"/>
  <c r="B433" i="5" s="1"/>
  <c r="D432" i="2"/>
  <c r="B432" i="2"/>
  <c r="B432" i="5" s="1"/>
  <c r="D431" i="2"/>
  <c r="B431" i="2"/>
  <c r="B431" i="5" s="1"/>
  <c r="D430" i="2"/>
  <c r="B430" i="2"/>
  <c r="B430" i="5" s="1"/>
  <c r="D429" i="2"/>
  <c r="B429" i="2"/>
  <c r="B429" i="5" s="1"/>
  <c r="D428" i="2"/>
  <c r="B428" i="2"/>
  <c r="B428" i="5" s="1"/>
  <c r="D427" i="2"/>
  <c r="B427" i="2"/>
  <c r="B427" i="5" s="1"/>
  <c r="D426" i="2"/>
  <c r="B426" i="2"/>
  <c r="B426" i="5" s="1"/>
  <c r="D425" i="2"/>
  <c r="B425" i="2"/>
  <c r="B425" i="5" s="1"/>
  <c r="D424" i="2"/>
  <c r="B424" i="2"/>
  <c r="B424" i="5" s="1"/>
  <c r="D423" i="2"/>
  <c r="B423" i="2"/>
  <c r="B423" i="5" s="1"/>
  <c r="D422" i="2"/>
  <c r="B422" i="2"/>
  <c r="B422" i="5" s="1"/>
  <c r="D421" i="2"/>
  <c r="B421" i="2"/>
  <c r="B421" i="5" s="1"/>
  <c r="D420" i="2"/>
  <c r="B420" i="2"/>
  <c r="B420" i="5" s="1"/>
  <c r="D419" i="2"/>
  <c r="B419" i="2"/>
  <c r="B419" i="5" s="1"/>
  <c r="D418" i="2"/>
  <c r="B418" i="2"/>
  <c r="B418" i="5" s="1"/>
  <c r="D417" i="2"/>
  <c r="B417" i="2"/>
  <c r="B417" i="5" s="1"/>
  <c r="D416" i="2"/>
  <c r="B416" i="2"/>
  <c r="B416" i="5" s="1"/>
  <c r="D415" i="2"/>
  <c r="B415" i="2"/>
  <c r="B415" i="5" s="1"/>
  <c r="D414" i="2"/>
  <c r="B414" i="2"/>
  <c r="B414" i="5" s="1"/>
  <c r="D413" i="2"/>
  <c r="B413" i="2"/>
  <c r="B413" i="5" s="1"/>
  <c r="D412" i="2"/>
  <c r="B412" i="2"/>
  <c r="B412" i="5" s="1"/>
  <c r="D411" i="2"/>
  <c r="B411" i="2"/>
  <c r="B411" i="5" s="1"/>
  <c r="D410" i="2"/>
  <c r="B410" i="2"/>
  <c r="B410" i="5" s="1"/>
  <c r="D409" i="2"/>
  <c r="B409" i="2"/>
  <c r="B409" i="5" s="1"/>
  <c r="D408" i="2"/>
  <c r="B408" i="2"/>
  <c r="B408" i="5" s="1"/>
  <c r="D407" i="2"/>
  <c r="B407" i="2"/>
  <c r="B407" i="5" s="1"/>
  <c r="D406" i="2"/>
  <c r="B406" i="2"/>
  <c r="B406" i="5" s="1"/>
  <c r="D405" i="2"/>
  <c r="B405" i="2"/>
  <c r="B405" i="5" s="1"/>
  <c r="D404" i="2"/>
  <c r="B404" i="2"/>
  <c r="B404" i="5" s="1"/>
  <c r="D403" i="2"/>
  <c r="B403" i="2"/>
  <c r="B403" i="5" s="1"/>
  <c r="D402" i="2"/>
  <c r="B402" i="2"/>
  <c r="B402" i="5" s="1"/>
  <c r="D401" i="2"/>
  <c r="B401" i="2"/>
  <c r="B401" i="5" s="1"/>
  <c r="D400" i="2"/>
  <c r="B400" i="2"/>
  <c r="B400" i="5" s="1"/>
  <c r="D399" i="2"/>
  <c r="B399" i="2"/>
  <c r="B399" i="5" s="1"/>
  <c r="D398" i="2"/>
  <c r="B398" i="2"/>
  <c r="B398" i="5" s="1"/>
  <c r="D397" i="2"/>
  <c r="B397" i="2"/>
  <c r="B397" i="5" s="1"/>
  <c r="D396" i="2"/>
  <c r="B396" i="2"/>
  <c r="B396" i="5" s="1"/>
  <c r="D395" i="2"/>
  <c r="B395" i="2"/>
  <c r="B395" i="5" s="1"/>
  <c r="D394" i="2"/>
  <c r="B394" i="2"/>
  <c r="B394" i="5" s="1"/>
  <c r="D393" i="2"/>
  <c r="B393" i="2"/>
  <c r="B393" i="5" s="1"/>
  <c r="D392" i="2"/>
  <c r="B392" i="2"/>
  <c r="B392" i="5" s="1"/>
  <c r="D391" i="2"/>
  <c r="B391" i="2"/>
  <c r="B391" i="5" s="1"/>
  <c r="D390" i="2"/>
  <c r="B390" i="2"/>
  <c r="B390" i="5" s="1"/>
  <c r="D389" i="2"/>
  <c r="B389" i="2"/>
  <c r="B389" i="5" s="1"/>
  <c r="D388" i="2"/>
  <c r="B388" i="2"/>
  <c r="B388" i="5" s="1"/>
  <c r="D387" i="2"/>
  <c r="B387" i="2"/>
  <c r="B387" i="5" s="1"/>
  <c r="D386" i="2"/>
  <c r="B386" i="2"/>
  <c r="B386" i="5" s="1"/>
  <c r="D385" i="2"/>
  <c r="B385" i="2"/>
  <c r="B385" i="5" s="1"/>
  <c r="D384" i="2"/>
  <c r="B384" i="2"/>
  <c r="B384" i="5" s="1"/>
  <c r="D383" i="2"/>
  <c r="B383" i="2"/>
  <c r="B383" i="5" s="1"/>
  <c r="D382" i="2"/>
  <c r="B382" i="2"/>
  <c r="B382" i="5" s="1"/>
  <c r="D381" i="2"/>
  <c r="B381" i="2"/>
  <c r="B381" i="5" s="1"/>
  <c r="D380" i="2"/>
  <c r="B380" i="2"/>
  <c r="B380" i="5" s="1"/>
  <c r="D379" i="2"/>
  <c r="B379" i="2"/>
  <c r="B379" i="5" s="1"/>
  <c r="D378" i="2"/>
  <c r="B378" i="2"/>
  <c r="B378" i="5" s="1"/>
  <c r="D377" i="2"/>
  <c r="B377" i="2"/>
  <c r="B377" i="5" s="1"/>
  <c r="D376" i="2"/>
  <c r="B376" i="2"/>
  <c r="B376" i="5" s="1"/>
  <c r="D375" i="2"/>
  <c r="B375" i="2"/>
  <c r="B375" i="5" s="1"/>
  <c r="D374" i="2"/>
  <c r="B374" i="2"/>
  <c r="B374" i="5" s="1"/>
  <c r="D373" i="2"/>
  <c r="B373" i="2"/>
  <c r="B373" i="5" s="1"/>
  <c r="D372" i="2"/>
  <c r="B372" i="2"/>
  <c r="B372" i="5" s="1"/>
  <c r="D371" i="2"/>
  <c r="B371" i="2"/>
  <c r="B371" i="5" s="1"/>
  <c r="D370" i="2"/>
  <c r="B370" i="2"/>
  <c r="B370" i="5" s="1"/>
  <c r="D369" i="2"/>
  <c r="B369" i="2"/>
  <c r="B369" i="5" s="1"/>
  <c r="D368" i="2"/>
  <c r="B368" i="2"/>
  <c r="B368" i="5" s="1"/>
  <c r="D367" i="2"/>
  <c r="B367" i="2"/>
  <c r="B367" i="5" s="1"/>
  <c r="D366" i="2"/>
  <c r="B366" i="2"/>
  <c r="B366" i="5" s="1"/>
  <c r="D365" i="2"/>
  <c r="B365" i="2"/>
  <c r="B365" i="5" s="1"/>
  <c r="D364" i="2"/>
  <c r="B364" i="2"/>
  <c r="B364" i="5" s="1"/>
  <c r="D363" i="2"/>
  <c r="B363" i="2"/>
  <c r="B363" i="5" s="1"/>
  <c r="D362" i="2"/>
  <c r="B362" i="2"/>
  <c r="B362" i="5" s="1"/>
  <c r="D361" i="2"/>
  <c r="B361" i="2"/>
  <c r="B361" i="5" s="1"/>
  <c r="D360" i="2"/>
  <c r="B360" i="2"/>
  <c r="B360" i="5" s="1"/>
  <c r="D359" i="2"/>
  <c r="B359" i="2"/>
  <c r="B359" i="5" s="1"/>
  <c r="D358" i="2"/>
  <c r="B358" i="2"/>
  <c r="B358" i="5" s="1"/>
  <c r="D357" i="2"/>
  <c r="B357" i="2"/>
  <c r="B357" i="5" s="1"/>
  <c r="D356" i="2"/>
  <c r="B356" i="2"/>
  <c r="B356" i="5" s="1"/>
  <c r="D355" i="2"/>
  <c r="B355" i="2"/>
  <c r="B355" i="5" s="1"/>
  <c r="D354" i="2"/>
  <c r="B354" i="2"/>
  <c r="B354" i="5" s="1"/>
  <c r="D353" i="2"/>
  <c r="B353" i="2"/>
  <c r="B353" i="5" s="1"/>
  <c r="D352" i="2"/>
  <c r="B352" i="2"/>
  <c r="B352" i="5" s="1"/>
  <c r="D351" i="2"/>
  <c r="B351" i="2"/>
  <c r="B351" i="5" s="1"/>
  <c r="D350" i="2"/>
  <c r="B350" i="2"/>
  <c r="B350" i="5" s="1"/>
  <c r="D349" i="2"/>
  <c r="B349" i="2"/>
  <c r="B349" i="5" s="1"/>
  <c r="D348" i="2"/>
  <c r="B348" i="2"/>
  <c r="B348" i="5" s="1"/>
  <c r="D347" i="2"/>
  <c r="B347" i="2"/>
  <c r="B347" i="5" s="1"/>
  <c r="D346" i="2"/>
  <c r="B346" i="2"/>
  <c r="B346" i="5" s="1"/>
  <c r="D345" i="2"/>
  <c r="B345" i="2"/>
  <c r="B345" i="5" s="1"/>
  <c r="D344" i="2"/>
  <c r="B344" i="2"/>
  <c r="B344" i="5" s="1"/>
  <c r="D343" i="2"/>
  <c r="B343" i="2"/>
  <c r="B343" i="5" s="1"/>
  <c r="D342" i="2"/>
  <c r="B342" i="2"/>
  <c r="B342" i="5" s="1"/>
  <c r="D341" i="2"/>
  <c r="B341" i="2"/>
  <c r="B341" i="5" s="1"/>
  <c r="D340" i="2"/>
  <c r="B340" i="2"/>
  <c r="B340" i="5" s="1"/>
  <c r="D339" i="2"/>
  <c r="B339" i="2"/>
  <c r="B339" i="5" s="1"/>
  <c r="D338" i="2"/>
  <c r="B338" i="2"/>
  <c r="B338" i="5" s="1"/>
  <c r="D337" i="2"/>
  <c r="B337" i="2"/>
  <c r="B337" i="5" s="1"/>
  <c r="D336" i="2"/>
  <c r="B336" i="2"/>
  <c r="B336" i="5" s="1"/>
  <c r="D335" i="2"/>
  <c r="B335" i="2"/>
  <c r="B335" i="5" s="1"/>
  <c r="D334" i="2"/>
  <c r="B334" i="2"/>
  <c r="B334" i="5" s="1"/>
  <c r="D333" i="2"/>
  <c r="B333" i="2"/>
  <c r="B333" i="5" s="1"/>
  <c r="D332" i="2"/>
  <c r="B332" i="2"/>
  <c r="B332" i="5" s="1"/>
  <c r="D331" i="2"/>
  <c r="B331" i="2"/>
  <c r="B331" i="5" s="1"/>
  <c r="D330" i="2"/>
  <c r="B330" i="2"/>
  <c r="B330" i="5" s="1"/>
  <c r="D329" i="2"/>
  <c r="B329" i="2"/>
  <c r="B329" i="5" s="1"/>
  <c r="D328" i="2"/>
  <c r="B328" i="2"/>
  <c r="B328" i="5" s="1"/>
  <c r="D327" i="2"/>
  <c r="B327" i="2"/>
  <c r="B327" i="5" s="1"/>
  <c r="D326" i="2"/>
  <c r="B326" i="2"/>
  <c r="B326" i="5" s="1"/>
  <c r="D325" i="2"/>
  <c r="B325" i="2"/>
  <c r="B325" i="5" s="1"/>
  <c r="D324" i="2"/>
  <c r="B324" i="2"/>
  <c r="B324" i="5" s="1"/>
  <c r="D323" i="2"/>
  <c r="B323" i="2"/>
  <c r="B323" i="5" s="1"/>
  <c r="D322" i="2"/>
  <c r="B322" i="2"/>
  <c r="B322" i="5" s="1"/>
  <c r="D321" i="2"/>
  <c r="B321" i="2"/>
  <c r="B321" i="5" s="1"/>
  <c r="D320" i="2"/>
  <c r="B320" i="2"/>
  <c r="B320" i="5" s="1"/>
  <c r="D319" i="2"/>
  <c r="B319" i="2"/>
  <c r="B319" i="5" s="1"/>
  <c r="D318" i="2"/>
  <c r="B318" i="2"/>
  <c r="B318" i="5" s="1"/>
  <c r="D317" i="2"/>
  <c r="B317" i="2"/>
  <c r="B317" i="5" s="1"/>
  <c r="D316" i="2"/>
  <c r="B316" i="2"/>
  <c r="B316" i="5" s="1"/>
  <c r="D315" i="2"/>
  <c r="B315" i="2"/>
  <c r="B315" i="5" s="1"/>
  <c r="D314" i="2"/>
  <c r="B314" i="2"/>
  <c r="B314" i="5" s="1"/>
  <c r="D313" i="2"/>
  <c r="B313" i="2"/>
  <c r="B313" i="5" s="1"/>
  <c r="D312" i="2"/>
  <c r="B312" i="2"/>
  <c r="B312" i="5" s="1"/>
  <c r="D311" i="2"/>
  <c r="B311" i="2"/>
  <c r="B311" i="5" s="1"/>
  <c r="D310" i="2"/>
  <c r="B310" i="2"/>
  <c r="B310" i="5" s="1"/>
  <c r="D309" i="2"/>
  <c r="B309" i="2"/>
  <c r="B309" i="5" s="1"/>
  <c r="D308" i="2"/>
  <c r="B308" i="2"/>
  <c r="B308" i="5" s="1"/>
  <c r="D307" i="2"/>
  <c r="B307" i="2"/>
  <c r="B307" i="5" s="1"/>
  <c r="D306" i="2"/>
  <c r="B306" i="2"/>
  <c r="B306" i="5" s="1"/>
  <c r="D305" i="2"/>
  <c r="B305" i="2"/>
  <c r="B305" i="5" s="1"/>
  <c r="D304" i="2"/>
  <c r="B304" i="2"/>
  <c r="B304" i="5" s="1"/>
  <c r="D303" i="2"/>
  <c r="B303" i="2"/>
  <c r="B303" i="5" s="1"/>
  <c r="D302" i="2"/>
  <c r="B302" i="2"/>
  <c r="B302" i="5" s="1"/>
  <c r="D301" i="2"/>
  <c r="B301" i="2"/>
  <c r="B301" i="5" s="1"/>
  <c r="D300" i="2"/>
  <c r="B300" i="2"/>
  <c r="B300" i="5" s="1"/>
  <c r="D299" i="2"/>
  <c r="B299" i="2"/>
  <c r="B299" i="5" s="1"/>
  <c r="D298" i="2"/>
  <c r="B298" i="2"/>
  <c r="B298" i="5" s="1"/>
  <c r="D297" i="2"/>
  <c r="B297" i="2"/>
  <c r="B297" i="5" s="1"/>
  <c r="D296" i="2"/>
  <c r="B296" i="2"/>
  <c r="B296" i="5" s="1"/>
  <c r="D295" i="2"/>
  <c r="B295" i="2"/>
  <c r="B295" i="5" s="1"/>
  <c r="D294" i="2"/>
  <c r="B294" i="2"/>
  <c r="B294" i="5" s="1"/>
  <c r="D293" i="2"/>
  <c r="B293" i="2"/>
  <c r="B293" i="5" s="1"/>
  <c r="D292" i="2"/>
  <c r="B292" i="2"/>
  <c r="B292" i="5" s="1"/>
  <c r="D291" i="2"/>
  <c r="B291" i="2"/>
  <c r="B291" i="5" s="1"/>
  <c r="D290" i="2"/>
  <c r="B290" i="2"/>
  <c r="B290" i="5" s="1"/>
  <c r="D289" i="2"/>
  <c r="B289" i="2"/>
  <c r="B289" i="5" s="1"/>
  <c r="D288" i="2"/>
  <c r="B288" i="2"/>
  <c r="B288" i="5" s="1"/>
  <c r="D287" i="2"/>
  <c r="B287" i="2"/>
  <c r="B287" i="5" s="1"/>
  <c r="D286" i="2"/>
  <c r="B286" i="2"/>
  <c r="B286" i="5" s="1"/>
  <c r="D285" i="2"/>
  <c r="B285" i="2"/>
  <c r="B285" i="5" s="1"/>
  <c r="D284" i="2"/>
  <c r="B284" i="2"/>
  <c r="B284" i="5" s="1"/>
  <c r="D283" i="2"/>
  <c r="B283" i="2"/>
  <c r="B283" i="5" s="1"/>
  <c r="D282" i="2"/>
  <c r="B282" i="2"/>
  <c r="B282" i="5" s="1"/>
  <c r="D281" i="2"/>
  <c r="B281" i="2"/>
  <c r="B281" i="5" s="1"/>
  <c r="D280" i="2"/>
  <c r="B280" i="2"/>
  <c r="B280" i="5" s="1"/>
  <c r="D279" i="2"/>
  <c r="B279" i="2"/>
  <c r="B279" i="5" s="1"/>
  <c r="D278" i="2"/>
  <c r="B278" i="2"/>
  <c r="B278" i="5" s="1"/>
  <c r="D277" i="2"/>
  <c r="B277" i="2"/>
  <c r="B277" i="5" s="1"/>
  <c r="D276" i="2"/>
  <c r="B276" i="2"/>
  <c r="B276" i="5" s="1"/>
  <c r="D275" i="2"/>
  <c r="B275" i="2"/>
  <c r="B275" i="5" s="1"/>
  <c r="D274" i="2"/>
  <c r="B274" i="2"/>
  <c r="B274" i="5" s="1"/>
  <c r="D273" i="2"/>
  <c r="B273" i="2"/>
  <c r="B273" i="5" s="1"/>
  <c r="D272" i="2"/>
  <c r="B272" i="2"/>
  <c r="B272" i="5" s="1"/>
  <c r="D271" i="2"/>
  <c r="B271" i="2"/>
  <c r="B271" i="5" s="1"/>
  <c r="D270" i="2"/>
  <c r="B270" i="2"/>
  <c r="B270" i="5" s="1"/>
  <c r="D269" i="2"/>
  <c r="B269" i="2"/>
  <c r="B269" i="5" s="1"/>
  <c r="D268" i="2"/>
  <c r="B268" i="2"/>
  <c r="B268" i="5" s="1"/>
  <c r="D267" i="2"/>
  <c r="B267" i="2"/>
  <c r="B267" i="5" s="1"/>
  <c r="D266" i="2"/>
  <c r="B266" i="2"/>
  <c r="B266" i="5" s="1"/>
  <c r="D265" i="2"/>
  <c r="B265" i="2"/>
  <c r="B265" i="5" s="1"/>
  <c r="D264" i="2"/>
  <c r="B264" i="2"/>
  <c r="B264" i="5" s="1"/>
  <c r="D263" i="2"/>
  <c r="B263" i="2"/>
  <c r="B263" i="5" s="1"/>
  <c r="D262" i="2"/>
  <c r="B262" i="2"/>
  <c r="B262" i="5" s="1"/>
  <c r="D261" i="2"/>
  <c r="B261" i="2"/>
  <c r="B261" i="5" s="1"/>
  <c r="D260" i="2"/>
  <c r="B260" i="2"/>
  <c r="B260" i="5" s="1"/>
  <c r="D259" i="2"/>
  <c r="B259" i="2"/>
  <c r="B259" i="5" s="1"/>
  <c r="D258" i="2"/>
  <c r="B258" i="2"/>
  <c r="B258" i="5" s="1"/>
  <c r="D257" i="2"/>
  <c r="B257" i="2"/>
  <c r="B257" i="5" s="1"/>
  <c r="D256" i="2"/>
  <c r="B256" i="2"/>
  <c r="B256" i="5" s="1"/>
  <c r="D255" i="2"/>
  <c r="B255" i="2"/>
  <c r="B255" i="5" s="1"/>
  <c r="D254" i="2"/>
  <c r="B254" i="2"/>
  <c r="B254" i="5" s="1"/>
  <c r="D253" i="2"/>
  <c r="B253" i="2"/>
  <c r="B253" i="5" s="1"/>
  <c r="D252" i="2"/>
  <c r="B252" i="2"/>
  <c r="B252" i="5" s="1"/>
  <c r="D251" i="2"/>
  <c r="B251" i="2"/>
  <c r="B251" i="5" s="1"/>
  <c r="D250" i="2"/>
  <c r="B250" i="2"/>
  <c r="B250" i="5" s="1"/>
  <c r="D249" i="2"/>
  <c r="B249" i="2"/>
  <c r="B249" i="5" s="1"/>
  <c r="D248" i="2"/>
  <c r="B248" i="2"/>
  <c r="B248" i="5" s="1"/>
  <c r="D247" i="2"/>
  <c r="B247" i="2"/>
  <c r="B247" i="5" s="1"/>
  <c r="D246" i="2"/>
  <c r="B246" i="2"/>
  <c r="B246" i="5" s="1"/>
  <c r="D245" i="2"/>
  <c r="B245" i="2"/>
  <c r="B245" i="5" s="1"/>
  <c r="D244" i="2"/>
  <c r="B244" i="2"/>
  <c r="B244" i="5" s="1"/>
  <c r="D243" i="2"/>
  <c r="B243" i="2"/>
  <c r="B243" i="5" s="1"/>
  <c r="D242" i="2"/>
  <c r="B242" i="2"/>
  <c r="B242" i="5" s="1"/>
  <c r="D241" i="2"/>
  <c r="B241" i="2"/>
  <c r="B241" i="5" s="1"/>
  <c r="D240" i="2"/>
  <c r="B240" i="2"/>
  <c r="B240" i="5" s="1"/>
  <c r="D239" i="2"/>
  <c r="B239" i="2"/>
  <c r="B239" i="5" s="1"/>
  <c r="D238" i="2"/>
  <c r="B238" i="2"/>
  <c r="B238" i="5" s="1"/>
  <c r="D237" i="2"/>
  <c r="B237" i="2"/>
  <c r="B237" i="5" s="1"/>
  <c r="D236" i="2"/>
  <c r="B236" i="2"/>
  <c r="B236" i="5" s="1"/>
  <c r="D235" i="2"/>
  <c r="B235" i="2"/>
  <c r="B235" i="5" s="1"/>
  <c r="D234" i="2"/>
  <c r="B234" i="2"/>
  <c r="B234" i="5" s="1"/>
  <c r="D233" i="2"/>
  <c r="B233" i="2"/>
  <c r="B233" i="5" s="1"/>
  <c r="D232" i="2"/>
  <c r="B232" i="2"/>
  <c r="B232" i="5" s="1"/>
  <c r="D231" i="2"/>
  <c r="B231" i="2"/>
  <c r="B231" i="5" s="1"/>
  <c r="D230" i="2"/>
  <c r="B230" i="2"/>
  <c r="B230" i="5" s="1"/>
  <c r="D229" i="2"/>
  <c r="B229" i="2"/>
  <c r="B229" i="5" s="1"/>
  <c r="D228" i="2"/>
  <c r="B228" i="2"/>
  <c r="B228" i="5" s="1"/>
  <c r="D227" i="2"/>
  <c r="B227" i="2"/>
  <c r="B227" i="5" s="1"/>
  <c r="D226" i="2"/>
  <c r="B226" i="2"/>
  <c r="B226" i="5" s="1"/>
  <c r="D225" i="2"/>
  <c r="B225" i="2"/>
  <c r="B225" i="5" s="1"/>
  <c r="D224" i="2"/>
  <c r="B224" i="2"/>
  <c r="B224" i="5" s="1"/>
  <c r="D223" i="2"/>
  <c r="B223" i="2"/>
  <c r="B223" i="5" s="1"/>
  <c r="D222" i="2"/>
  <c r="B222" i="2"/>
  <c r="B222" i="5" s="1"/>
  <c r="D221" i="2"/>
  <c r="B221" i="2"/>
  <c r="B221" i="5" s="1"/>
  <c r="D220" i="2"/>
  <c r="B220" i="2"/>
  <c r="B220" i="5" s="1"/>
  <c r="D219" i="2"/>
  <c r="B219" i="2"/>
  <c r="B219" i="5" s="1"/>
  <c r="D218" i="2"/>
  <c r="B218" i="2"/>
  <c r="B218" i="5" s="1"/>
  <c r="D217" i="2"/>
  <c r="B217" i="2"/>
  <c r="B217" i="5" s="1"/>
  <c r="D216" i="2"/>
  <c r="B216" i="2"/>
  <c r="B216" i="5" s="1"/>
  <c r="D215" i="2"/>
  <c r="B215" i="2"/>
  <c r="B215" i="5" s="1"/>
  <c r="D214" i="2"/>
  <c r="B214" i="2"/>
  <c r="B214" i="5" s="1"/>
  <c r="D213" i="2"/>
  <c r="B213" i="2"/>
  <c r="B213" i="5" s="1"/>
  <c r="D212" i="2"/>
  <c r="B212" i="2"/>
  <c r="B212" i="5" s="1"/>
  <c r="D211" i="2"/>
  <c r="B211" i="2"/>
  <c r="B211" i="5" s="1"/>
  <c r="D210" i="2"/>
  <c r="B210" i="2"/>
  <c r="B210" i="5" s="1"/>
  <c r="D209" i="2"/>
  <c r="B209" i="2"/>
  <c r="B209" i="5" s="1"/>
  <c r="D208" i="2"/>
  <c r="B208" i="2"/>
  <c r="B208" i="5" s="1"/>
  <c r="D207" i="2"/>
  <c r="B207" i="2"/>
  <c r="B207" i="5" s="1"/>
  <c r="D206" i="2"/>
  <c r="B206" i="2"/>
  <c r="B206" i="5" s="1"/>
  <c r="D205" i="2"/>
  <c r="B205" i="2"/>
  <c r="B205" i="5" s="1"/>
  <c r="D204" i="2"/>
  <c r="B204" i="2"/>
  <c r="B204" i="5" s="1"/>
  <c r="D203" i="2"/>
  <c r="B203" i="2"/>
  <c r="B203" i="5" s="1"/>
  <c r="D202" i="2"/>
  <c r="B202" i="2"/>
  <c r="B202" i="5" s="1"/>
  <c r="D201" i="2"/>
  <c r="B201" i="2"/>
  <c r="B201" i="5" s="1"/>
  <c r="D200" i="2"/>
  <c r="B200" i="2"/>
  <c r="B200" i="5" s="1"/>
  <c r="D199" i="2"/>
  <c r="B199" i="2"/>
  <c r="B199" i="5" s="1"/>
  <c r="D198" i="2"/>
  <c r="B198" i="2"/>
  <c r="B198" i="5" s="1"/>
  <c r="D197" i="2"/>
  <c r="B197" i="2"/>
  <c r="B197" i="5" s="1"/>
  <c r="D196" i="2"/>
  <c r="B196" i="2"/>
  <c r="B196" i="5" s="1"/>
  <c r="D195" i="2"/>
  <c r="B195" i="2"/>
  <c r="B195" i="5" s="1"/>
  <c r="D194" i="2"/>
  <c r="B194" i="2"/>
  <c r="B194" i="5" s="1"/>
  <c r="D193" i="2"/>
  <c r="B193" i="2"/>
  <c r="B193" i="5" s="1"/>
  <c r="D192" i="2"/>
  <c r="B192" i="2"/>
  <c r="B192" i="5" s="1"/>
  <c r="D191" i="2"/>
  <c r="B191" i="2"/>
  <c r="B191" i="5" s="1"/>
  <c r="D190" i="2"/>
  <c r="B190" i="2"/>
  <c r="B190" i="5" s="1"/>
  <c r="D189" i="2"/>
  <c r="B189" i="2"/>
  <c r="B189" i="5" s="1"/>
  <c r="D188" i="2"/>
  <c r="B188" i="2"/>
  <c r="B188" i="5" s="1"/>
  <c r="D187" i="2"/>
  <c r="B187" i="2"/>
  <c r="B187" i="5" s="1"/>
  <c r="D186" i="2"/>
  <c r="B186" i="2"/>
  <c r="B186" i="5" s="1"/>
  <c r="D185" i="2"/>
  <c r="B185" i="2"/>
  <c r="B185" i="5" s="1"/>
  <c r="D184" i="2"/>
  <c r="B184" i="2"/>
  <c r="B184" i="5" s="1"/>
  <c r="D183" i="2"/>
  <c r="B183" i="2"/>
  <c r="B183" i="5" s="1"/>
  <c r="D182" i="2"/>
  <c r="B182" i="2"/>
  <c r="B182" i="5" s="1"/>
  <c r="D181" i="2"/>
  <c r="B181" i="2"/>
  <c r="B181" i="5" s="1"/>
  <c r="D180" i="2"/>
  <c r="B180" i="2"/>
  <c r="B180" i="5" s="1"/>
  <c r="D179" i="2"/>
  <c r="B179" i="2"/>
  <c r="B179" i="5" s="1"/>
  <c r="D178" i="2"/>
  <c r="B178" i="2"/>
  <c r="B178" i="5" s="1"/>
  <c r="D177" i="2"/>
  <c r="B177" i="2"/>
  <c r="B177" i="5" s="1"/>
  <c r="D176" i="2"/>
  <c r="B176" i="2"/>
  <c r="B176" i="5" s="1"/>
  <c r="D175" i="2"/>
  <c r="B175" i="2"/>
  <c r="B175" i="5" s="1"/>
  <c r="D174" i="2"/>
  <c r="B174" i="2"/>
  <c r="B174" i="5" s="1"/>
  <c r="D173" i="2"/>
  <c r="B173" i="2"/>
  <c r="B173" i="5" s="1"/>
  <c r="D172" i="2"/>
  <c r="B172" i="2"/>
  <c r="B172" i="5" s="1"/>
  <c r="D171" i="2"/>
  <c r="B171" i="2"/>
  <c r="B171" i="5" s="1"/>
  <c r="D170" i="2"/>
  <c r="B170" i="2"/>
  <c r="B170" i="5" s="1"/>
  <c r="D169" i="2"/>
  <c r="B169" i="2"/>
  <c r="B169" i="5" s="1"/>
  <c r="D168" i="2"/>
  <c r="B168" i="2"/>
  <c r="B168" i="5" s="1"/>
  <c r="D167" i="2"/>
  <c r="B167" i="2"/>
  <c r="B167" i="5" s="1"/>
  <c r="D166" i="2"/>
  <c r="B166" i="2"/>
  <c r="B166" i="5" s="1"/>
  <c r="D165" i="2"/>
  <c r="B165" i="2"/>
  <c r="B165" i="5" s="1"/>
  <c r="D164" i="2"/>
  <c r="B164" i="2"/>
  <c r="B164" i="5" s="1"/>
  <c r="D163" i="2"/>
  <c r="B163" i="2"/>
  <c r="B163" i="5" s="1"/>
  <c r="D162" i="2"/>
  <c r="B162" i="2"/>
  <c r="B162" i="5" s="1"/>
  <c r="D161" i="2"/>
  <c r="B161" i="2"/>
  <c r="B161" i="5" s="1"/>
  <c r="D160" i="2"/>
  <c r="B160" i="2"/>
  <c r="B160" i="5" s="1"/>
  <c r="D159" i="2"/>
  <c r="B159" i="2"/>
  <c r="B159" i="5" s="1"/>
  <c r="D158" i="2"/>
  <c r="B158" i="2"/>
  <c r="B158" i="5" s="1"/>
  <c r="D157" i="2"/>
  <c r="B157" i="2"/>
  <c r="B157" i="5" s="1"/>
  <c r="D156" i="2"/>
  <c r="B156" i="2"/>
  <c r="B156" i="5" s="1"/>
  <c r="D155" i="2"/>
  <c r="B155" i="2"/>
  <c r="B155" i="5" s="1"/>
  <c r="D154" i="2"/>
  <c r="B154" i="2"/>
  <c r="B154" i="5" s="1"/>
  <c r="D153" i="2"/>
  <c r="B153" i="2"/>
  <c r="B153" i="5" s="1"/>
  <c r="D152" i="2"/>
  <c r="B152" i="2"/>
  <c r="B152" i="5" s="1"/>
  <c r="D151" i="2"/>
  <c r="B151" i="2"/>
  <c r="B151" i="5" s="1"/>
  <c r="D150" i="2"/>
  <c r="B150" i="2"/>
  <c r="B150" i="5" s="1"/>
  <c r="D149" i="2"/>
  <c r="B149" i="2"/>
  <c r="B149" i="5" s="1"/>
  <c r="D148" i="2"/>
  <c r="B148" i="2"/>
  <c r="B148" i="5" s="1"/>
  <c r="D147" i="2"/>
  <c r="B147" i="2"/>
  <c r="B147" i="5" s="1"/>
  <c r="D146" i="2"/>
  <c r="B146" i="2"/>
  <c r="B146" i="5" s="1"/>
  <c r="D145" i="2"/>
  <c r="B145" i="2"/>
  <c r="B145" i="5" s="1"/>
  <c r="D144" i="2"/>
  <c r="B144" i="2"/>
  <c r="B144" i="5" s="1"/>
  <c r="D143" i="2"/>
  <c r="B143" i="2"/>
  <c r="B143" i="5" s="1"/>
  <c r="D142" i="2"/>
  <c r="B142" i="2"/>
  <c r="B142" i="5" s="1"/>
  <c r="D141" i="2"/>
  <c r="B141" i="2"/>
  <c r="B141" i="5" s="1"/>
  <c r="D140" i="2"/>
  <c r="B140" i="2"/>
  <c r="B140" i="5" s="1"/>
  <c r="D139" i="2"/>
  <c r="B139" i="2"/>
  <c r="B139" i="5" s="1"/>
  <c r="D138" i="2"/>
  <c r="B138" i="2"/>
  <c r="B138" i="5" s="1"/>
  <c r="D137" i="2"/>
  <c r="B137" i="2"/>
  <c r="B137" i="5" s="1"/>
  <c r="D136" i="2"/>
  <c r="B136" i="2"/>
  <c r="B136" i="5" s="1"/>
  <c r="D135" i="2"/>
  <c r="B135" i="2"/>
  <c r="B135" i="5" s="1"/>
  <c r="D134" i="2"/>
  <c r="B134" i="2"/>
  <c r="B134" i="5" s="1"/>
  <c r="D133" i="2"/>
  <c r="B133" i="2"/>
  <c r="B133" i="5" s="1"/>
  <c r="D132" i="2"/>
  <c r="B132" i="2"/>
  <c r="B132" i="5" s="1"/>
  <c r="D131" i="2"/>
  <c r="B131" i="2"/>
  <c r="B131" i="5" s="1"/>
  <c r="D130" i="2"/>
  <c r="B130" i="2"/>
  <c r="B130" i="5" s="1"/>
  <c r="D129" i="2"/>
  <c r="B129" i="2"/>
  <c r="B129" i="5" s="1"/>
  <c r="D128" i="2"/>
  <c r="B128" i="2"/>
  <c r="B128" i="5" s="1"/>
  <c r="D127" i="2"/>
  <c r="B127" i="2"/>
  <c r="B127" i="5" s="1"/>
  <c r="D126" i="2"/>
  <c r="B126" i="2"/>
  <c r="B126" i="5" s="1"/>
  <c r="D125" i="2"/>
  <c r="B125" i="2"/>
  <c r="B125" i="5" s="1"/>
  <c r="D124" i="2"/>
  <c r="B124" i="2"/>
  <c r="B124" i="5" s="1"/>
  <c r="D123" i="2"/>
  <c r="B123" i="2"/>
  <c r="B123" i="5" s="1"/>
  <c r="D122" i="2"/>
  <c r="B122" i="2"/>
  <c r="B122" i="5" s="1"/>
  <c r="D121" i="2"/>
  <c r="B121" i="2"/>
  <c r="B121" i="5" s="1"/>
  <c r="D120" i="2"/>
  <c r="B120" i="2"/>
  <c r="B120" i="5" s="1"/>
  <c r="D119" i="2"/>
  <c r="B119" i="2"/>
  <c r="B119" i="5" s="1"/>
  <c r="D118" i="2"/>
  <c r="B118" i="2"/>
  <c r="B118" i="5" s="1"/>
  <c r="D117" i="2"/>
  <c r="B117" i="2"/>
  <c r="B117" i="5" s="1"/>
  <c r="D116" i="2"/>
  <c r="B116" i="2"/>
  <c r="B116" i="5" s="1"/>
  <c r="D115" i="2"/>
  <c r="B115" i="2"/>
  <c r="B115" i="5" s="1"/>
  <c r="D114" i="2"/>
  <c r="B114" i="2"/>
  <c r="B114" i="5" s="1"/>
  <c r="D113" i="2"/>
  <c r="B113" i="2"/>
  <c r="B113" i="5" s="1"/>
  <c r="D112" i="2"/>
  <c r="B112" i="2"/>
  <c r="B112" i="5" s="1"/>
  <c r="D111" i="2"/>
  <c r="B111" i="2"/>
  <c r="B111" i="5" s="1"/>
  <c r="D110" i="2"/>
  <c r="B110" i="2"/>
  <c r="B110" i="5" s="1"/>
  <c r="D109" i="2"/>
  <c r="B109" i="2"/>
  <c r="B109" i="5" s="1"/>
  <c r="D108" i="2"/>
  <c r="B108" i="2"/>
  <c r="B108" i="5" s="1"/>
  <c r="D107" i="2"/>
  <c r="B107" i="2"/>
  <c r="B107" i="5" s="1"/>
  <c r="D106" i="2"/>
  <c r="B106" i="2"/>
  <c r="B106" i="5" s="1"/>
  <c r="D105" i="2"/>
  <c r="B105" i="2"/>
  <c r="B105" i="5" s="1"/>
  <c r="D104" i="2"/>
  <c r="B104" i="2"/>
  <c r="B104" i="5" s="1"/>
  <c r="D103" i="2"/>
  <c r="B103" i="2"/>
  <c r="B103" i="5" s="1"/>
  <c r="D102" i="2"/>
  <c r="B102" i="2"/>
  <c r="B102" i="5" s="1"/>
  <c r="D101" i="2"/>
  <c r="B101" i="2"/>
  <c r="B101" i="5" s="1"/>
  <c r="D100" i="2"/>
  <c r="B100" i="2"/>
  <c r="B100" i="5" s="1"/>
  <c r="D99" i="2"/>
  <c r="B99" i="2"/>
  <c r="B99" i="5" s="1"/>
  <c r="D98" i="2"/>
  <c r="B98" i="2"/>
  <c r="B98" i="5" s="1"/>
  <c r="D97" i="2"/>
  <c r="B97" i="2"/>
  <c r="B97" i="5" s="1"/>
  <c r="D96" i="2"/>
  <c r="B96" i="2"/>
  <c r="B96" i="5" s="1"/>
  <c r="D95" i="2"/>
  <c r="B95" i="2"/>
  <c r="B95" i="5" s="1"/>
  <c r="D94" i="2"/>
  <c r="B94" i="2"/>
  <c r="B94" i="5" s="1"/>
  <c r="D93" i="2"/>
  <c r="B93" i="2"/>
  <c r="B93" i="5" s="1"/>
  <c r="D92" i="2"/>
  <c r="B92" i="2"/>
  <c r="B92" i="5" s="1"/>
  <c r="D91" i="2"/>
  <c r="B91" i="2"/>
  <c r="B91" i="5" s="1"/>
  <c r="D90" i="2"/>
  <c r="B90" i="2"/>
  <c r="B90" i="5" s="1"/>
  <c r="D89" i="2"/>
  <c r="B89" i="2"/>
  <c r="B89" i="5" s="1"/>
  <c r="D88" i="2"/>
  <c r="B88" i="2"/>
  <c r="B88" i="5" s="1"/>
  <c r="D87" i="2"/>
  <c r="B87" i="2"/>
  <c r="B87" i="5" s="1"/>
  <c r="D86" i="2"/>
  <c r="B86" i="2"/>
  <c r="B86" i="5" s="1"/>
  <c r="D85" i="2"/>
  <c r="B85" i="2"/>
  <c r="B85" i="5" s="1"/>
  <c r="D84" i="2"/>
  <c r="B84" i="2"/>
  <c r="B84" i="5" s="1"/>
  <c r="D83" i="2"/>
  <c r="B83" i="2"/>
  <c r="B83" i="5" s="1"/>
  <c r="D82" i="2"/>
  <c r="B82" i="2"/>
  <c r="B82" i="5" s="1"/>
  <c r="D81" i="2"/>
  <c r="B81" i="2"/>
  <c r="B81" i="5" s="1"/>
  <c r="D80" i="2"/>
  <c r="B80" i="2"/>
  <c r="B80" i="5" s="1"/>
  <c r="D79" i="2"/>
  <c r="B79" i="2"/>
  <c r="B79" i="5" s="1"/>
  <c r="D78" i="2"/>
  <c r="B78" i="2"/>
  <c r="B78" i="5" s="1"/>
  <c r="D77" i="2"/>
  <c r="B77" i="2"/>
  <c r="B77" i="5" s="1"/>
  <c r="D76" i="2"/>
  <c r="B76" i="2"/>
  <c r="B76" i="5" s="1"/>
  <c r="D75" i="2"/>
  <c r="B75" i="2"/>
  <c r="B75" i="5" s="1"/>
  <c r="D74" i="2"/>
  <c r="B74" i="2"/>
  <c r="B74" i="5" s="1"/>
  <c r="D73" i="2"/>
  <c r="B73" i="2"/>
  <c r="B73" i="5" s="1"/>
  <c r="D72" i="2"/>
  <c r="B72" i="2"/>
  <c r="B72" i="5" s="1"/>
  <c r="D71" i="2"/>
  <c r="B71" i="2"/>
  <c r="B71" i="5" s="1"/>
  <c r="D70" i="2"/>
  <c r="B70" i="2"/>
  <c r="B70" i="5" s="1"/>
  <c r="D69" i="2"/>
  <c r="B69" i="2"/>
  <c r="B69" i="5" s="1"/>
  <c r="D68" i="2"/>
  <c r="B68" i="2"/>
  <c r="B68" i="5" s="1"/>
  <c r="D67" i="2"/>
  <c r="B67" i="2"/>
  <c r="B67" i="5" s="1"/>
  <c r="D66" i="2"/>
  <c r="B66" i="2"/>
  <c r="B66" i="5" s="1"/>
  <c r="D65" i="2"/>
  <c r="B65" i="2"/>
  <c r="B65" i="5" s="1"/>
  <c r="D64" i="2"/>
  <c r="B64" i="2"/>
  <c r="B64" i="5" s="1"/>
  <c r="D63" i="2"/>
  <c r="B63" i="2"/>
  <c r="B63" i="5" s="1"/>
  <c r="D62" i="2"/>
  <c r="B62" i="2"/>
  <c r="B62" i="5" s="1"/>
  <c r="D61" i="2"/>
  <c r="B61" i="2"/>
  <c r="B61" i="5" s="1"/>
  <c r="D60" i="2"/>
  <c r="B60" i="2"/>
  <c r="B60" i="5" s="1"/>
  <c r="D59" i="2"/>
  <c r="B59" i="2"/>
  <c r="B59" i="5" s="1"/>
  <c r="D58" i="2"/>
  <c r="B58" i="2"/>
  <c r="B58" i="5" s="1"/>
  <c r="D57" i="2"/>
  <c r="B57" i="2"/>
  <c r="B57" i="5" s="1"/>
  <c r="D56" i="2"/>
  <c r="B56" i="2"/>
  <c r="B56" i="5" s="1"/>
  <c r="D55" i="2"/>
  <c r="B55" i="2"/>
  <c r="B55" i="5" s="1"/>
  <c r="D54" i="2"/>
  <c r="B54" i="2"/>
  <c r="B54" i="5" s="1"/>
  <c r="D53" i="2"/>
  <c r="B53" i="2"/>
  <c r="B53" i="5" s="1"/>
  <c r="D52" i="2"/>
  <c r="B52" i="2"/>
  <c r="B52" i="5" s="1"/>
  <c r="D51" i="2"/>
  <c r="B51" i="2"/>
  <c r="B51" i="5" s="1"/>
  <c r="D50" i="2"/>
  <c r="B50" i="2"/>
  <c r="B50" i="5" s="1"/>
  <c r="D49" i="2"/>
  <c r="B49" i="2"/>
  <c r="B49" i="5" s="1"/>
  <c r="D48" i="2"/>
  <c r="B48" i="2"/>
  <c r="B48" i="5" s="1"/>
  <c r="D47" i="2"/>
  <c r="B47" i="2"/>
  <c r="B47" i="5" s="1"/>
  <c r="D46" i="2"/>
  <c r="B46" i="2"/>
  <c r="B46" i="5" s="1"/>
  <c r="D45" i="2"/>
  <c r="B45" i="2"/>
  <c r="B45" i="5" s="1"/>
  <c r="D44" i="2"/>
  <c r="B44" i="2"/>
  <c r="B44" i="5" s="1"/>
  <c r="D43" i="2"/>
  <c r="B43" i="2"/>
  <c r="B43" i="5" s="1"/>
  <c r="D42" i="2"/>
  <c r="B42" i="2"/>
  <c r="B42" i="5" s="1"/>
  <c r="D41" i="2"/>
  <c r="B41" i="2"/>
  <c r="B41" i="5" s="1"/>
  <c r="D40" i="2"/>
  <c r="B40" i="2"/>
  <c r="B40" i="5" s="1"/>
  <c r="D39" i="2"/>
  <c r="B39" i="2"/>
  <c r="B39" i="5" s="1"/>
  <c r="D38" i="2"/>
  <c r="B38" i="2"/>
  <c r="B38" i="5" s="1"/>
  <c r="D37" i="2"/>
  <c r="B37" i="2"/>
  <c r="B37" i="5" s="1"/>
  <c r="D36" i="2"/>
  <c r="B36" i="2"/>
  <c r="B36" i="5" s="1"/>
  <c r="D35" i="2"/>
  <c r="B35" i="2"/>
  <c r="B35" i="5" s="1"/>
  <c r="D34" i="2"/>
  <c r="B34" i="2"/>
  <c r="B34" i="5" s="1"/>
  <c r="D33" i="2"/>
  <c r="B33" i="2"/>
  <c r="B33" i="5" s="1"/>
  <c r="D32" i="2"/>
  <c r="B32" i="2"/>
  <c r="B32" i="5" s="1"/>
  <c r="D31" i="2"/>
  <c r="B31" i="2"/>
  <c r="B31" i="5" s="1"/>
  <c r="D30" i="2"/>
  <c r="B30" i="2"/>
  <c r="B30" i="5" s="1"/>
  <c r="D29" i="2"/>
  <c r="B29" i="2"/>
  <c r="B29" i="5" s="1"/>
  <c r="D28" i="2"/>
  <c r="B28" i="2"/>
  <c r="B28" i="5" s="1"/>
  <c r="D27" i="2"/>
  <c r="B27" i="2"/>
  <c r="B27" i="5" s="1"/>
  <c r="D26" i="2"/>
  <c r="B26" i="2"/>
  <c r="B26" i="5" s="1"/>
  <c r="D25" i="2"/>
  <c r="B25" i="2"/>
  <c r="B25" i="5" s="1"/>
  <c r="D24" i="2"/>
  <c r="B24" i="2"/>
  <c r="B24" i="5" s="1"/>
  <c r="D23" i="2"/>
  <c r="B23" i="2"/>
  <c r="B23" i="5" s="1"/>
  <c r="D22" i="2"/>
  <c r="B22" i="2"/>
  <c r="B22" i="5" s="1"/>
  <c r="D21" i="2"/>
  <c r="B21" i="2"/>
  <c r="B21" i="5" s="1"/>
  <c r="D20" i="2"/>
  <c r="B20" i="2"/>
  <c r="B20" i="5" s="1"/>
  <c r="D19" i="2"/>
  <c r="B19" i="2"/>
  <c r="B19" i="5" s="1"/>
  <c r="D18" i="2"/>
  <c r="B18" i="2"/>
  <c r="B18" i="5" s="1"/>
  <c r="D17" i="2"/>
  <c r="B17" i="2"/>
  <c r="B17" i="5" s="1"/>
  <c r="D16" i="2"/>
  <c r="B16" i="2"/>
  <c r="B16" i="5" s="1"/>
  <c r="D15" i="2"/>
  <c r="B15" i="2"/>
  <c r="B15" i="5" s="1"/>
  <c r="D14" i="2"/>
  <c r="B14" i="2"/>
  <c r="B14" i="5" s="1"/>
  <c r="D13" i="2"/>
  <c r="B13" i="2"/>
  <c r="B13" i="5" s="1"/>
  <c r="D12" i="2"/>
  <c r="B12" i="2"/>
  <c r="B12" i="5" s="1"/>
  <c r="D11" i="2"/>
  <c r="B11" i="2"/>
  <c r="B11" i="5" s="1"/>
  <c r="D10" i="2"/>
  <c r="B10" i="2"/>
  <c r="B10" i="5" s="1"/>
  <c r="D9" i="2"/>
  <c r="B9" i="2"/>
  <c r="B9" i="5" s="1"/>
  <c r="D8" i="2"/>
  <c r="B8" i="2"/>
  <c r="B8" i="5" s="1"/>
  <c r="D7" i="2"/>
  <c r="B7" i="2"/>
  <c r="B7" i="5" s="1"/>
  <c r="D6" i="2"/>
  <c r="B6" i="2"/>
  <c r="B6" i="5" s="1"/>
  <c r="D5" i="2"/>
  <c r="B5" i="2"/>
  <c r="B5" i="5" s="1"/>
  <c r="C21" i="1"/>
  <c r="G20" i="1"/>
  <c r="H20" i="1" s="1"/>
  <c r="F20" i="1"/>
  <c r="E20" i="1"/>
  <c r="D20" i="1"/>
  <c r="G19" i="1"/>
  <c r="H19" i="1" s="1"/>
  <c r="F19" i="1"/>
  <c r="E19" i="1"/>
  <c r="D19" i="1"/>
  <c r="G18" i="1"/>
  <c r="H18" i="1" s="1"/>
  <c r="F18" i="1"/>
  <c r="E18" i="1"/>
  <c r="D18" i="1"/>
  <c r="G17" i="1"/>
  <c r="H17" i="1" s="1"/>
  <c r="F17" i="1"/>
  <c r="E17" i="1"/>
  <c r="D17" i="1"/>
  <c r="G16" i="1"/>
  <c r="H16" i="1" s="1"/>
  <c r="F16" i="1"/>
  <c r="E16" i="1"/>
  <c r="D16" i="1"/>
  <c r="G15" i="1"/>
  <c r="H15" i="1" s="1"/>
  <c r="F15" i="1"/>
  <c r="E15" i="1"/>
  <c r="D15" i="1"/>
  <c r="G14" i="1"/>
  <c r="H14" i="1" s="1"/>
  <c r="F14" i="1"/>
  <c r="E14" i="1"/>
  <c r="D14" i="1"/>
  <c r="G13" i="1"/>
  <c r="H13" i="1" s="1"/>
  <c r="F13" i="1"/>
  <c r="E13" i="1"/>
  <c r="D13" i="1"/>
  <c r="G12" i="1"/>
  <c r="H12" i="1" s="1"/>
  <c r="F12" i="1"/>
  <c r="E12" i="1"/>
  <c r="D12" i="1"/>
  <c r="G11" i="1"/>
  <c r="F11" i="1"/>
  <c r="E11" i="1"/>
  <c r="D11" i="1"/>
  <c r="D21" i="1" l="1"/>
  <c r="F21" i="1"/>
  <c r="E21" i="1"/>
  <c r="K7" i="5"/>
  <c r="I10" i="4"/>
  <c r="I11" i="4" s="1"/>
  <c r="I12" i="4" s="1"/>
  <c r="B30" i="4"/>
  <c r="C30" i="4" s="1"/>
  <c r="B18" i="4"/>
  <c r="C18" i="4" s="1"/>
  <c r="B26" i="4"/>
  <c r="C26" i="4" s="1"/>
  <c r="B33" i="4"/>
  <c r="C33" i="4" s="1"/>
  <c r="B15" i="4"/>
  <c r="C15" i="4" s="1"/>
  <c r="B17" i="4"/>
  <c r="C17" i="4" s="1"/>
  <c r="B19" i="4"/>
  <c r="C19" i="4" s="1"/>
  <c r="B20" i="4"/>
  <c r="C20" i="4" s="1"/>
  <c r="B21" i="4"/>
  <c r="C21" i="4" s="1"/>
  <c r="B23" i="4"/>
  <c r="C23" i="4" s="1"/>
  <c r="B24" i="4"/>
  <c r="C24" i="4" s="1"/>
  <c r="B25" i="4"/>
  <c r="C25" i="4" s="1"/>
  <c r="B27" i="4"/>
  <c r="C27" i="4" s="1"/>
  <c r="B28" i="4"/>
  <c r="C28" i="4" s="1"/>
  <c r="B29" i="4"/>
  <c r="C29" i="4" s="1"/>
  <c r="B31" i="4"/>
  <c r="C31" i="4" s="1"/>
  <c r="B32" i="4"/>
  <c r="C32" i="4" s="1"/>
  <c r="B16" i="4"/>
  <c r="C16" i="4" s="1"/>
  <c r="B22" i="4"/>
  <c r="C22" i="4" s="1"/>
  <c r="B14" i="4"/>
  <c r="C14" i="4" s="1"/>
  <c r="G21" i="1"/>
  <c r="G22" i="1" s="1"/>
  <c r="H11" i="1"/>
  <c r="H30" i="4" l="1"/>
  <c r="E30" i="4"/>
  <c r="G30" i="4"/>
  <c r="I30" i="4"/>
  <c r="D30" i="4"/>
  <c r="H21" i="5" s="1"/>
  <c r="I21" i="5" s="1"/>
  <c r="F30" i="4"/>
  <c r="E18" i="4"/>
  <c r="D18" i="4"/>
  <c r="H9" i="5" s="1"/>
  <c r="I9" i="5" s="1"/>
  <c r="G18" i="4"/>
  <c r="I18" i="4"/>
  <c r="H18" i="4"/>
  <c r="F18" i="4"/>
  <c r="E26" i="4"/>
  <c r="G26" i="4"/>
  <c r="D26" i="4"/>
  <c r="H17" i="5" s="1"/>
  <c r="I17" i="5" s="1"/>
  <c r="F26" i="4"/>
  <c r="H26" i="4"/>
  <c r="I26" i="4"/>
  <c r="G33" i="4"/>
  <c r="E33" i="4"/>
  <c r="F33" i="4"/>
  <c r="I33" i="4"/>
  <c r="D33" i="4"/>
  <c r="H24" i="5" s="1"/>
  <c r="I24" i="5" s="1"/>
  <c r="H33" i="4"/>
  <c r="D15" i="4"/>
  <c r="H6" i="5" s="1"/>
  <c r="I6" i="5" s="1"/>
  <c r="H15" i="4"/>
  <c r="E15" i="4"/>
  <c r="G15" i="4"/>
  <c r="F15" i="4"/>
  <c r="I15" i="4"/>
  <c r="G17" i="4"/>
  <c r="D17" i="4"/>
  <c r="H8" i="5" s="1"/>
  <c r="I8" i="5" s="1"/>
  <c r="H17" i="4"/>
  <c r="F17" i="4"/>
  <c r="E17" i="4"/>
  <c r="I17" i="4"/>
  <c r="D19" i="4"/>
  <c r="H10" i="5" s="1"/>
  <c r="I10" i="5" s="1"/>
  <c r="H19" i="4"/>
  <c r="F19" i="4"/>
  <c r="I19" i="4"/>
  <c r="E19" i="4"/>
  <c r="G19" i="4"/>
  <c r="E20" i="4"/>
  <c r="G20" i="4"/>
  <c r="I20" i="4"/>
  <c r="F20" i="4"/>
  <c r="D20" i="4"/>
  <c r="H11" i="5" s="1"/>
  <c r="I11" i="5" s="1"/>
  <c r="H20" i="4"/>
  <c r="E21" i="4"/>
  <c r="D21" i="4"/>
  <c r="H12" i="5" s="1"/>
  <c r="I12" i="5" s="1"/>
  <c r="H21" i="4"/>
  <c r="I21" i="4"/>
  <c r="G21" i="4"/>
  <c r="F21" i="4"/>
  <c r="E23" i="4"/>
  <c r="F23" i="4"/>
  <c r="H23" i="4"/>
  <c r="D23" i="4"/>
  <c r="H14" i="5" s="1"/>
  <c r="I14" i="5" s="1"/>
  <c r="G23" i="4"/>
  <c r="I23" i="4"/>
  <c r="D24" i="4"/>
  <c r="H15" i="5" s="1"/>
  <c r="I15" i="5" s="1"/>
  <c r="E24" i="4"/>
  <c r="F24" i="4"/>
  <c r="H24" i="4"/>
  <c r="G24" i="4"/>
  <c r="I24" i="4"/>
  <c r="E25" i="4"/>
  <c r="G25" i="4"/>
  <c r="I25" i="4"/>
  <c r="D25" i="4"/>
  <c r="H16" i="5" s="1"/>
  <c r="I16" i="5" s="1"/>
  <c r="F25" i="4"/>
  <c r="H25" i="4"/>
  <c r="D27" i="4"/>
  <c r="H18" i="5" s="1"/>
  <c r="I18" i="5" s="1"/>
  <c r="F27" i="4"/>
  <c r="H27" i="4"/>
  <c r="E27" i="4"/>
  <c r="G27" i="4"/>
  <c r="I27" i="4"/>
  <c r="D28" i="4"/>
  <c r="H19" i="5" s="1"/>
  <c r="I19" i="5" s="1"/>
  <c r="E28" i="4"/>
  <c r="G28" i="4"/>
  <c r="F28" i="4"/>
  <c r="H28" i="4"/>
  <c r="I28" i="4"/>
  <c r="E29" i="4"/>
  <c r="H29" i="4"/>
  <c r="G29" i="4"/>
  <c r="I29" i="4"/>
  <c r="D29" i="4"/>
  <c r="H20" i="5" s="1"/>
  <c r="I20" i="5" s="1"/>
  <c r="F29" i="4"/>
  <c r="E31" i="4"/>
  <c r="G31" i="4"/>
  <c r="H31" i="4"/>
  <c r="D31" i="4"/>
  <c r="H22" i="5" s="1"/>
  <c r="I22" i="5" s="1"/>
  <c r="F31" i="4"/>
  <c r="I31" i="4"/>
  <c r="E32" i="4"/>
  <c r="H32" i="4"/>
  <c r="D32" i="4"/>
  <c r="H23" i="5" s="1"/>
  <c r="I23" i="5" s="1"/>
  <c r="F32" i="4"/>
  <c r="G32" i="4"/>
  <c r="I32" i="4"/>
  <c r="I16" i="4"/>
  <c r="G16" i="4"/>
  <c r="E16" i="4"/>
  <c r="D16" i="4"/>
  <c r="H7" i="5" s="1"/>
  <c r="I7" i="5" s="1"/>
  <c r="F16" i="4"/>
  <c r="H16" i="4"/>
  <c r="E22" i="4"/>
  <c r="G22" i="4"/>
  <c r="I22" i="4"/>
  <c r="F22" i="4"/>
  <c r="H22" i="4"/>
  <c r="D22" i="4"/>
  <c r="H13" i="5" s="1"/>
  <c r="I13" i="5" s="1"/>
  <c r="F14" i="4"/>
  <c r="H14" i="4"/>
  <c r="I14" i="4"/>
  <c r="D14" i="4"/>
  <c r="H5" i="5" s="1"/>
  <c r="I5" i="5" s="1"/>
  <c r="E14" i="4"/>
  <c r="G14" i="4"/>
</calcChain>
</file>

<file path=xl/sharedStrings.xml><?xml version="1.0" encoding="utf-8"?>
<sst xmlns="http://schemas.openxmlformats.org/spreadsheetml/2006/main" count="6424" uniqueCount="3846">
  <si>
    <t>برنامج تأهيل مهندسي الإشراف والتنفيذ</t>
  </si>
  <si>
    <t>بنك الأسئلة ونموذج الاختبار الآلي (ملف المدرب)</t>
  </si>
  <si>
    <t>الجهة</t>
  </si>
  <si>
    <t>المبدعون العرب للاستشارات الهندسية (ACE)</t>
  </si>
  <si>
    <t>إعداد</t>
  </si>
  <si>
    <t>م/ أحمد فتحي، مدير المشاريع</t>
  </si>
  <si>
    <t>التاريخ</t>
  </si>
  <si>
    <t>2026-10-05</t>
  </si>
  <si>
    <t>الإصدار</t>
  </si>
  <si>
    <t>v1</t>
  </si>
  <si>
    <t>المرجع الفني</t>
  </si>
  <si>
    <t>كتاب الإشراف الهندسي وأصول التنفيذ لمشروعات المباني، م. يسري أحمد عبد الرحيم (صياغة ملخصة، رقم الصفحة بعمود المرجع)</t>
  </si>
  <si>
    <t>توزيع الأسئلة على الوحدات (معادلات حية من ورقة Bank)</t>
  </si>
  <si>
    <t>الوحدة</t>
  </si>
  <si>
    <t>اسم الوحدة</t>
  </si>
  <si>
    <t>الساعات</t>
  </si>
  <si>
    <t>سهل</t>
  </si>
  <si>
    <t>متوسط</t>
  </si>
  <si>
    <t>صعب</t>
  </si>
  <si>
    <t>الإجمالي</t>
  </si>
  <si>
    <t>اختبارات متاحة</t>
  </si>
  <si>
    <t>استلام الموقع والمستندات والتقديمات</t>
  </si>
  <si>
    <t>التربة والحفر والخوازيق</t>
  </si>
  <si>
    <t>مواد الخرسانة واختباراتها</t>
  </si>
  <si>
    <t>الشدات وحديد التسليح</t>
  </si>
  <si>
    <t>الأسقف والأنظمة الإنشائية الخاصة</t>
  </si>
  <si>
    <t>المباني واللياسة والعزل</t>
  </si>
  <si>
    <t>أعمال التشطيبات</t>
  </si>
  <si>
    <t>الأعمال الصحية والحريق</t>
  </si>
  <si>
    <t>الأعمال الكهربائية والتكييف</t>
  </si>
  <si>
    <t>التسليم ونظام ضبط وتوكيد الجودة</t>
  </si>
  <si>
    <t>مراجعة: إجمالي البنك مقابل عدد الصفوف</t>
  </si>
  <si>
    <t>طريقة الاستخدام:</t>
  </si>
  <si>
    <t>1. ورقة Bank: بنك الأسئلة كامل مع الإجابة الصحيحة والشرح والمرجع، للمدرب فقط ولا تطبع للمتدربين.</t>
  </si>
  <si>
    <t>2. ورقة Exam: اختيار الوحدة (1 إلى 10) ورقم الاختبار (1 إلى 5) فيسحب 20 سؤالا آليا عبر مفتاح الوحدة|الرقم بمعادلات INDEX/MATCH.</t>
  </si>
  <si>
    <t>3. يدخل المتدرب أو المراقب الإجابة (A/B/C/D) بالعمود الأزرق، ويحسب الملف الدرجة والنسبة والنتيجة مقابل حد النجاح (70% قابل للتعديل).</t>
  </si>
  <si>
    <t>4. ورقة Answer_Key مخفية (Format &gt; Unhide) وتحتوي المفتاح المرتبط بالبنك ومفتاح الاختبار المعروض حاليا.</t>
  </si>
  <si>
    <t>5. الاختبارات الخمسة لكل وحدة نوافذ متداخلة جزئيا على بنك الوحدة (بداية كل اختبار = (رقم الاختبار - 1) × عدد أسئلة الوحدة / 5).</t>
  </si>
  <si>
    <t>6. الألوان: أزرق على أصفر = مدخلات، أسود = معادلات، أخضر = معادلات مرتبطة بورقة أخرى.</t>
  </si>
  <si>
    <t>بنك الأسئلة: اختيار من متعدد (إجابة واحدة صحيحة وثلاثة بدائل مضللة بقيم واقعية خاطئة)</t>
  </si>
  <si>
    <t>مصدر الأسئلة: صفوف التفاوتات والاختبارات وقوائم الاستلام والأخطاء الشائعة غير المعلمة بـ (يراجع). المرجع = رقم صفحة الكتاب. عمود المفتاح معادلة حية: الوحدة|الترتيب.</t>
  </si>
  <si>
    <t>الرقم</t>
  </si>
  <si>
    <t>المفتاح (وحدة|ترتيب)</t>
  </si>
  <si>
    <t>رمز البند</t>
  </si>
  <si>
    <t>البند</t>
  </si>
  <si>
    <t>الصعوبة</t>
  </si>
  <si>
    <t>نوع السؤال</t>
  </si>
  <si>
    <t>نص السؤال</t>
  </si>
  <si>
    <t>الخيار A</t>
  </si>
  <si>
    <t>الخيار B</t>
  </si>
  <si>
    <t>الخيار C</t>
  </si>
  <si>
    <t>الخيار D</t>
  </si>
  <si>
    <t>الإجابة الصحيحة</t>
  </si>
  <si>
    <t>الشرح</t>
  </si>
  <si>
    <t>المرجع (صفحة الكتاب)</t>
  </si>
  <si>
    <t>مصدر الصف</t>
  </si>
  <si>
    <t>Q001</t>
  </si>
  <si>
    <t>GEN</t>
  </si>
  <si>
    <t>إجراءات عامة ومستندات</t>
  </si>
  <si>
    <t>رقم/تفاوت</t>
  </si>
  <si>
    <t>في بند «الكود الأردني دستور البناء الوطني 1993»، ما القيمة المعتمدة لـ «المسافة الرأسية الصافية بين أنف الدرجة أو البسطة وأي سقف أو كمرة»؟</t>
  </si>
  <si>
    <t>1 م أو أكثر</t>
  </si>
  <si>
    <t>2 م أو أكثر</t>
  </si>
  <si>
    <t>3 م أو أكثر</t>
  </si>
  <si>
    <t>4 م أو أكثر</t>
  </si>
  <si>
    <t>B</t>
  </si>
  <si>
    <t>المسافة الرأسية الصافية بين أنف الدرجة أو البسطة وأي سقف أو كمرة: 2 م أو أكثر.</t>
  </si>
  <si>
    <t>ص 19</t>
  </si>
  <si>
    <t>TOL46</t>
  </si>
  <si>
    <t>Q002</t>
  </si>
  <si>
    <t>في بند «مراجعة المخططات المعمارية»، ما القيمة المعتمدة لـ «مسافة بين الباب وبداية السلم»؟</t>
  </si>
  <si>
    <t>180 سم على الأقل</t>
  </si>
  <si>
    <t>70 سم على الأقل</t>
  </si>
  <si>
    <t>90 سم على الأقل</t>
  </si>
  <si>
    <t>60 سم على الأقل</t>
  </si>
  <si>
    <t>C</t>
  </si>
  <si>
    <t>مسافة بين الباب وبداية السلم: 90 سم على الأقل.</t>
  </si>
  <si>
    <t>ص 18</t>
  </si>
  <si>
    <t>TOL2</t>
  </si>
  <si>
    <t>Q003</t>
  </si>
  <si>
    <t>SITE</t>
  </si>
  <si>
    <t>استلام الموقع والجسات</t>
  </si>
  <si>
    <t>ممارسة صحيحة</t>
  </si>
  <si>
    <t>عند ملاحظة الخطأ التالي بالموقع: «عمل الجسات في الموقع العام خارج مسطحات المباني»، ما الممارسة الصحيحة الواجب إلزام المقاول بها؟</t>
  </si>
  <si>
    <t>عمل الجسات داخل حدود المباني وتوقيعها بالإحداثيات</t>
  </si>
  <si>
    <t>دوران عمود الدور التالي بوضع متعامد على السابق</t>
  </si>
  <si>
    <t>تناقض مواقع القطاعات أو نقص بيان أجزاء في القطاع أو المسقط</t>
  </si>
  <si>
    <t>استلام عمق الجسة دون عد المواسير وأطوالها</t>
  </si>
  <si>
    <t>A</t>
  </si>
  <si>
    <t>الصحيح: عمل الجسات داخل حدود المباني وتوقيعها بالإحداثيات. أثر الخطأ: عدم تمثيل التربة أسفل المنشآت.</t>
  </si>
  <si>
    <t>ص 12</t>
  </si>
  <si>
    <t>MIS20</t>
  </si>
  <si>
    <t>Q004</t>
  </si>
  <si>
    <t>في بند «اشتراطات بلدية دبي»، ما القيمة المعتمدة لـ «المنسوب المرجعي»؟</t>
  </si>
  <si>
    <t>250 مم فوق حافة الطريق</t>
  </si>
  <si>
    <t>300 مم فوق حافة الطريق</t>
  </si>
  <si>
    <t>200 مم فوق حافة الطريق</t>
  </si>
  <si>
    <t>450 مم فوق حافة الطريق</t>
  </si>
  <si>
    <t>المنسوب المرجعي: 300 مم فوق حافة الطريق.</t>
  </si>
  <si>
    <t>TOL29</t>
  </si>
  <si>
    <t>Q005</t>
  </si>
  <si>
    <t>DET</t>
  </si>
  <si>
    <t>تفاصيل قياسية</t>
  </si>
  <si>
    <t>في بند «الحدود الدنيا لأبعاد الأثاث والتجهيزات»، في حالة: عرض × عمق، ما القيمة المعتمدة لـ «كرسي طعام»؟</t>
  </si>
  <si>
    <t>0.23 × 0.23 م</t>
  </si>
  <si>
    <t>1.12 × 1.12 م</t>
  </si>
  <si>
    <t>0.45 × 0.45 م</t>
  </si>
  <si>
    <t>1.35 × 1.35 م</t>
  </si>
  <si>
    <t>كرسي طعام: 0.45 × 0.45 م (عرض × عمق).</t>
  </si>
  <si>
    <t>ص 373</t>
  </si>
  <si>
    <t>TOL1977</t>
  </si>
  <si>
    <t>Q006</t>
  </si>
  <si>
    <t>عند ملاحظة الخطأ التالي بالموقع: «نقص أو إهمال توصيف المواد أو الأعمال كتابة أو رمزا ومنها ظروف الموقع المؤثرة على المقاول»، ما الممارسة الصحيحة الواجب إلزام المقاول بها؟</t>
  </si>
  <si>
    <t>استكمال التوصيف قبل البدء</t>
  </si>
  <si>
    <t>نظام تحميل دائري مغلق (كمرات تحمل بعضها في حلقة)</t>
  </si>
  <si>
    <t>الإكثار من Constraints</t>
  </si>
  <si>
    <t>فك الخنزيرة قبل صب أعمدة الدور الأرضي</t>
  </si>
  <si>
    <t>الصحيح: استكمال التوصيف قبل البدء. أثر الخطأ: مطالبات ونزاعات.</t>
  </si>
  <si>
    <t>ص 27</t>
  </si>
  <si>
    <t>MIS2</t>
  </si>
  <si>
    <t>Q007</t>
  </si>
  <si>
    <t>في بند «الحد الأدنى لعدد وعمق الجسات (كود البناء السعودي 300 جدول 3-2/1)»، في حالة: أدوار 2 أو أقل، مساحة مبنية 600 إلى 5000 م2، ما القيمة المعتمدة لـ «أدنى عمق لثلث الجسات»؟</t>
  </si>
  <si>
    <t>16 م</t>
  </si>
  <si>
    <t>12 م</t>
  </si>
  <si>
    <t>5 م</t>
  </si>
  <si>
    <t>8 م</t>
  </si>
  <si>
    <t>D</t>
  </si>
  <si>
    <t>أدنى عمق لثلث الجسات: 8 م (أدوار 2 أو أقل، مساحة مبنية 600 إلى 5000 م2).</t>
  </si>
  <si>
    <t>TOL92</t>
  </si>
  <si>
    <t>Q008</t>
  </si>
  <si>
    <t>في بند «كود البناء السعودي الاشتراطات المعمارية»، وفق فقرة 2-1/8/1، ما القيمة المعتمدة لـ «النائمة في الدرج»؟</t>
  </si>
  <si>
    <t>700 مم أو أكثر</t>
  </si>
  <si>
    <t>560 مم أو أكثر</t>
  </si>
  <si>
    <t>280 مم أو أكثر</t>
  </si>
  <si>
    <t>110 مم أو أكثر</t>
  </si>
  <si>
    <t>النائمة في الدرج: 280 مم أو أكثر (فقرة 2-1/8/1).</t>
  </si>
  <si>
    <t>ص 20</t>
  </si>
  <si>
    <t>TOL49</t>
  </si>
  <si>
    <t>Q009</t>
  </si>
  <si>
    <t>في بند «اشتراطات قانون البناء المصري 144 لسنة 2009»، ما القيمة المعتمدة لـ «الارتفاع الصافي فوق أي درجة»؟</t>
  </si>
  <si>
    <t>3.15 م أو أكثر</t>
  </si>
  <si>
    <t>2.79 م أو أكثر</t>
  </si>
  <si>
    <t>2.10 م أو أكثر</t>
  </si>
  <si>
    <t>4.20 م أو أكثر</t>
  </si>
  <si>
    <t>الارتفاع الصافي فوق أي درجة: 2.10 م أو أكثر.</t>
  </si>
  <si>
    <t>TOL24</t>
  </si>
  <si>
    <t>Q010</t>
  </si>
  <si>
    <t>في بند «محضر تسليم الموقع»، في حالة: مرفق صك الملكية ورخصة البناء، ما القيمة المعتمدة لـ «عدد نسخ محضر تسليم الموقع»؟</t>
  </si>
  <si>
    <t>2 نسخ</t>
  </si>
  <si>
    <t>3 نسخ</t>
  </si>
  <si>
    <t>6 نسخ</t>
  </si>
  <si>
    <t>4 نسخ</t>
  </si>
  <si>
    <t>عدد نسخ محضر تسليم الموقع: 3 نسخ (مرفق صك الملكية ورخصة البناء).</t>
  </si>
  <si>
    <t>ص 7</t>
  </si>
  <si>
    <t>TOL76</t>
  </si>
  <si>
    <t>Q011</t>
  </si>
  <si>
    <t>في بند «متطلبات ذوي الاحتياجات الخاصة (كود مصري 303 لسنة 2003)»، في حالة: الميل المثالي 1:20 بمسافة أفقية 15 م أو أقل، ما القيمة المعتمدة لـ «ميل المنحدر»؟</t>
  </si>
  <si>
    <t>1:12 أو أقل بأقصى مسافة أفقية 9 م</t>
  </si>
  <si>
    <t>1:18 أو أقل بأقصى مسافة أفقية 9 م</t>
  </si>
  <si>
    <t>1:14 أو أقل بأقصى مسافة أفقية 9 م</t>
  </si>
  <si>
    <t>1:8 أو أقل بأقصى مسافة أفقية 9 م</t>
  </si>
  <si>
    <t>ميل المنحدر: 1:12 أو أقل بأقصى مسافة أفقية 9 م (الميل المثالي 1:20 بمسافة أفقية 15 م أو أقل).</t>
  </si>
  <si>
    <t>TOL55</t>
  </si>
  <si>
    <t>Q012</t>
  </si>
  <si>
    <t>في بند «مسارات الخدمات في الشارع العام»، في حالة: شارع عام، ما القيمة المعتمدة لـ «ماسورة المياه العمومية»؟</t>
  </si>
  <si>
    <t>3.99 م من حد المباني، عمق 2.93 م</t>
  </si>
  <si>
    <t>3.00 م من حد المباني، عمق 2.20 م</t>
  </si>
  <si>
    <t>6.00 م من حد المباني، عمق 4.40 م</t>
  </si>
  <si>
    <t>4.50 م من حد المباني، عمق 3.30 م</t>
  </si>
  <si>
    <t>ماسورة المياه العمومية: 3.00 م من حد المباني، عمق 2.20 م (شارع عام).</t>
  </si>
  <si>
    <t>ص 399</t>
  </si>
  <si>
    <t>TOL99</t>
  </si>
  <si>
    <t>Q013</t>
  </si>
  <si>
    <t>في بند «الحدود الدنيا لمقاسات الفراغات»، في حالة: مطابخ وحمامات، ما القيمة المعتمدة لـ «الحد الأدنى: ركن مطبخ»؟</t>
  </si>
  <si>
    <t>1.00 × 1.80 م</t>
  </si>
  <si>
    <t>0.40 × 0.72 م</t>
  </si>
  <si>
    <t>2.50 × 4.50 م</t>
  </si>
  <si>
    <t>3.00 × 5.40 م</t>
  </si>
  <si>
    <t>الحد الأدنى: ركن مطبخ: 1.00 × 1.80 م (مطابخ وحمامات).</t>
  </si>
  <si>
    <t>ص 371</t>
  </si>
  <si>
    <t>TOL1968</t>
  </si>
  <si>
    <t>Q014</t>
  </si>
  <si>
    <t>في بند «مسارات الخدمات في الشارع العام»، في حالة: شارع عام، ما القيمة المعتمدة لـ «ماسورة الغاز»؟</t>
  </si>
  <si>
    <t>1.50 م من حد المباني، عمق 0.68 م</t>
  </si>
  <si>
    <t>1.34 م من حد المباني، عمق 0.60 م</t>
  </si>
  <si>
    <t>2.00 م من حد المباني، عمق 0.90 م</t>
  </si>
  <si>
    <t>1.20 م من حد المباني، عمق 0.54 م</t>
  </si>
  <si>
    <t>ماسورة الغاز: 2.00 م من حد المباني، عمق 0.90 م (شارع عام).</t>
  </si>
  <si>
    <t>TOL98</t>
  </si>
  <si>
    <t>Q015</t>
  </si>
  <si>
    <t>في بند «اشتراطات بلدية دبي»، في حالة: وحتى 5 أقدام للفلل، ما القيمة المعتمدة لـ «منسوب الدور الأرضي فوق الرصيف»؟</t>
  </si>
  <si>
    <t>3.8 إلى 10 أقدام</t>
  </si>
  <si>
    <t>0.6 إلى 2 أقدام</t>
  </si>
  <si>
    <t>4.5 إلى 12 أقدام</t>
  </si>
  <si>
    <t>1.5 إلى 4 أقدام</t>
  </si>
  <si>
    <t>منسوب الدور الأرضي فوق الرصيف: 1.5 إلى 4 أقدام (وحتى 5 أقدام للفلل).</t>
  </si>
  <si>
    <t>TOL28</t>
  </si>
  <si>
    <t>Q016</t>
  </si>
  <si>
    <t>في بند «الكود الأردني دستور البناء الوطني 1993»، في حالة: يربط طابقين فقط، ما القيمة المعتمدة لـ «درج التجهيز أعرض من 180 سم»؟</t>
  </si>
  <si>
    <t>يقسم بدرابزينات لأجزاء 225 إلى 450 سم</t>
  </si>
  <si>
    <t>يقسم بدرابزينات لأجزاء 180 إلى 360 سم</t>
  </si>
  <si>
    <t>يقسم بدرابزينات لأجزاء 90 إلى 180 سم</t>
  </si>
  <si>
    <t>يقسم بدرابزينات لأجزاء 35 إلى 70 سم</t>
  </si>
  <si>
    <t>درج التجهيز أعرض من 180 سم: يقسم بدرابزينات لأجزاء 90 إلى 180 سم (يربط طابقين فقط).</t>
  </si>
  <si>
    <t>TOL47</t>
  </si>
  <si>
    <t>Q017</t>
  </si>
  <si>
    <t>في بند «الكود الأردني دستور البناء الوطني 1993»، ما القيمة المعتمدة لـ «النائمة والقائمة للمباني التعليمية والصحية»؟</t>
  </si>
  <si>
    <t>نائمة 17 سم أو أكثر وقائمة 11 سم أو أقل</t>
  </si>
  <si>
    <t>نائمة 56 سم أو أكثر وقائمة 36 سم أو أقل</t>
  </si>
  <si>
    <t>نائمة 28 سم أو أكثر وقائمة 18 سم أو أقل</t>
  </si>
  <si>
    <t>نائمة 19 سم أو أكثر وقائمة 12 سم أو أقل</t>
  </si>
  <si>
    <t>النائمة والقائمة للمباني التعليمية والصحية: نائمة 28 سم أو أكثر وقائمة 18 سم أو أقل.</t>
  </si>
  <si>
    <t>TOL44</t>
  </si>
  <si>
    <t>Q018</t>
  </si>
  <si>
    <t>خطأ شائع</t>
  </si>
  <si>
    <t>أي العبارات التالية تمثل خطأً تنفيذياً شائعاً يجب على مهندس الإشراف رصده ومنعه؟</t>
  </si>
  <si>
    <t>جعل الكابولي كمرة رئيسية ممتدة حتى الكمرة الحاملة ويحمل الآخر عليها</t>
  </si>
  <si>
    <t>عد المواسير وقياس أطوالها داخل الجسة</t>
  </si>
  <si>
    <t>تقليل القطاع من جهة واحدة مع الحفاظ على نفس اتجاه العمود السابق</t>
  </si>
  <si>
    <t>استخدام قفص الروافع لرفع الأشخاص</t>
  </si>
  <si>
    <t>الخطأ: استخدام قفص الروافع لرفع الأشخاص. أثره: حوادث سقوط. الصحيح: حظر رفع الأشخاص بأقفاص المعدات.</t>
  </si>
  <si>
    <t>ص 38</t>
  </si>
  <si>
    <t>MIS11</t>
  </si>
  <si>
    <t>Q019</t>
  </si>
  <si>
    <t>في بند «الأسوار»، في حالة: أسوار مستمرة أو عالية، ما القيمة المعتمدة لـ «تباعد الأعمدة»؟</t>
  </si>
  <si>
    <t>6 م</t>
  </si>
  <si>
    <t>3 م</t>
  </si>
  <si>
    <t>4 م</t>
  </si>
  <si>
    <t>تباعد الأعمدة: 4 م (أسوار مستمرة أو عالية).</t>
  </si>
  <si>
    <t>ص 147</t>
  </si>
  <si>
    <t>TOL102</t>
  </si>
  <si>
    <t>Q020</t>
  </si>
  <si>
    <t>في بند «مراجعة واعتماد البرنامج الزمني»، في حالة: من إجمالي الأنشطة، ما القيمة المعتمدة لـ «نسبة الأنشطة الحرجة»؟</t>
  </si>
  <si>
    <t>25% أو أقل يفضل</t>
  </si>
  <si>
    <t>30% أو أقل يفضل</t>
  </si>
  <si>
    <t>90% أو أقل يفضل</t>
  </si>
  <si>
    <t>60% أو أقل يفضل</t>
  </si>
  <si>
    <t>نسبة الأنشطة الحرجة: 60% أو أقل يفضل (من إجمالي الأنشطة).</t>
  </si>
  <si>
    <t>ص 35</t>
  </si>
  <si>
    <t>TOL70</t>
  </si>
  <si>
    <t>Q021</t>
  </si>
  <si>
    <t>في بند «الأسوار»، في حالة: بلدية دبي، ما القيمة المعتمدة لـ «ارتفاع السور السكني»؟</t>
  </si>
  <si>
    <t>20 أقدام بحد أقصى</t>
  </si>
  <si>
    <t>10 أقدام بحد أقصى</t>
  </si>
  <si>
    <t>30 أقدام بحد أقصى</t>
  </si>
  <si>
    <t>25 أقدام بحد أقصى</t>
  </si>
  <si>
    <t>ارتفاع السور السكني: 10 أقدام بحد أقصى (بلدية دبي).</t>
  </si>
  <si>
    <t>ص 148</t>
  </si>
  <si>
    <t>TOL106</t>
  </si>
  <si>
    <t>Q022</t>
  </si>
  <si>
    <t>في بند «متطلبات ذوي الاحتياجات الخاصة (كود مصري 303 لسنة 2003)»، في حالة: أقرب ما يمكن للمداخل مع مسار حركة مناسب، ما القيمة المعتمدة لـ «مواقف المعاقين»؟</t>
  </si>
  <si>
    <t>موقف لكل 75 سيارة</t>
  </si>
  <si>
    <t>موقف لكل 10 سيارة</t>
  </si>
  <si>
    <t>موقف لكل 50 سيارة</t>
  </si>
  <si>
    <t>موقف لكل 25 سيارة</t>
  </si>
  <si>
    <t>مواقف المعاقين: موقف لكل 25 سيارة (أقرب ما يمكن للمداخل مع مسار حركة مناسب).</t>
  </si>
  <si>
    <t>TOL53</t>
  </si>
  <si>
    <t>Q023</t>
  </si>
  <si>
    <t>عند ملاحظة الخطأ التالي بالموقع: «اختلاف مناسيب المباني وتبليطات الموقع»، ما الممارسة الصحيحة الواجب إلزام المقاول بها؟</t>
  </si>
  <si>
    <t>دمج أعمال غير مترابطة في نشاط واحد</t>
  </si>
  <si>
    <t>نقص أو إهمال توصيف المواد أو الأعمال كتابة أو رمزا ومنها ظروف الموقع المؤثرة على المقاول</t>
  </si>
  <si>
    <t>توحيد المناسيب لأقل حفر وردم</t>
  </si>
  <si>
    <t>الصحيح: توحيد المناسيب لأقل حفر وردم. أثر الخطأ: زيادة الحفر والردم والحوائط الساندة.</t>
  </si>
  <si>
    <t>ص 10</t>
  </si>
  <si>
    <t>MIS19</t>
  </si>
  <si>
    <t>Q024</t>
  </si>
  <si>
    <t>تدقيق تماثل المعلومات بين القطاعات والمساقط</t>
  </si>
  <si>
    <t>إعادة توزيع الأعمدة والكمرات لتستند الكمرات على أعمدة بشكل صحيح</t>
  </si>
  <si>
    <t>مطابقة محوري العمودين (C.G) وأن يقع قطاع المستطيل بالكامل داخل الدائري</t>
  </si>
  <si>
    <t>تمرير الخدمات بأرض المشروع تحت منسوب الأساسات</t>
  </si>
  <si>
    <t>الخطأ: تمرير الخدمات بأرض المشروع تحت منسوب الأساسات. أثره: صعوبة الصيانة وتعارض مع الأساسات. الصحيح: تمريرها فوق منسوب الأساسات وفي خنادق.</t>
  </si>
  <si>
    <t>ص 11</t>
  </si>
  <si>
    <t>MIS18</t>
  </si>
  <si>
    <t>Q025</t>
  </si>
  <si>
    <t>عند ملاحظة الخطأ التالي بالموقع: «تضارب أبعاد القطاعات بين الجداول والمسقط الأفقي (شائع جدا)»، ما الممارسة الصحيحة الواجب إلزام المقاول بها؟</t>
  </si>
  <si>
    <t>أنشطة بفلوت عال جدا غير مربوطة بلاحقة</t>
  </si>
  <si>
    <t>نقص توصيف بنود تنفيذية (طبقات عزل الأسطح، عزل القواعد ونوعه وعدده، تحمل التربة، قوة كسر المكعبات، الأسمنت المقاوم للأملاح)</t>
  </si>
  <si>
    <t>مراجعة الجداول مقابل المساقط لكل عنصر</t>
  </si>
  <si>
    <t>الصحيح: مراجعة الجداول مقابل المساقط لكل عنصر. أثر الخطأ: تنفيذ أبعاد خاطئة.</t>
  </si>
  <si>
    <t>MIS4</t>
  </si>
  <si>
    <t>Q026</t>
  </si>
  <si>
    <t>في بند «الإشراف على عمل الجسات»، وفق مسطح مبنى 100 إلى 300 م2 (كود مصري 202 جدول 1-13)، ما القيمة المعتمدة لـ «عدد الجسات في المواقع العادية»؟</t>
  </si>
  <si>
    <t>جسة لكل 150 م2 بحد أدنى جستين</t>
  </si>
  <si>
    <t>جسة لكل 300 م2 بحد أدنى جستين</t>
  </si>
  <si>
    <t>جسة لكل 100 م2 بحد أدنى جستين</t>
  </si>
  <si>
    <t>جسة لكل 600 م2 بحد أدنى جستين</t>
  </si>
  <si>
    <t>عدد الجسات في المواقع العادية: جسة لكل 300 م2 بحد أدنى جستين (مسطح مبنى 100 إلى 300 م2 (كود مصري 202 جدول 1-13)).</t>
  </si>
  <si>
    <t>TOL77</t>
  </si>
  <si>
    <t>Q027</t>
  </si>
  <si>
    <t>العمل على النسخ المطبوعة المعتمدة وتحديث المخططات طبقا للملاحظات، ويمكن سحب المعتمد بالماسح الضوئي</t>
  </si>
  <si>
    <t>تمريرها فوق منسوب الأساسات وفي خنادق</t>
  </si>
  <si>
    <t>الخطأ: فك الخنزيرة قبل صب أعمدة الدور الأرضي. أثره: فقدان مرجع المحاور وترحيل الأعمدة. الصحيح: الإبقاء عليها حتى صب أعمدة الأرضي.</t>
  </si>
  <si>
    <t>ص 62</t>
  </si>
  <si>
    <t>MIS22</t>
  </si>
  <si>
    <t>Q028</t>
  </si>
  <si>
    <t>في بند «اشتراطات قانون البناء المصري 144 لسنة 2009»، في حالة: ويجوز 2.30 م للمداخل والطرقات والحمامات، ما القيمة المعتمدة لـ «أدنى ارتفاع صاف للدور»؟</t>
  </si>
  <si>
    <t>1.35 م</t>
  </si>
  <si>
    <t>1.08 م</t>
  </si>
  <si>
    <t>2.70 م</t>
  </si>
  <si>
    <t>6.75 م</t>
  </si>
  <si>
    <t>أدنى ارتفاع صاف للدور: 2.70 م (ويجوز 2.30 م للمداخل والطرقات والحمامات).</t>
  </si>
  <si>
    <t>TOL4</t>
  </si>
  <si>
    <t>Q029</t>
  </si>
  <si>
    <t>في بند «الحدود الدنيا لأبعاد الأثاث والتجهيزات»، في حالة: عرض × عمق، ما القيمة المعتمدة لـ «طاولة كتابة»؟</t>
  </si>
  <si>
    <t>0.80 × 0.50 م</t>
  </si>
  <si>
    <t>0.60 × 0.38 م</t>
  </si>
  <si>
    <t>0.96 × 0.60 م</t>
  </si>
  <si>
    <t>1.20 × 0.75 م</t>
  </si>
  <si>
    <t>طاولة كتابة: 0.80 × 0.50 م (عرض × عمق).</t>
  </si>
  <si>
    <t>TOL1997</t>
  </si>
  <si>
    <t>Q030</t>
  </si>
  <si>
    <t>استيفاء هذه البيانات على المخططات</t>
  </si>
  <si>
    <t>ربطها بلاحق أو Constraint عند وجوب التسليم قبل النهاية</t>
  </si>
  <si>
    <t>الخطأ: تناقض مواقع القطاعات أو نقص بيان أجزاء في القطاع أو المسقط. أثره: عدم تجانس المعلومات وأخطاء تنفيذ. الصحيح: تدقيق تماثل المعلومات بين القطاعات والمساقط.</t>
  </si>
  <si>
    <t>MIS0</t>
  </si>
  <si>
    <t>Q031</t>
  </si>
  <si>
    <t>في بند «اشتراطات قانون البناء المصري 144 لسنة 2009»، ما القيمة المعتمدة لـ «منور الغرف السكنية»؟</t>
  </si>
  <si>
    <t>ربع الارتفاع أو 6 م أيهما أكبر</t>
  </si>
  <si>
    <t>ربع الارتفاع أو 2 م أيهما أكبر</t>
  </si>
  <si>
    <t>ربع الارتفاع أو 3 م أيهما أكبر</t>
  </si>
  <si>
    <t>ربع الارتفاع أو 4 م أيهما أكبر</t>
  </si>
  <si>
    <t>منور الغرف السكنية: ربع الارتفاع أو 3 م أيهما أكبر.</t>
  </si>
  <si>
    <t>TOL18</t>
  </si>
  <si>
    <t>Q032</t>
  </si>
  <si>
    <t>في بند «الإشراف على عمل الجسات»، ما القيمة المعتمدة لـ «تباعد العينات المقلقلة الممثلة»؟</t>
  </si>
  <si>
    <t>كل مسافة رأسية لا تزيد عن 1.1 م أو عند كل تغير في الطبقات</t>
  </si>
  <si>
    <t>كل مسافة رأسية لا تزيد عن 2.0 م أو عند كل تغير في الطبقات</t>
  </si>
  <si>
    <t>كل مسافة رأسية لا تزيد عن 1.0 م أو عند كل تغير في الطبقات</t>
  </si>
  <si>
    <t>كل مسافة رأسية لا تزيد عن 1.5 م أو عند كل تغير في الطبقات</t>
  </si>
  <si>
    <t>تباعد العينات المقلقلة الممثلة: كل مسافة رأسية لا تزيد عن 1.5 م أو عند كل تغير في الطبقات.</t>
  </si>
  <si>
    <t>TOL84</t>
  </si>
  <si>
    <t>Q033</t>
  </si>
  <si>
    <t>في بند «الحدود الدنيا لأبعاد الأثاث والتجهيزات»، في حالة: عرض × عمق، ما القيمة المعتمدة لـ «طاولة وسط مستطيلة»؟</t>
  </si>
  <si>
    <t>0.90 × 0.50 م</t>
  </si>
  <si>
    <t>0.45 × 0.25 م</t>
  </si>
  <si>
    <t>2.25 × 1.25 م</t>
  </si>
  <si>
    <t>1.80 × 1.00 م</t>
  </si>
  <si>
    <t>طاولة وسط مستطيلة: 0.90 × 0.50 م (عرض × عمق).</t>
  </si>
  <si>
    <t>TOL1985</t>
  </si>
  <si>
    <t>Q034</t>
  </si>
  <si>
    <t>في بند «مراجعة المخططات المعمارية»، في حالة: أو عدم انتظام أو تأسيس متباين أو جساءة مختلفة، ما القيمة المعتمدة لـ «فاصل زلزالي مطلوب»؟</t>
  </si>
  <si>
    <t>فرق ارتفاع أكثر من 18 م أو طول مبنى أكثر من 150 م</t>
  </si>
  <si>
    <t>فرق ارتفاع أكثر من 2 م أو طول مبنى أكثر من 20 م</t>
  </si>
  <si>
    <t>فرق ارتفاع أكثر من 6 م أو طول مبنى أكثر من 50 م</t>
  </si>
  <si>
    <t>فرق ارتفاع أكثر من 15 م أو طول مبنى أكثر من 125 م</t>
  </si>
  <si>
    <t>فاصل زلزالي مطلوب: فرق ارتفاع أكثر من 6 م أو طول مبنى أكثر من 50 م (أو عدم انتظام أو تأسيس متباين أو جساءة مختلفة).</t>
  </si>
  <si>
    <t>ص 17</t>
  </si>
  <si>
    <t>TOL1</t>
  </si>
  <si>
    <t>Q035</t>
  </si>
  <si>
    <t>في بند «الحدود الدنيا لمقاسات الفراغات»، في حالة: مطابخ وحمامات، ما القيمة المعتمدة لـ «الحد الأدنى: حمام بدون مرحاض»؟</t>
  </si>
  <si>
    <t>1.33 × 2.00 م</t>
  </si>
  <si>
    <t>0.75 × 1.12 م</t>
  </si>
  <si>
    <t>1.00 × 1.50 م</t>
  </si>
  <si>
    <t>1.50 × 2.25 م</t>
  </si>
  <si>
    <t>الحد الأدنى: حمام بدون مرحاض: 1.00 × 1.50 م (مطابخ وحمامات).</t>
  </si>
  <si>
    <t>TOL1972</t>
  </si>
  <si>
    <t>Q036</t>
  </si>
  <si>
    <t>في بند «الحدود الدنيا لمقاسات الفراغات»، في حالة: مطابخ وحمامات، ما القيمة المعتمدة لـ «الحد الأدنى: مرحاض»؟</t>
  </si>
  <si>
    <t>0.48 × 0.72 م (عرض المرحاض 0.36)</t>
  </si>
  <si>
    <t>1.06 × 1.60 م (عرض المرحاض 0.80)</t>
  </si>
  <si>
    <t>0.80 × 1.20 م (عرض المرحاض 0.60)</t>
  </si>
  <si>
    <t>0.60 × 0.90 م (عرض المرحاض 0.45)</t>
  </si>
  <si>
    <t>الحد الأدنى: مرحاض: 0.80 × 1.20 م (عرض المرحاض 0.60) (مطابخ وحمامات).</t>
  </si>
  <si>
    <t>TOL1971</t>
  </si>
  <si>
    <t>Q037</t>
  </si>
  <si>
    <t>في بند «كود البناء السعودي الاشتراطات المعمارية»، وفق درجات متساوية في القائم والنائم (فقرة 2-1/8/1)، ما القيمة المعتمدة لـ «القائم في الدرج»؟</t>
  </si>
  <si>
    <t>150 إلى 225 مم</t>
  </si>
  <si>
    <t>120 إلى 180 مم</t>
  </si>
  <si>
    <t>180 إلى 270 مم</t>
  </si>
  <si>
    <t>80 إلى 120 مم</t>
  </si>
  <si>
    <t>القائم في الدرج: 120 إلى 180 مم (درجات متساوية في القائم والنائم (فقرة 2-1/8/1)).</t>
  </si>
  <si>
    <t>TOL48</t>
  </si>
  <si>
    <t>Q038</t>
  </si>
  <si>
    <t>فصل الأنشطة بحيث لا تزيد مدة النشاط عن أسبوعين</t>
  </si>
  <si>
    <t>الخطأ: أنشطة بفلوت عال جدا غير مربوطة بلاحقة. أثره: برنامج غير منطقي لا يكشف المسار الحرج. الصحيح: ربطها بلاحق أو Constraint عند وجوب التسليم قبل النهاية.</t>
  </si>
  <si>
    <t>ص 36</t>
  </si>
  <si>
    <t>MIS6</t>
  </si>
  <si>
    <t>Q039</t>
  </si>
  <si>
    <t>في بند «الإشراف على عمل الجسات»، ما القيمة المعتمدة لـ «اختراق الصخر اللين»؟</t>
  </si>
  <si>
    <t>4 م أو سمك الطبقة أيهما أكبر</t>
  </si>
  <si>
    <t>8 م أو سمك الطبقة أيهما أكبر</t>
  </si>
  <si>
    <t>6 م أو سمك الطبقة أيهما أكبر</t>
  </si>
  <si>
    <t>12 م أو سمك الطبقة أيهما أكبر</t>
  </si>
  <si>
    <t>اختراق الصخر اللين: 6 م أو سمك الطبقة أيهما أكبر.</t>
  </si>
  <si>
    <t>TOL86</t>
  </si>
  <si>
    <t>Q040</t>
  </si>
  <si>
    <t>في بند «مسارات الخدمات في الشارع العام»، في حالة: شارع عام، ما القيمة المعتمدة لـ «ماسورة التليفونات»؟</t>
  </si>
  <si>
    <t>1.12 م من حد المباني، عمق 0.38 م</t>
  </si>
  <si>
    <t>1.01 م من حد المباني، عمق 0.34 م</t>
  </si>
  <si>
    <t>1.88 م من حد المباني، عمق 0.62 م</t>
  </si>
  <si>
    <t>1.50 م من حد المباني، عمق 0.50 م</t>
  </si>
  <si>
    <t>ماسورة التليفونات: 1.50 م من حد المباني، عمق 0.50 م (شارع عام).</t>
  </si>
  <si>
    <t>TOL97</t>
  </si>
  <si>
    <t>Q041</t>
  </si>
  <si>
    <t>في بند «مراجعة المخططات المعمارية»، ما القيمة المعتمدة لـ «فترة خطوط الكنتور بمخطط الموقع العام»؟</t>
  </si>
  <si>
    <t>1.0 م أو أقل</t>
  </si>
  <si>
    <t>2.0 م أو أقل</t>
  </si>
  <si>
    <t>1.5 م أو أقل</t>
  </si>
  <si>
    <t>0.8 م أو أقل</t>
  </si>
  <si>
    <t>فترة خطوط الكنتور بمخطط الموقع العام: 1.0 م أو أقل.</t>
  </si>
  <si>
    <t>ص 22</t>
  </si>
  <si>
    <t>TOL3</t>
  </si>
  <si>
    <t>Q042</t>
  </si>
  <si>
    <t>في بند «كود البناء السعودي الاشتراطات المعمارية»، وفق فقرة 3-7/2، ما القيمة المعتمدة لـ «أدنى ارتفاع سقف للحمامات والمطابخ ودورات المياه والتخزين والغسيل»؟</t>
  </si>
  <si>
    <t>2.1 م أو أكثر</t>
  </si>
  <si>
    <t>1.3 م أو أكثر</t>
  </si>
  <si>
    <t>1.4 م أو أكثر</t>
  </si>
  <si>
    <t>2.8 م أو أكثر</t>
  </si>
  <si>
    <t>أدنى ارتفاع سقف للحمامات والمطابخ ودورات المياه والتخزين والغسيل: 2.1 م أو أكثر (فقرة 3-7/2).</t>
  </si>
  <si>
    <t>TOL52</t>
  </si>
  <si>
    <t>Q043</t>
  </si>
  <si>
    <t>في بند «الحد الأدنى لعدد وعمق الجسات (كود البناء السعودي 300 جدول 3-2/1)»، في حالة: أدوار 3 إلى 4، مساحة مبنية حتى 5000 م2 (أقل من 600 و600 إلى 5000)، ما القيمة المعتمدة لـ «أدنى عمق لثلث الجسات»؟</t>
  </si>
  <si>
    <t>9 إلى 12 م</t>
  </si>
  <si>
    <t>27 إلى 36 م</t>
  </si>
  <si>
    <t>4 إلى 6 م</t>
  </si>
  <si>
    <t>4 إلى 5 م</t>
  </si>
  <si>
    <t>أدنى عمق لثلث الجسات: 9 إلى 12 م (أدوار 3 إلى 4، مساحة مبنية حتى 5000 م2 (أقل من 600 و600 إلى 5000)).</t>
  </si>
  <si>
    <t>TOL94</t>
  </si>
  <si>
    <t>Q044</t>
  </si>
  <si>
    <t>في بند «متطلبات ذوي الاحتياجات الخاصة (كود مصري 303 لسنة 2003)»، في حالة: يفضل الفتح للخارج، ما القيمة المعتمدة لـ «أبواب حمامات المعاقين»؟</t>
  </si>
  <si>
    <t>صافي 50 سم أو أكثر</t>
  </si>
  <si>
    <t>صافي 85 سم أو أكثر</t>
  </si>
  <si>
    <t>صافي 170 سم أو أكثر</t>
  </si>
  <si>
    <t>صافي 115 سم أو أكثر</t>
  </si>
  <si>
    <t>أبواب حمامات المعاقين: صافي 85 سم أو أكثر (يفضل الفتح للخارج).</t>
  </si>
  <si>
    <t>TOL59</t>
  </si>
  <si>
    <t>Q045</t>
  </si>
  <si>
    <t>في بند «الأسوار»، ما القيمة المعتمدة لـ «بروز الطبان»؟</t>
  </si>
  <si>
    <t>2 سم</t>
  </si>
  <si>
    <t>5 سم</t>
  </si>
  <si>
    <t>15 سم</t>
  </si>
  <si>
    <t>12 سم</t>
  </si>
  <si>
    <t>بروز الطبان: 5 سم.</t>
  </si>
  <si>
    <t>TOL103</t>
  </si>
  <si>
    <t>Q046</t>
  </si>
  <si>
    <t>SOIL</t>
  </si>
  <si>
    <t>حفر وإحلال وردم</t>
  </si>
  <si>
    <t>في بند «ردم مواسير الصرف»، في حالة: مواسير صرف، ما القيمة المعتمدة لـ «رمل فوق الماسورة»؟</t>
  </si>
  <si>
    <t>200 مم رمل نظيف مدموك</t>
  </si>
  <si>
    <t>300 مم رمل نظيف مدموك</t>
  </si>
  <si>
    <t>400 مم رمل نظيف مدموك</t>
  </si>
  <si>
    <t>600 مم رمل نظيف مدموك</t>
  </si>
  <si>
    <t>رمل فوق الماسورة: 300 مم رمل نظيف مدموك (مواسير صرف).</t>
  </si>
  <si>
    <t>ص 401</t>
  </si>
  <si>
    <t>TOL200</t>
  </si>
  <si>
    <t>Q047</t>
  </si>
  <si>
    <t>في بند «طبقات أعمال الأساسات»، في حالة: تحت البلاطة الأرضية، ما القيمة المعتمدة لـ «سمك طبقة Hardcore (حاجز الخاصية الشعرية)»؟</t>
  </si>
  <si>
    <t>450 مم</t>
  </si>
  <si>
    <t>300 مم</t>
  </si>
  <si>
    <t>150 مم</t>
  </si>
  <si>
    <t>75 مم</t>
  </si>
  <si>
    <t>سمك طبقة Hardcore (حاجز الخاصية الشعرية): 150 مم (تحت البلاطة الأرضية).</t>
  </si>
  <si>
    <t>ص 362</t>
  </si>
  <si>
    <t>TOL195</t>
  </si>
  <si>
    <t>Q048</t>
  </si>
  <si>
    <t>عدم ترك رفرفة عند وجود طبقة إحلال</t>
  </si>
  <si>
    <t>الانتظار حتى بلوغ مقاومة 28 يوما</t>
  </si>
  <si>
    <t>إنزاله رأسيا بالهزاز المركب على الماكينة</t>
  </si>
  <si>
    <t>تنفيذه في موقع مستقل</t>
  </si>
  <si>
    <t>الخطأ: عدم ترك رفرفة عند وجود طبقة إحلال. أثره: عدم انتشار الأحمال على الإحلال وضعف التأسيس. الصحيح: رفرفة لا تقل عن سمك طبقة الإحلال.</t>
  </si>
  <si>
    <t>ص 55</t>
  </si>
  <si>
    <t>MIS23</t>
  </si>
  <si>
    <t>Q049</t>
  </si>
  <si>
    <t>PILE</t>
  </si>
  <si>
    <t>خوازيق</t>
  </si>
  <si>
    <t>في بند «اختبارات الخوازيق»، في حالة: بعد 28 يوما من الصب، ما القيمة المعتمدة لـ «حمل اختبار الخوازيق العاملة»؟</t>
  </si>
  <si>
    <t>يزيد عن الحمل التصميمي بنسبة 50% إلى 100%</t>
  </si>
  <si>
    <t>يزيد عن الحمل التصميمي بنسبة 30% إلى 60%</t>
  </si>
  <si>
    <t>يزيد عن الحمل التصميمي بنسبة 40% إلى 75%</t>
  </si>
  <si>
    <t>يزيد عن الحمل التصميمي بنسبة 35% إلى 65%</t>
  </si>
  <si>
    <t>حمل اختبار الخوازيق العاملة: يزيد عن الحمل التصميمي بنسبة 50% إلى 100% (بعد 28 يوما من الصب).</t>
  </si>
  <si>
    <t>ملحق مصور ص 5</t>
  </si>
  <si>
    <t>TOL236</t>
  </si>
  <si>
    <t>Q050</t>
  </si>
  <si>
    <t>في بند «قبول نتائج تصنيف ودمك الردم والإحلال»، وفق مبنى مساحته أقل من 300 م2 (المواصفات المصرية)، ما القيمة المعتمدة لـ «عدد عينات الدمك»؟</t>
  </si>
  <si>
    <t>3 عينات على الأقل</t>
  </si>
  <si>
    <t>6 عينات على الأقل</t>
  </si>
  <si>
    <t>8 عينات على الأقل</t>
  </si>
  <si>
    <t>عينتان على الأقل</t>
  </si>
  <si>
    <t>عدد عينات الدمك: 3 عينات على الأقل (مبنى مساحته أقل من 300 م2 (المواصفات المصرية)).</t>
  </si>
  <si>
    <t>ص 50</t>
  </si>
  <si>
    <t>TOL112</t>
  </si>
  <si>
    <t>Q051</t>
  </si>
  <si>
    <t>اختبار</t>
  </si>
  <si>
    <t>في اختبار «كثافة حقلية (المواصفات المصرية)» ضمن «استلام الردم حول الأساسات»، ما معيار القبول المعتمد؟</t>
  </si>
  <si>
    <t>≥ 95%</t>
  </si>
  <si>
    <t>≥ 70%</t>
  </si>
  <si>
    <t>≥ 65%</t>
  </si>
  <si>
    <t>≥ 75%</t>
  </si>
  <si>
    <t>معيار القبول: ≥ 95%. التكرار: حد أدنى 3 عينات لمبنى أقل من 300 م2، وعينة لكل 100 م2 زيادة حسب المهندس.</t>
  </si>
  <si>
    <t>ص 95</t>
  </si>
  <si>
    <t>TST22</t>
  </si>
  <si>
    <t>Q052</t>
  </si>
  <si>
    <t>في بند «قبول نتائج تصنيف ودمك الردم والإحلال»، في حالة: مبنى أكبر من 300 م2 أو حسب توجيهات المهندس، ما القيمة المعتمدة لـ «عدد عينات الدمك»؟</t>
  </si>
  <si>
    <t>عينة لكل 65 م2</t>
  </si>
  <si>
    <t>عينة لكل 75 م2</t>
  </si>
  <si>
    <t>عينة لكل 135 م2</t>
  </si>
  <si>
    <t>عينة لكل 100 م2</t>
  </si>
  <si>
    <t>عدد عينات الدمك: عينة لكل 100 م2 (مبنى أكبر من 300 م2 أو حسب توجيهات المهندس).</t>
  </si>
  <si>
    <t>TOL113</t>
  </si>
  <si>
    <t>Q053</t>
  </si>
  <si>
    <t>إنزال القفص بالعمالة أو مائلا</t>
  </si>
  <si>
    <t>الانتظار حتى تصلب السابق</t>
  </si>
  <si>
    <t>عمل قصة مباني بكامل ارتفاع إحلال الجار قبل الحفر</t>
  </si>
  <si>
    <t>رفرفة لا تقل عن سمك طبقة الإحلال</t>
  </si>
  <si>
    <t>الخطأ: إنزال القفص بالعمالة أو مائلا. أثره: طعن جوانب الحفر واختلاط التربة بالخرسانة. الصحيح: إنزاله رأسيا بالهزاز المركب على الماكينة.</t>
  </si>
  <si>
    <t>ص 72</t>
  </si>
  <si>
    <t>MIS30</t>
  </si>
  <si>
    <t>Q054</t>
  </si>
  <si>
    <t>في بند «استلام الردم حول الأساسات»، ما القيمة المعتمدة لـ «مجال اللدونة PI»؟</t>
  </si>
  <si>
    <t>≤ 10%</t>
  </si>
  <si>
    <t>≤ 25%</t>
  </si>
  <si>
    <t>≤ 20%</t>
  </si>
  <si>
    <t>≤ 30%</t>
  </si>
  <si>
    <t>مجال اللدونة PI: ≤ 10%.</t>
  </si>
  <si>
    <t>ص 94</t>
  </si>
  <si>
    <t>TOL174</t>
  </si>
  <si>
    <t>Q055</t>
  </si>
  <si>
    <t>في بند «ردم مواسير الصرف»، في حالة: مواسير صرف، ما القيمة المعتمدة لـ «فرشة أسفل الماسورة»؟</t>
  </si>
  <si>
    <t>500 مم رمل نظيف مدموك</t>
  </si>
  <si>
    <t>100 مم رمل نظيف مدموك</t>
  </si>
  <si>
    <t>فرشة أسفل الماسورة: 200 مم رمل نظيف مدموك (مواسير صرف).</t>
  </si>
  <si>
    <t>TOL199</t>
  </si>
  <si>
    <t>Q056</t>
  </si>
  <si>
    <t>في بند «التربة الانتفاخية Expansive Soils»، ما القيمة المعتمدة لـ «بعد الزراعة عن المبنى»؟</t>
  </si>
  <si>
    <t>6 م على الأقل</t>
  </si>
  <si>
    <t>2 م على الأقل</t>
  </si>
  <si>
    <t>3 م على الأقل</t>
  </si>
  <si>
    <t>4 م على الأقل</t>
  </si>
  <si>
    <t>بعد الزراعة عن المبنى: 3 م على الأقل.</t>
  </si>
  <si>
    <t>ص 14</t>
  </si>
  <si>
    <t>TOL111</t>
  </si>
  <si>
    <t>Q057</t>
  </si>
  <si>
    <t>في بند «قاعدة حائط داخلي في البلاطة الأرضية»، في حالة: بلاطة أرضية، ما القيمة المعتمدة لـ «طبقة التصريف تحت البلاطة»؟</t>
  </si>
  <si>
    <t>300 مم Drainage fill + Vapor barrier</t>
  </si>
  <si>
    <t>100 مم Drainage fill + Vapor barrier</t>
  </si>
  <si>
    <t>40 مم Drainage fill + Vapor barrier</t>
  </si>
  <si>
    <t>200 مم Drainage fill + Vapor barrier</t>
  </si>
  <si>
    <t>طبقة التصريف تحت البلاطة: 100 مم Drainage fill + Vapor barrier (بلاطة أرضية).</t>
  </si>
  <si>
    <t>ص 365</t>
  </si>
  <si>
    <t>TOL197</t>
  </si>
  <si>
    <t>Q058</t>
  </si>
  <si>
    <t>عند ملاحظة الخطأ التالي بالموقع: «ردم الطبقة التالية قبل ظهور نتائج الأولى»، ما الممارسة الصحيحة الواجب إلزام المقاول بها؟</t>
  </si>
  <si>
    <t>صب خوازيق متجاورة بالتتابع على مسافة أقل من 5D</t>
  </si>
  <si>
    <t>تنفيذ الخازوق التجريبي مكان خازوق عامل</t>
  </si>
  <si>
    <t>انتظار نجاح نتائج الطبقة</t>
  </si>
  <si>
    <t>الصحيح: انتظار نجاح نتائج الطبقة. أثر الخطأ: دفن طبقات غير مقبولة.</t>
  </si>
  <si>
    <t>ص 96</t>
  </si>
  <si>
    <t>MIS26</t>
  </si>
  <si>
    <t>Q059</t>
  </si>
  <si>
    <t>عند ملاحظة الخطأ التالي بالموقع: «تجاهل تربة الإحلال أسفل المبنى المجاور عند الحفر بجواره»، ما الممارسة الصحيحة الواجب إلزام المقاول بها؟</t>
  </si>
  <si>
    <t>ردم الطبقة التالية قبل ظهور نتائج الأولى</t>
  </si>
  <si>
    <t>الحفر دون التحقق من الخدمات المدفونة</t>
  </si>
  <si>
    <t>الصحيح: عمل قصة مباني بكامل ارتفاع إحلال الجار قبل الحفر. أثر الخطأ: هروب الإحلال من أسفل قواعد الجار وهبوطها.</t>
  </si>
  <si>
    <t>ص 57</t>
  </si>
  <si>
    <t>MIS28</t>
  </si>
  <si>
    <t>Q060</t>
  </si>
  <si>
    <t>في بند «استلام أعمال الحفر والتأسيس»، في حالة: ما لم يذكر تقرير التربة خلافه، ما القيمة المعتمدة لـ «غمر القاع الرملي الجاف»؟</t>
  </si>
  <si>
    <t>29 ساعة</t>
  </si>
  <si>
    <t>24 ساعة</t>
  </si>
  <si>
    <t>16 ساعة</t>
  </si>
  <si>
    <t>18 ساعة</t>
  </si>
  <si>
    <t>غمر القاع الرملي الجاف: 24 ساعة (ما لم يذكر تقرير التربة خلافه).</t>
  </si>
  <si>
    <t>TOL137</t>
  </si>
  <si>
    <t>Q061</t>
  </si>
  <si>
    <t>في اختبار «بروكتر لتربة قاع الحفر ثم كثافة حقلية للدمك» ضمن «استلام أعمال الحفر والتأسيس»، ما معيار القبول المعتمد؟</t>
  </si>
  <si>
    <t>≥ 50% من أقصى كثافة</t>
  </si>
  <si>
    <t>≥ 65% من أقصى كثافة</t>
  </si>
  <si>
    <t>≥ 40% من أقصى كثافة</t>
  </si>
  <si>
    <t>≥ 95% من أقصى كثافة</t>
  </si>
  <si>
    <t>معيار القبول: ≥ 95% من أقصى كثافة. التكرار: عينة لكل 100 م2.</t>
  </si>
  <si>
    <t>TST26</t>
  </si>
  <si>
    <t>Q062</t>
  </si>
  <si>
    <t>الردم بعد صب سقف البدروم</t>
  </si>
  <si>
    <t>الخطأ: تنفيذ الخازوق التجريبي مكان خازوق عامل. أثره: تحميل خازوق أساسي حتى الانهيار. الصحيح: تنفيذه في موقع مستقل.</t>
  </si>
  <si>
    <t>ص 70</t>
  </si>
  <si>
    <t>MIS32</t>
  </si>
  <si>
    <t>Q063</t>
  </si>
  <si>
    <t>في بند «استلام الخوازيق المصبوبة في الموقع»، في حالة: 28 يوما، ما القيمة المعتمدة لـ «زيادة مقاومة الخلطة»؟</t>
  </si>
  <si>
    <t>+50%</t>
  </si>
  <si>
    <t>+10%</t>
  </si>
  <si>
    <t>+75%</t>
  </si>
  <si>
    <t>+25%</t>
  </si>
  <si>
    <t>زيادة مقاومة الخلطة: +25% (28 يوما).</t>
  </si>
  <si>
    <t>ص 69</t>
  </si>
  <si>
    <t>TOL207</t>
  </si>
  <si>
    <t>Q064</t>
  </si>
  <si>
    <t>في بند «الخوازيق المحفورة»، في حالة: أثناء الصب، ما القيمة المعتمدة لـ «غمر فوهة ماسورة التريمي في الخرسانة»؟</t>
  </si>
  <si>
    <t>1 م باستمرار</t>
  </si>
  <si>
    <t>2 م باستمرار</t>
  </si>
  <si>
    <t>4 م باستمرار</t>
  </si>
  <si>
    <t>3 م باستمرار</t>
  </si>
  <si>
    <t>غمر فوهة ماسورة التريمي في الخرسانة: 2 م باستمرار (أثناء الصب).</t>
  </si>
  <si>
    <t>ملحق مصور ص 3</t>
  </si>
  <si>
    <t>TOL234</t>
  </si>
  <si>
    <t>Q065</t>
  </si>
  <si>
    <t>في بند «استلام أعمال الحفر والتأسيس»، في حالة: مياه جوفية مرتفعة، ما القيمة المعتمدة لـ «مقاومة الطفو»؟</t>
  </si>
  <si>
    <t>3.0 × الدفع العلوي، أو وزن المنشأ +40%</t>
  </si>
  <si>
    <t>1.0 × الدفع العلوي، أو وزن المنشأ +15%</t>
  </si>
  <si>
    <t>0.9 × الدفع العلوي، أو وزن المنشأ +10%</t>
  </si>
  <si>
    <t>1.5 × الدفع العلوي، أو وزن المنشأ +20%</t>
  </si>
  <si>
    <t>مقاومة الطفو: 1.5 × الدفع العلوي، أو وزن المنشأ +20% (مياه جوفية مرتفعة).</t>
  </si>
  <si>
    <t>ص 58</t>
  </si>
  <si>
    <t>TOL145</t>
  </si>
  <si>
    <t>Q066</t>
  </si>
  <si>
    <t>في بند «هامات الخوازيق» (Pile cap)، ما القيمة المعتمدة لـ «دخول الخازوق في الهامة»؟</t>
  </si>
  <si>
    <t>لا يقل عن 15.0 سم</t>
  </si>
  <si>
    <t>لا يقل عن 4.5 سم</t>
  </si>
  <si>
    <t>لا يقل عن 11.2 سم</t>
  </si>
  <si>
    <t>لا يقل عن 7.5 سم</t>
  </si>
  <si>
    <t>دخول الخازوق في الهامة: لا يقل عن 7.5 سم (Pile cap).</t>
  </si>
  <si>
    <t>ملحق مصور ص 6</t>
  </si>
  <si>
    <t>TOL237</t>
  </si>
  <si>
    <t>Q067</t>
  </si>
  <si>
    <t>في بند «فواصل حوائط البدروم والجدران الاستنادية»، في حالة: حشو سابق التشكيل ومانع تسرب، ما القيمة المعتمدة لـ «عرض فاصل التمدد MJ»؟</t>
  </si>
  <si>
    <t>25 مم</t>
  </si>
  <si>
    <t>20 مم</t>
  </si>
  <si>
    <t>15 مم</t>
  </si>
  <si>
    <t>30 مم</t>
  </si>
  <si>
    <t>عرض فاصل التمدد MJ: 25 مم (حشو سابق التشكيل ومانع تسرب).</t>
  </si>
  <si>
    <t>ص 353</t>
  </si>
  <si>
    <t>TOL1957</t>
  </si>
  <si>
    <t>Q068</t>
  </si>
  <si>
    <t>في بند «عمق التأسيس»، ما القيمة المعتمدة لـ «أدنى عمق تأسيس (كود مصري 202 الجزء الخامس فقرة 5-24-2-ب)»؟</t>
  </si>
  <si>
    <t>100 سم</t>
  </si>
  <si>
    <t>60 سم</t>
  </si>
  <si>
    <t>80 سم</t>
  </si>
  <si>
    <t>55 سم</t>
  </si>
  <si>
    <t>أدنى عمق تأسيس (كود مصري 202 الجزء الخامس فقرة 5-24-2-ب): 80 سم.</t>
  </si>
  <si>
    <t>TOL109</t>
  </si>
  <si>
    <t>Q069</t>
  </si>
  <si>
    <t>في بند «طبقات أعمال الأساسات»، في حالة: تحت بلاطة الأرضي، ما القيمة المعتمدة لـ «دمك الـ Subbase»؟</t>
  </si>
  <si>
    <t>70% Proctor</t>
  </si>
  <si>
    <t>95% Proctor</t>
  </si>
  <si>
    <t>75% Proctor</t>
  </si>
  <si>
    <t>65% Proctor</t>
  </si>
  <si>
    <t>دمك الـ Subbase: 95% Proctor (تحت بلاطة الأرضي).</t>
  </si>
  <si>
    <t>TOL194</t>
  </si>
  <si>
    <t>Q070</t>
  </si>
  <si>
    <t>في اختبار «كثافة معلق البنتونيت» ضمن «الخوازيق المحفورة»، ما معيار القبول المعتمد؟</t>
  </si>
  <si>
    <t>2.55 إلى 2.65 طن/م3</t>
  </si>
  <si>
    <t>1.02 إلى 1.06 طن/م3</t>
  </si>
  <si>
    <t>3.06 إلى 3.18 طن/م3</t>
  </si>
  <si>
    <t>2.04 إلى 2.12 طن/م3</t>
  </si>
  <si>
    <t>معيار القبول: 1.02 إلى 1.06 طن/م3. التكرار: قبل الصب.</t>
  </si>
  <si>
    <t>ملحق مصور ص 2</t>
  </si>
  <si>
    <t>TST40</t>
  </si>
  <si>
    <t>Q071</t>
  </si>
  <si>
    <t>في اختبار «اختبار شد للحديد الموصول باللحام» ضمن «استلام الخوازيق المصبوبة في الموقع»، ما معيار القبول المعتمد؟</t>
  </si>
  <si>
    <t>وصلة مستمرة 20 سم</t>
  </si>
  <si>
    <t>وصلة مستمرة 25 سم</t>
  </si>
  <si>
    <t>وصلة مستمرة 15 سم</t>
  </si>
  <si>
    <t>وصلة مستمرة 30 سم</t>
  </si>
  <si>
    <t>معيار القبول: وصلة مستمرة 20 سم. التكرار: سيخان ملحومان لخوازيق &gt; 12 م.</t>
  </si>
  <si>
    <t>TST34</t>
  </si>
  <si>
    <t>Q072</t>
  </si>
  <si>
    <t>في بند «استلام أعمال مكافحة النمل الأبيض»، ما القيمة المعتمدة لـ «ضمان الشركة»؟</t>
  </si>
  <si>
    <t>5-10 سنوات</t>
  </si>
  <si>
    <t>4-8 سنوات</t>
  </si>
  <si>
    <t>6-12 سنة</t>
  </si>
  <si>
    <t>3-7 سنوات</t>
  </si>
  <si>
    <t>ضمان الشركة: 5-10 سنوات.</t>
  </si>
  <si>
    <t>ص 102</t>
  </si>
  <si>
    <t>TOL189</t>
  </si>
  <si>
    <t>Q073</t>
  </si>
  <si>
    <t>في بند «استلام الإحلال بالتربة الإنشائية أسفل الأساسات»، ما القيمة المعتمدة لـ «pH لتربة الردم»؟</t>
  </si>
  <si>
    <t>16.2-21.2</t>
  </si>
  <si>
    <t>2.6-3.4</t>
  </si>
  <si>
    <t>6.5-8.5</t>
  </si>
  <si>
    <t>19.5-25.5</t>
  </si>
  <si>
    <t>pH لتربة الردم: 6.5-8.5.</t>
  </si>
  <si>
    <t>ص 60</t>
  </si>
  <si>
    <t>TOL167</t>
  </si>
  <si>
    <t>Q074</t>
  </si>
  <si>
    <t>في بند «تفاصيل فواصل البلاطة الأرضية»، في حالة: بلاطة أرضية، ما القيمة المعتمدة لـ «طبقة التصريف تحت البلاطة»؟</t>
  </si>
  <si>
    <t>65 مم Drainage fill فوقها Vapor barrier</t>
  </si>
  <si>
    <t>60 مم Drainage fill فوقها Vapor barrier</t>
  </si>
  <si>
    <t>100 مم Drainage fill فوقها Vapor barrier</t>
  </si>
  <si>
    <t>200 مم Drainage fill فوقها Vapor barrier</t>
  </si>
  <si>
    <t>طبقة التصريف تحت البلاطة: 100 مم Drainage fill فوقها Vapor barrier (بلاطة أرضية).</t>
  </si>
  <si>
    <t>ص 367</t>
  </si>
  <si>
    <t>TOL198</t>
  </si>
  <si>
    <t>Q075</t>
  </si>
  <si>
    <t>في اختبار «Slump خرسانة CFA» ضمن «استلام الخوازيق المصبوبة في الموقع»، ما معيار القبول المعتمد؟</t>
  </si>
  <si>
    <t>70 ±10 مم</t>
  </si>
  <si>
    <t>350 ±50 مم</t>
  </si>
  <si>
    <t>90 ±10 مم</t>
  </si>
  <si>
    <t>175 ±25 مم</t>
  </si>
  <si>
    <t>معيار القبول: 175 ±25 مم. التكرار: كل خلطة.</t>
  </si>
  <si>
    <t>TST35</t>
  </si>
  <si>
    <t>Q076</t>
  </si>
  <si>
    <t>في بند «استلام الإحلال بالتربة الإنشائية أسفل الأساسات»، في حالة: تربة عالية الانتفاخ، ما القيمة المعتمدة لـ «أقل عمق استبدال رأسي»؟</t>
  </si>
  <si>
    <t>≥ 1.8 م</t>
  </si>
  <si>
    <t>≥ 1.2 م</t>
  </si>
  <si>
    <t>≥ 1.5 م</t>
  </si>
  <si>
    <t>≥ 1.9 م</t>
  </si>
  <si>
    <t>أقل عمق استبدال رأسي: ≥ 1.5 م (تربة عالية الانتفاخ).</t>
  </si>
  <si>
    <t>ص 59</t>
  </si>
  <si>
    <t>TOL163</t>
  </si>
  <si>
    <t>Q077</t>
  </si>
  <si>
    <t>في بند «التربة الانتفاخية Expansive Soils»، في حالة: حسب درجة الانتفاش، ما القيمة المعتمدة لـ «سمك الإحلال»؟</t>
  </si>
  <si>
    <t>100 إلى 400 سم</t>
  </si>
  <si>
    <t>75 إلى 300 سم</t>
  </si>
  <si>
    <t>30 إلى 100 سم</t>
  </si>
  <si>
    <t>50 إلى 200 سم</t>
  </si>
  <si>
    <t>سمك الإحلال: 50 إلى 200 سم (حسب درجة الانتفاش).</t>
  </si>
  <si>
    <t>TOL110</t>
  </si>
  <si>
    <t>Q078</t>
  </si>
  <si>
    <t>رش تدريجي وضبط الرطوبة حسب Modified Proctor</t>
  </si>
  <si>
    <t>إبقاء الماسورة مغمورة ≥ 2 م حتى الانتهاء</t>
  </si>
  <si>
    <t>الخطأ: صب خوازيق متجاورة بالتتابع على مسافة أقل من 5D. أثره: تلف الخازوق السابق قبل تصلبه. الصحيح: الانتظار حتى تصلب السابق.</t>
  </si>
  <si>
    <t>MIS29</t>
  </si>
  <si>
    <t>Q079</t>
  </si>
  <si>
    <t>في بند «تهبيط اللبشة أسفل المصاعد»، في حالة: تهبيط أسفل المصاعد في اللبشة مع سند جوانب الحفر بالخوازيق الساندة، ما القيمة المعتمدة لـ «مقدار التهبيط»؟</t>
  </si>
  <si>
    <t>1 إلى 1.1 م</t>
  </si>
  <si>
    <t>1 إلى 1.7 م</t>
  </si>
  <si>
    <t>2 إلى 3.4 م</t>
  </si>
  <si>
    <t>1 إلى 2.3 م</t>
  </si>
  <si>
    <t>مقدار التهبيط: 1 إلى 1.7 م (تهبيط أسفل المصاعد في اللبشة مع سند جوانب الحفر بالخوازيق الساندة).</t>
  </si>
  <si>
    <t>ملحق مصور ص 8</t>
  </si>
  <si>
    <t>TOL203</t>
  </si>
  <si>
    <t>Q080</t>
  </si>
  <si>
    <t>في بند «استلام أعمال مكافحة النمل الأبيض»، ما القيمة المعتمدة لـ «زمن التغطية والصب بعد الرش»؟</t>
  </si>
  <si>
    <t>خلال 48 ساعة</t>
  </si>
  <si>
    <t>خلال 36 ساعة</t>
  </si>
  <si>
    <t>خلال 24 ساعة</t>
  </si>
  <si>
    <t>خلال 18 ساعة</t>
  </si>
  <si>
    <t>زمن التغطية والصب بعد الرش: خلال 24 ساعة.</t>
  </si>
  <si>
    <t>TOL191</t>
  </si>
  <si>
    <t>Q081</t>
  </si>
  <si>
    <t>في بند «استلام الإحلال بالتربة الإنشائية أسفل الأساسات»، في حالة: حسب تقرير التربة، ما القيمة المعتمدة لـ «ضغط الانتفاخ: ضعيفة»؟</t>
  </si>
  <si>
    <t>20-75 كN/م2</t>
  </si>
  <si>
    <t>30-125 كN/م2</t>
  </si>
  <si>
    <t>20-95 كN/م2</t>
  </si>
  <si>
    <t>20-85 كN/م2</t>
  </si>
  <si>
    <t>ضغط الانتفاخ: ضعيفة: 30-125 كN/م2 (حسب تقرير التربة).</t>
  </si>
  <si>
    <t>TOL164</t>
  </si>
  <si>
    <t>Q082</t>
  </si>
  <si>
    <t>في اختبار «اختبار تحميل الخوازيق العاملة (Working pile load test)» ضمن «اختبارات الخوازيق»، ما معيار القبول المعتمد؟</t>
  </si>
  <si>
    <t>حمل يزيد 25% إلى 50% عن الحمل التصميمي</t>
  </si>
  <si>
    <t>حمل يزيد 35% إلى 65% عن الحمل التصميمي</t>
  </si>
  <si>
    <t>حمل يزيد 50% إلى 100% عن الحمل التصميمي</t>
  </si>
  <si>
    <t>حمل يزيد 20% إلى 40% عن الحمل التصميمي</t>
  </si>
  <si>
    <t>معيار القبول: حمل يزيد 50% إلى 100% عن الحمل التصميمي. التكرار: بعد 28 يوما من الصب، تجربة لكل 200 خازوق؛ خازوقان أو أكثر لخوازيق الاحتكاك وخازوق واحد للارتكاز.</t>
  </si>
  <si>
    <t>TST37</t>
  </si>
  <si>
    <t>Q083</t>
  </si>
  <si>
    <t>في بند «استلام أعمال الحفر والتأسيس»، ما القيمة المعتمدة لـ «وزن الهراس الهزاز»؟</t>
  </si>
  <si>
    <t>24-30 طن أدنى، المعتاد 75 طن</t>
  </si>
  <si>
    <t>8-10 طن أدنى، المعتاد 25 طن</t>
  </si>
  <si>
    <t>3-4 طن أدنى، المعتاد 10 طن</t>
  </si>
  <si>
    <t>16-20 طن أدنى، المعتاد 50 طن</t>
  </si>
  <si>
    <t>وزن الهراس الهزاز: 8-10 طن أدنى، المعتاد 25 طن.</t>
  </si>
  <si>
    <t>TOL141</t>
  </si>
  <si>
    <t>Q084</t>
  </si>
  <si>
    <t>في بند «قبول نتائج تصنيف ودمك الردم والإحلال»، ما القيمة المعتمدة لـ «نسبة الدمك المطلوبة»؟</t>
  </si>
  <si>
    <t>70% إلى 75% غالبا</t>
  </si>
  <si>
    <t>55% إلى 60% غالبا</t>
  </si>
  <si>
    <t>95% إلى 100% غالبا</t>
  </si>
  <si>
    <t>75% إلى 80% غالبا</t>
  </si>
  <si>
    <t>نسبة الدمك المطلوبة: 95% إلى 100% غالبا.</t>
  </si>
  <si>
    <t>TOL114</t>
  </si>
  <si>
    <t>Q085</t>
  </si>
  <si>
    <t>في بند «الحوائط الساندة»، ما القيمة المعتمدة لـ «طول وصلة أشاير الحائط فوق القاعدة»؟</t>
  </si>
  <si>
    <t>25 سم + 30 × قطر السيخ</t>
  </si>
  <si>
    <t>125 سم + 160 × قطر السيخ</t>
  </si>
  <si>
    <t>100 سم + 130 × قطر السيخ</t>
  </si>
  <si>
    <t>50 سم + 65 × قطر السيخ</t>
  </si>
  <si>
    <t>طول وصلة أشاير الحائط فوق القاعدة: 50 سم + 65 × قطر السيخ.</t>
  </si>
  <si>
    <t>ص 351</t>
  </si>
  <si>
    <t>TOL1954</t>
  </si>
  <si>
    <t>Q086</t>
  </si>
  <si>
    <t>عند ملاحظة الخطأ التالي بالموقع: «الحفر دون التحقق من الخدمات المدفونة»، ما الممارسة الصحيحة الواجب إلزام المقاول بها؟</t>
  </si>
  <si>
    <t>الردم حول حائط البدروم قبل صب سقفه</t>
  </si>
  <si>
    <t>استخراج إفادات الجهات المختصة واستكشاف المسارات قبل الحفر</t>
  </si>
  <si>
    <t>اختبار التحميل قبل 28 يوما</t>
  </si>
  <si>
    <t>الصحيح: استخراج إفادات الجهات المختصة واستكشاف المسارات قبل الحفر. أثر الخطأ: قطع كابلات أو خطوط وحوادث.</t>
  </si>
  <si>
    <t>MIS24</t>
  </si>
  <si>
    <t>Q087</t>
  </si>
  <si>
    <t>في بند «استلام الخوازيق المصبوبة في الموقع»، في حالة: أسمنت SRC، ما القيمة المعتمدة لـ «Slump خلطة الخوازيق»؟</t>
  </si>
  <si>
    <t>120-150 مم</t>
  </si>
  <si>
    <t>110-150 مم</t>
  </si>
  <si>
    <t>150-200 مم</t>
  </si>
  <si>
    <t>225-300 مم</t>
  </si>
  <si>
    <t>Slump خلطة الخوازيق: 150-200 مم (أسمنت SRC).</t>
  </si>
  <si>
    <t>TOL206</t>
  </si>
  <si>
    <t>Q088</t>
  </si>
  <si>
    <t>عند ملاحظة الخطأ التالي بالموقع: «إغراق طبقات الردم بالماء»، ما الممارسة الصحيحة الواجب إلزام المقاول بها؟</t>
  </si>
  <si>
    <t>الصحيح: رش تدريجي وضبط الرطوبة حسب Modified Proctor. أثر الخطأ: تجاوز المحتوى المائي الأمثل وضعف الدمك.</t>
  </si>
  <si>
    <t>MIS25</t>
  </si>
  <si>
    <t>Q089</t>
  </si>
  <si>
    <t>في بند «استلام الردم حول الأساسات»، ما القيمة المعتمدة لـ «سمك الطبقة مع دكاكات يدوية»؟</t>
  </si>
  <si>
    <t>≤ 100 مم</t>
  </si>
  <si>
    <t>≤ 300 مم</t>
  </si>
  <si>
    <t>≤ 200 مم</t>
  </si>
  <si>
    <t>≤ 40 مم</t>
  </si>
  <si>
    <t>سمك الطبقة مع دكاكات يدوية: ≤ 100 مم.</t>
  </si>
  <si>
    <t>TOL181</t>
  </si>
  <si>
    <t>Q090</t>
  </si>
  <si>
    <t>في بند «الردم حول الأساسات»، في حالة: كل طبقة، ما القيمة المعتمدة لـ «سمك طبقة الردم»؟</t>
  </si>
  <si>
    <t>20 إلى 25 سم</t>
  </si>
  <si>
    <t>15 إلى 20 سم</t>
  </si>
  <si>
    <t>25 إلى 30 سم</t>
  </si>
  <si>
    <t>30 إلى 40 سم</t>
  </si>
  <si>
    <t>سمك طبقة الردم: 20 إلى 25 سم (كل طبقة).</t>
  </si>
  <si>
    <t>ملحق مصور ص 14</t>
  </si>
  <si>
    <t>TOL204</t>
  </si>
  <si>
    <t>Q091</t>
  </si>
  <si>
    <t>CONC</t>
  </si>
  <si>
    <t>خرسانة ومواد واختبارات</t>
  </si>
  <si>
    <t>في بند «اختبار القلب»، ما القيمة المعتمدة لـ «متوسط مقاومة ثلاثة قلوب»؟</t>
  </si>
  <si>
    <t>لا يقل عن 50% من المقاومة المطلوبة</t>
  </si>
  <si>
    <t>لا يقل عن 95% من المقاومة المطلوبة</t>
  </si>
  <si>
    <t>لا يقل عن 60% من المقاومة المطلوبة</t>
  </si>
  <si>
    <t>لا يقل عن 75% من المقاومة المطلوبة</t>
  </si>
  <si>
    <t>متوسط مقاومة ثلاثة قلوب: لا يقل عن 75% من المقاومة المطلوبة.</t>
  </si>
  <si>
    <t>ملحق مصور ص 25</t>
  </si>
  <si>
    <t>TOL439</t>
  </si>
  <si>
    <t>Q092</t>
  </si>
  <si>
    <t>في اختبار «الهبوط Slump للخرسانة المضخوخة» ضمن «قبول الخلطة التصميمية للخرسانة»، ما معيار القبول المعتمد؟</t>
  </si>
  <si>
    <t>85 إلى 150 مم</t>
  </si>
  <si>
    <t>125 إلى 200 مم</t>
  </si>
  <si>
    <t>75 إلى 100 مم</t>
  </si>
  <si>
    <t>250 إلى 400 مم</t>
  </si>
  <si>
    <t>معيار القبول: 125 إلى 200 مم. التكرار: مع الخلطات التأكيدية.</t>
  </si>
  <si>
    <t>ص 42</t>
  </si>
  <si>
    <t>TST44</t>
  </si>
  <si>
    <t>Q093</t>
  </si>
  <si>
    <t>في بند «قبول الخلطة التصميمية للخرسانة»، في حالة: للمقاومات الاعتيادية 400 إلى 500 كجم/سم2، ما القيمة المعتمدة لـ «نسبة الإضافات»؟</t>
  </si>
  <si>
    <t>2 إلى 3.0% من وزن الأسمنت</t>
  </si>
  <si>
    <t>3 إلى 4.5% من وزن الأسمنت</t>
  </si>
  <si>
    <t>1 إلى 1.5% من وزن الأسمنت</t>
  </si>
  <si>
    <t>2 إلى 3.8% من وزن الأسمنت</t>
  </si>
  <si>
    <t>نسبة الإضافات: 1 إلى 1.5% من وزن الأسمنت (للمقاومات الاعتيادية 400 إلى 500 كجم/سم2).</t>
  </si>
  <si>
    <t>ص 43</t>
  </si>
  <si>
    <t>TOL258</t>
  </si>
  <si>
    <t>Q094</t>
  </si>
  <si>
    <t>في بند «قبول نتائج اختبار القلب الخرساني»، وفق كود مصري 2007 فقرة 8-9-6، ما القيمة المعتمدة لـ «أقل عمر لاختبار التحميل»؟</t>
  </si>
  <si>
    <t>4 أسابيع من تاريخ الصب</t>
  </si>
  <si>
    <t>6 أسابيع من تاريخ الصب</t>
  </si>
  <si>
    <t>5 أسابيع من تاريخ الصب</t>
  </si>
  <si>
    <t>8 أسابيع من تاريخ الصب</t>
  </si>
  <si>
    <t>أقل عمر لاختبار التحميل: 6 أسابيع من تاريخ الصب (كود مصري 2007 فقرة 8-9-6).</t>
  </si>
  <si>
    <t>ص 49</t>
  </si>
  <si>
    <t>TOL315</t>
  </si>
  <si>
    <t>Q095</t>
  </si>
  <si>
    <t>في بند «معالجة البلاطات»، في حالة: Ponding بحواجز رمل ومربعات، ما القيمة المعتمدة لـ «مدة المعالجة بالغمر»؟</t>
  </si>
  <si>
    <t>3 أيام على الأقل</t>
  </si>
  <si>
    <t>21 يوما على الأقل</t>
  </si>
  <si>
    <t>18 يوما على الأقل</t>
  </si>
  <si>
    <t>7 أيام على الأقل</t>
  </si>
  <si>
    <t>مدة المعالجة بالغمر: 7 أيام على الأقل (Ponding بحواجز رمل ومربعات).</t>
  </si>
  <si>
    <t>ملحق مصور ص 26</t>
  </si>
  <si>
    <t>TOL443</t>
  </si>
  <si>
    <t>Q096</t>
  </si>
  <si>
    <t>في بند «احتياطات صب الأعمدة»، ما القيمة المعتمدة لـ «مدة الهز في النقطة»؟</t>
  </si>
  <si>
    <t>40 ثانية بحد أقصى</t>
  </si>
  <si>
    <t>30 ثانية بحد أقصى</t>
  </si>
  <si>
    <t>20 ثانية بحد أقصى</t>
  </si>
  <si>
    <t>60 ثانية بحد أقصى</t>
  </si>
  <si>
    <t>مدة الهز في النقطة: 30 ثانية بحد أقصى.</t>
  </si>
  <si>
    <t>ص 110</t>
  </si>
  <si>
    <t>TOL384</t>
  </si>
  <si>
    <t>Q097</t>
  </si>
  <si>
    <t>في بند «فك الشدات»، ما القيمة المعتمدة لـ «عدد عينات الفحص للفك»؟</t>
  </si>
  <si>
    <t>3 على الأقل لكل 100 م3 أو أقل يوميا</t>
  </si>
  <si>
    <t>2 على الأقل لكل 100 م3 أو أقل يوميا</t>
  </si>
  <si>
    <t>8 على الأقل لكل 100 م3 أو أقل يوميا</t>
  </si>
  <si>
    <t>9 على الأقل لكل 100 م3 أو أقل يوميا</t>
  </si>
  <si>
    <t>عدد عينات الفحص للفك: 3 على الأقل لكل 100 م3 أو أقل يوميا.</t>
  </si>
  <si>
    <t>ص 120</t>
  </si>
  <si>
    <t>TOL387</t>
  </si>
  <si>
    <t>Q098</t>
  </si>
  <si>
    <t>في بند «استلام الخرسانة الجاهزة»، ما القيمة المعتمدة لـ «موضع أخذ العينة»؟</t>
  </si>
  <si>
    <t>بعد 7% وقبل 60% من الحمولة</t>
  </si>
  <si>
    <t>بعد 10% وقبل 90% من الحمولة</t>
  </si>
  <si>
    <t>بعد 5% وقبل 45% من الحمولة</t>
  </si>
  <si>
    <t>بعد 4% وقبل 35% من الحمولة</t>
  </si>
  <si>
    <t>موضع أخذ العينة: بعد 10% وقبل 90% من الحمولة.</t>
  </si>
  <si>
    <t>ص 63</t>
  </si>
  <si>
    <t>TOL321</t>
  </si>
  <si>
    <t>Q099</t>
  </si>
  <si>
    <t>في بند «معالجة العينات»، في حالة: متابعة يومية بترمومتر طافي، ما القيمة المعتمدة لـ «حرارة حوض المعالجة»؟</t>
  </si>
  <si>
    <t>23 +/- 2 م</t>
  </si>
  <si>
    <t>69 +/- 6 م</t>
  </si>
  <si>
    <t>58 +/- 5 م</t>
  </si>
  <si>
    <t>12 +/- 1 م</t>
  </si>
  <si>
    <t>حرارة حوض المعالجة: 23 +/- 2 م (متابعة يومية بترمومتر طافي).</t>
  </si>
  <si>
    <t>ملحق مصور ص 11</t>
  </si>
  <si>
    <t>TOL427</t>
  </si>
  <si>
    <t>Q100</t>
  </si>
  <si>
    <t>عند ملاحظة الخطأ التالي بالموقع: «أخذ العينة قبل إضافة الثلج أو الإضافات»، ما الممارسة الصحيحة الواجب إلزام المقاول بها؟</t>
  </si>
  <si>
    <t>بدء الصب على سطح مائل من أعلى الميل</t>
  </si>
  <si>
    <t>أخذها بعد الإضافة مع حساب الثلج بالوزن من ماء الخلط</t>
  </si>
  <si>
    <t>فك تقويات الأعمدة أثناء الصب أو بعده مباشرة</t>
  </si>
  <si>
    <t>الحكم على المقاومة بمطرقة شميدت أو الموجات فوق الصوتية وحدها</t>
  </si>
  <si>
    <t>الصحيح: أخذها بعد الإضافة مع حساب الثلج بالوزن من ماء الخلط. أثر الخطأ: عينة لا تمثل الخرسانة المصبوبة.</t>
  </si>
  <si>
    <t>MIS45</t>
  </si>
  <si>
    <t>Q101</t>
  </si>
  <si>
    <t>في بند «الأعمدة»، في حالة: بعد الصب والفك، ما القيمة المعتمدة لـ «الميل المسموح في رأسية الأعمدة»؟</t>
  </si>
  <si>
    <t>8 مم لكل 6 م</t>
  </si>
  <si>
    <t>5 مم لكل 6 م</t>
  </si>
  <si>
    <t>4 مم لكل 6 م</t>
  </si>
  <si>
    <t>3 مم لكل 6 م</t>
  </si>
  <si>
    <t>الميل المسموح في رأسية الأعمدة: 5 مم لكل 6 م (بعد الصب والفك).</t>
  </si>
  <si>
    <t>ملحق مصور ص 16</t>
  </si>
  <si>
    <t>TOL432</t>
  </si>
  <si>
    <t>Q102</t>
  </si>
  <si>
    <t>في بند «فواصل البلاطة الأرضية S.O.G»، في حالة: بلاطة أرضية، ما القيمة المعتمدة لـ «تباعد فواصل التحكم»؟</t>
  </si>
  <si>
    <t>≤ 10 م (10000 مم)</t>
  </si>
  <si>
    <t>≤ 4 م (4000 مم)</t>
  </si>
  <si>
    <t>≤ 8 م (8000 مم)</t>
  </si>
  <si>
    <t>≤ 12 م (12000 مم)</t>
  </si>
  <si>
    <t>تباعد فواصل التحكم: ≤ 4 م (4000 مم) (بلاطة أرضية).</t>
  </si>
  <si>
    <t>TOL404</t>
  </si>
  <si>
    <t>Q103</t>
  </si>
  <si>
    <t>في بند «الهز والصب»، في حالة: الصب على طبقات، ما القيمة المعتمدة لـ «سمك طبقة الصب»؟</t>
  </si>
  <si>
    <t>نحو 200 مم</t>
  </si>
  <si>
    <t>نحو 600 مم</t>
  </si>
  <si>
    <t>نحو 450 مم</t>
  </si>
  <si>
    <t>نحو 300 مم</t>
  </si>
  <si>
    <t>سمك طبقة الصب: نحو 300 مم (الصب على طبقات).</t>
  </si>
  <si>
    <t>ص 429</t>
  </si>
  <si>
    <t>TOL421</t>
  </si>
  <si>
    <t>Q104</t>
  </si>
  <si>
    <t>في بند «احتياطات صب الأساسات»، ما القيمة المعتمدة لـ «الإسقاط الرأسي الأقصى»؟</t>
  </si>
  <si>
    <t>1.5 م</t>
  </si>
  <si>
    <t>2.2 م</t>
  </si>
  <si>
    <t>1.9 م</t>
  </si>
  <si>
    <t>1.1 م</t>
  </si>
  <si>
    <t>الإسقاط الرأسي الأقصى: 1.5 م.</t>
  </si>
  <si>
    <t>ص 85</t>
  </si>
  <si>
    <t>TOL369</t>
  </si>
  <si>
    <t>Q105</t>
  </si>
  <si>
    <t>في بند «تصميم خلطات الخرسانة»، في حالة: لاستخدام بديل عند فشل إحداها، ما القيمة المعتمدة لـ «عدد الخلطات التصميمية المقدمة لكل رتبة»؟</t>
  </si>
  <si>
    <t>3 خلطات</t>
  </si>
  <si>
    <t>4 خلطات</t>
  </si>
  <si>
    <t>6 خلطات</t>
  </si>
  <si>
    <t>2 خلطات</t>
  </si>
  <si>
    <t>عدد الخلطات التصميمية المقدمة لكل رتبة: 3 خلطات (لاستخدام بديل عند فشل إحداها).</t>
  </si>
  <si>
    <t>TOL238</t>
  </si>
  <si>
    <t>Q106</t>
  </si>
  <si>
    <t>عند ملاحظة الخطأ التالي بالموقع: «إمالة الهزاز وسحب الخرسانة به»، ما الممارسة الصحيحة الواجب إلزام المقاول بها؟</t>
  </si>
  <si>
    <t>صب Drop panels وCapitals مع الأعمدة</t>
  </si>
  <si>
    <t>غمس الهزاز عموديا</t>
  </si>
  <si>
    <t>الصب فوق وصلة صب ناعمة أو متسخة أو جافة</t>
  </si>
  <si>
    <t>الصحيح: غمس الهزاز عموديا. أثر الخطأ: انفصال حبيبي وتعشيش.</t>
  </si>
  <si>
    <t>MIS51</t>
  </si>
  <si>
    <t>Q107</t>
  </si>
  <si>
    <t>في بند «مراجعة المخططات الإنشائية»، وفق كود مصري 2007، ما القيمة المعتمدة لـ «سمك هامة الخوازيق»؟</t>
  </si>
  <si>
    <t>30 سم على الأقل</t>
  </si>
  <si>
    <t>40 سم على الأقل</t>
  </si>
  <si>
    <t>50 سم على الأقل</t>
  </si>
  <si>
    <t>سمك هامة الخوازيق: 40 سم على الأقل (كود مصري 2007).</t>
  </si>
  <si>
    <t>ص 25</t>
  </si>
  <si>
    <t>TOL244</t>
  </si>
  <si>
    <t>Q108</t>
  </si>
  <si>
    <t>في بند «صب الأسقف»، ما القيمة المعتمدة لـ «عمق ماء المعالجة بالغمر»؟</t>
  </si>
  <si>
    <t>1 سم على الأقل</t>
  </si>
  <si>
    <t>3 سم على الأقل</t>
  </si>
  <si>
    <t>9 سم على الأقل</t>
  </si>
  <si>
    <t>2 سم على الأقل</t>
  </si>
  <si>
    <t>عمق ماء المعالجة بالغمر: 3 سم على الأقل.</t>
  </si>
  <si>
    <t>ص 133</t>
  </si>
  <si>
    <t>TOL394</t>
  </si>
  <si>
    <t>Q109</t>
  </si>
  <si>
    <t>في اختبار «عينات حقلية (Field Specimens)» ضمن «استلام الخرسانة الجاهزة»، ما معيار القبول المعتمد؟</t>
  </si>
  <si>
    <t>≥ 85% من المعالجة معمليا</t>
  </si>
  <si>
    <t>≥ 55% من المعالجة معمليا</t>
  </si>
  <si>
    <t>≥ 100% من المعالجة معمليا</t>
  </si>
  <si>
    <t>≥ 70% من المعالجة معمليا</t>
  </si>
  <si>
    <t>معيار القبول: ≥ 85% من المعالجة معمليا. التكرار: عند الشك في جودة المعالجة.</t>
  </si>
  <si>
    <t>ص 66</t>
  </si>
  <si>
    <t>TST81</t>
  </si>
  <si>
    <t>Q110</t>
  </si>
  <si>
    <t>في اختبار «عينات الحقل (Field Specimens)» ضمن «الأعمدة»، ما معيار القبول المعتمد؟</t>
  </si>
  <si>
    <t>لا تقل عن 85% من عينات المعمل</t>
  </si>
  <si>
    <t>لا تقل عن 65% من عينات المعمل</t>
  </si>
  <si>
    <t>لا تقل عن 55% من عينات المعمل</t>
  </si>
  <si>
    <t>لا تقل عن 50% من عينات المعمل</t>
  </si>
  <si>
    <t>معيار القبول: لا تقل عن 85% من عينات المعمل. التكرار: تؤخذ بجوار العنصر وتعالج بنفس ظروفه.</t>
  </si>
  <si>
    <t>TST105</t>
  </si>
  <si>
    <t>Q111</t>
  </si>
  <si>
    <t>في بند «قبول الخرسانة ذاتية الدمك (SCC)»، وفق جدول (3) معايير قابلية التشغيل، ما القيمة المعتمدة لـ «V-funnel t0»؟</t>
  </si>
  <si>
    <t>6-12 ثانية</t>
  </si>
  <si>
    <t>8-15 ثانية</t>
  </si>
  <si>
    <t>9-18 ثانية</t>
  </si>
  <si>
    <t>4-8 ثانية</t>
  </si>
  <si>
    <t>V-funnel t0: 6-12 ثانية (جدول (3) معايير قابلية التشغيل).</t>
  </si>
  <si>
    <t>ص 67</t>
  </si>
  <si>
    <t>TOL348</t>
  </si>
  <si>
    <t>Q112</t>
  </si>
  <si>
    <t>إسقاط الخرسانة مباشرة فوق فتحة البوابة</t>
  </si>
  <si>
    <t>طرطشة إيبوكسية ثم جراوت</t>
  </si>
  <si>
    <t>الإضافة آليا بحساسات في المحطة</t>
  </si>
  <si>
    <t>زيادة محتوى الأسمنت عن 450 كجم/م3 دون اعتبارات خاصة</t>
  </si>
  <si>
    <t>الخطأ: زيادة محتوى الأسمنت عن 450 كجم/م3 دون اعتبارات خاصة. أثره: تشريخ بالانكماش والحرارة. الصحيح: الالتزام بالحد أو اتخاذ احتياطات خاصة.</t>
  </si>
  <si>
    <t>MIS38</t>
  </si>
  <si>
    <t>Q113</t>
  </si>
  <si>
    <t>إيقاف البلاطة والمشمع عند وجه العمود</t>
  </si>
  <si>
    <t>تفريغ الخرسانة لتسقط رأسيا داخل الفرم بعيدا عن الجانب</t>
  </si>
  <si>
    <t>إعادة تجهيز الكاب والاختبار</t>
  </si>
  <si>
    <t>استخدام الأسمنت الحجري CEM II 32.5N</t>
  </si>
  <si>
    <t>الخطأ: استخدام الأسمنت الحجري CEM II 32.5N. أثره: ضعف المقاومة والديمومة. الصحيح: استخدام CEM I 42.5N أو المقاوم للكبريتات.</t>
  </si>
  <si>
    <t>MIS36</t>
  </si>
  <si>
    <t>Q114</t>
  </si>
  <si>
    <t>في بند «طبقات أعمال الأساسات»، في حالة: تحت القواعد، ما القيمة المعتمدة لـ «سمك خرسانة النظافة»؟</t>
  </si>
  <si>
    <t>100 مم</t>
  </si>
  <si>
    <t>65 مم</t>
  </si>
  <si>
    <t>سمك خرسانة النظافة: 100 مم (تحت القواعد).</t>
  </si>
  <si>
    <t>TOL400</t>
  </si>
  <si>
    <t>Q115</t>
  </si>
  <si>
    <t>في بند «استلام بلاطات الأرضيات (Slab-on-Grade)»، ما القيمة المعتمدة لـ «خفض منسوب الحمامات»؟</t>
  </si>
  <si>
    <t>45 سم</t>
  </si>
  <si>
    <t>6 سم</t>
  </si>
  <si>
    <t>38 سم</t>
  </si>
  <si>
    <t>خفض منسوب الحمامات: 15 سم.</t>
  </si>
  <si>
    <t>ص 104</t>
  </si>
  <si>
    <t>TOL379</t>
  </si>
  <si>
    <t>Q116</t>
  </si>
  <si>
    <t>في اختبار «الهواء المحبوس والكثافة» ضمن «قبول الخلطة التصميمية للخرسانة»، ما معيار القبول المعتمد؟</t>
  </si>
  <si>
    <t>4% بدون إضافات، 6% مع الإضافات</t>
  </si>
  <si>
    <t>1% بدون إضافات، 2% مع الإضافات</t>
  </si>
  <si>
    <t>2% بدون إضافات، 3% مع الإضافات</t>
  </si>
  <si>
    <t>3% بدون إضافات، 4% مع الإضافات</t>
  </si>
  <si>
    <t>معيار القبول: 2% بدون إضافات، 3% مع الإضافات. التكرار: عند اختبار الخلطات التأكيدية.</t>
  </si>
  <si>
    <t>TST45</t>
  </si>
  <si>
    <t>Q117</t>
  </si>
  <si>
    <t>في بند «تفاصيل فواصل البلاطة الأرضية» (Expansion joint)، ما القيمة المعتمدة لـ «Filler board لفاصل التمدد»؟</t>
  </si>
  <si>
    <t>7 مم مع mastic sealant</t>
  </si>
  <si>
    <t>8 مم مع mastic sealant</t>
  </si>
  <si>
    <t>10 مم مع mastic sealant</t>
  </si>
  <si>
    <t>20 مم مع mastic sealant</t>
  </si>
  <si>
    <t>Filler board لفاصل التمدد: 10 مم مع mastic sealant (Expansion joint).</t>
  </si>
  <si>
    <t>TOL417</t>
  </si>
  <si>
    <t>Q118</t>
  </si>
  <si>
    <t>في اختبار «التحليل الكيميائي لمياه الخلط» ضمن «قبول الخلطة التصميمية للخرسانة»، ما معيار القبول المعتمد؟</t>
  </si>
  <si>
    <t>pH لا يقل عن 6</t>
  </si>
  <si>
    <t>pH لا يقل عن 7</t>
  </si>
  <si>
    <t>pH لا يقل عن 5</t>
  </si>
  <si>
    <t>pH لا يقل عن 9</t>
  </si>
  <si>
    <t>معيار القبول: pH لا يقل عن 7. التكرار: عند الاعتماد.</t>
  </si>
  <si>
    <t>ص 44</t>
  </si>
  <si>
    <t>TST47</t>
  </si>
  <si>
    <t>Q119</t>
  </si>
  <si>
    <t>في بند «استلام نجارة القواعد الخرسانية العادية»، في حالة: للمسلحة، ما القيمة المعتمدة لـ «تخزين الأسمنت قبل الاختبار»؟</t>
  </si>
  <si>
    <t>75 يوما</t>
  </si>
  <si>
    <t>30 يوما</t>
  </si>
  <si>
    <t>90 يوما</t>
  </si>
  <si>
    <t>10 يوما</t>
  </si>
  <si>
    <t>تخزين الأسمنت قبل الاختبار: 30 يوما (للمسلحة).</t>
  </si>
  <si>
    <t>ص 75</t>
  </si>
  <si>
    <t>TOL363</t>
  </si>
  <si>
    <t>Q120</t>
  </si>
  <si>
    <t>الصب المنتظم بالتوزيع ثم التسوية</t>
  </si>
  <si>
    <t>مركبات ترميم Patching أو جراوت</t>
  </si>
  <si>
    <t>منعها ومراقبة السائقين وطاقم المضخة</t>
  </si>
  <si>
    <t>أخذ قلب يحتوي حديد تسليح</t>
  </si>
  <si>
    <t>الخطأ: أخذ قلب يحتوي حديد تسليح. أثره: قراءة غير صحيحة وإضعاف العنصر. الصحيح: تحديد الحديد بجهاز Cover-Meter وإلا تصحيح القراءة.</t>
  </si>
  <si>
    <t>ص 48</t>
  </si>
  <si>
    <t>MIS41</t>
  </si>
  <si>
    <t>Q121</t>
  </si>
  <si>
    <t>القلب هو الوسيلة الدقيقة الوحيدة</t>
  </si>
  <si>
    <t>التفريغ في وجه الخرسانة المصبوبة سابقا عكس اتجاه الصب</t>
  </si>
  <si>
    <t>فتح مدخل في منتصف ارتفاع شدة العمود للصب</t>
  </si>
  <si>
    <t>الرمل ثم الزلط ثم الأسمنت وتقليب جاف دقيقتين ثم الماء والإضافات دقيقة ونصف</t>
  </si>
  <si>
    <t>الخطأ: فتح مدخل في منتصف ارتفاع شدة العمود للصب. أثره: احتمال انفصال حبيبي. الصحيح: تركيب وصلة مرنة في ليندة المضخة.</t>
  </si>
  <si>
    <t>MIS81</t>
  </si>
  <si>
    <t>Q122</t>
  </si>
  <si>
    <t>في بند «أخذ عينات الخرسانة الجاهزة»، في حالة: كل شاحنة يؤخذ منها عينة، ما القيمة المعتمدة لـ «توقيت أخذ العينة من الشاحنة»؟</t>
  </si>
  <si>
    <t>بعد تفريغ 6% وقبل تفريغ 55% من الحمولة</t>
  </si>
  <si>
    <t>بعد تفريغ 8% وقبل تفريغ 70% من الحمولة</t>
  </si>
  <si>
    <t>بعد تفريغ 10% وقبل تفريغ 90% من الحمولة</t>
  </si>
  <si>
    <t>بعد تفريغ 7% وقبل تفريغ 60% من الحمولة</t>
  </si>
  <si>
    <t>توقيت أخذ العينة من الشاحنة: بعد تفريغ 10% وقبل تفريغ 90% من الحمولة (كل شاحنة يؤخذ منها عينة).</t>
  </si>
  <si>
    <t>ملحق مصور ص 10</t>
  </si>
  <si>
    <t>TOL423</t>
  </si>
  <si>
    <t>Q123</t>
  </si>
  <si>
    <t>في بند «اختبار الهبوط»، في حالة: خرسانة هبوطها أقل من 80 مم، ما القيمة المعتمدة لـ «سماحية الهبوط»؟</t>
  </si>
  <si>
    <t>+/- 40 مم</t>
  </si>
  <si>
    <t>+/- 50 مم</t>
  </si>
  <si>
    <t>+/- 20 مم</t>
  </si>
  <si>
    <t>+/- 60 مم</t>
  </si>
  <si>
    <t>سماحية الهبوط: +/- 20 مم (خرسانة هبوطها أقل من 80 مم).</t>
  </si>
  <si>
    <t>TOL425</t>
  </si>
  <si>
    <t>Q124</t>
  </si>
  <si>
    <t>في بند «الهزازات»، ما القيمة المعتمدة لـ «الهزاز السطحي (Vibrating Screed)»؟</t>
  </si>
  <si>
    <t>للخرسانات الأفقية النحيفة الأقل من 15 سم</t>
  </si>
  <si>
    <t>للخرسانات الأفقية النحيفة الأقل من 22 سم</t>
  </si>
  <si>
    <t>للخرسانات الأفقية النحيفة الأقل من 9 سم</t>
  </si>
  <si>
    <t>للخرسانات الأفقية النحيفة الأقل من 10 سم</t>
  </si>
  <si>
    <t>الهزاز السطحي (Vibrating Screed): للخرسانات الأفقية النحيفة الأقل من 15 سم.</t>
  </si>
  <si>
    <t>TOL442</t>
  </si>
  <si>
    <t>Q125</t>
  </si>
  <si>
    <t>في بند «قاعدة حائط داخلي في البلاطة الأرضية»، في حالة: سقوط في البلاطة الأرضية، ما القيمة المعتمدة لـ «عرض التخانة تحت حائط بلوك 200 مم»؟</t>
  </si>
  <si>
    <t>500 مم</t>
  </si>
  <si>
    <t>900 مم</t>
  </si>
  <si>
    <t>600 مم</t>
  </si>
  <si>
    <t>عرض التخانة تحت حائط بلوك 200 مم: 600 مم (سقوط في البلاطة الأرضية).</t>
  </si>
  <si>
    <t>TOL407</t>
  </si>
  <si>
    <t>Q126</t>
  </si>
  <si>
    <t>في بند «ضبط الجودة بعد صب الأعمدة»، في حالة: عند التجاوز يعاد حساب المقاومة، ما القيمة المعتمدة لـ «ميل العمود المسموح»؟</t>
  </si>
  <si>
    <t>3 مم لكل 6 م ارتفاع</t>
  </si>
  <si>
    <t>7 مم لكل 6 م ارتفاع</t>
  </si>
  <si>
    <t>5 مم لكل 6 م ارتفاع</t>
  </si>
  <si>
    <t>10 مم لكل 6 م ارتفاع</t>
  </si>
  <si>
    <t>ميل العمود المسموح: 5 مم لكل 6 م ارتفاع (عند التجاوز يعاد حساب المقاومة).</t>
  </si>
  <si>
    <t>ص 111</t>
  </si>
  <si>
    <t>TOL385</t>
  </si>
  <si>
    <t>Q127</t>
  </si>
  <si>
    <t>في بند «استلام نجارة وحدادة رقاب الأعمدة»، ما القيمة المعتمدة لـ «كثافة خيش المعالجة»؟</t>
  </si>
  <si>
    <t>حوالي 220 جم/م2</t>
  </si>
  <si>
    <t>حوالي 580 جم/م2</t>
  </si>
  <si>
    <t>حوالي 290 جم/م2</t>
  </si>
  <si>
    <t>حوالي 195 جم/م2</t>
  </si>
  <si>
    <t>كثافة خيش المعالجة: حوالي 290 جم/م2.</t>
  </si>
  <si>
    <t>ص 89</t>
  </si>
  <si>
    <t>TOL373</t>
  </si>
  <si>
    <t>Q128</t>
  </si>
  <si>
    <t>عند ملاحظة الخطأ التالي بالموقع: «ملء التعشيش بمونة أسمنتية عادية»، ما الممارسة الصحيحة الواجب إلزام المقاول بها؟</t>
  </si>
  <si>
    <t>إضافة الماء للخرسانة بالموقع</t>
  </si>
  <si>
    <t>أخذ العينة من بداية تفريغ الشاحنة</t>
  </si>
  <si>
    <t>الصحيح: طرطشة إيبوكسية ثم جراوت. أثر الخطأ: ضعف الالتصاق وعدم الملء.</t>
  </si>
  <si>
    <t>ص 86</t>
  </si>
  <si>
    <t>MIS52</t>
  </si>
  <si>
    <t>Q129</t>
  </si>
  <si>
    <t>في اختبار «الهواء المحبوس للخرسانة المخلوطة بالموقع» ضمن «عينات الخرسانة»، ما معيار القبول المعتمد؟</t>
  </si>
  <si>
    <t>زيادة 1% والكلي 2%</t>
  </si>
  <si>
    <t>زيادة 2% والكلي 3%</t>
  </si>
  <si>
    <t>زيادة 3% والكلي 4%</t>
  </si>
  <si>
    <t>زيادة 4% والكلي 6%</t>
  </si>
  <si>
    <t>معيار القبول: زيادة 2% والكلي 3%. التكرار: عند الخلطة التأكيدية، مرة كل شهر مع الإضافات، ومرة كل 3 شهور بدونها.</t>
  </si>
  <si>
    <t>ملحق مصور ص 12</t>
  </si>
  <si>
    <t>TST104</t>
  </si>
  <si>
    <t>Q130</t>
  </si>
  <si>
    <t>في بند «محاور الأعمدة»، في حالة: بعد الصب، ما القيمة المعتمدة لـ «انحراف العمود عن المحاور الأفقية»؟</t>
  </si>
  <si>
    <t>4 مم في الباكية أو لكل 6 م</t>
  </si>
  <si>
    <t>3 مم في الباكية أو لكل 6 م</t>
  </si>
  <si>
    <t>5 مم في الباكية أو لكل 6 م</t>
  </si>
  <si>
    <t>7 مم في الباكية أو لكل 6 م</t>
  </si>
  <si>
    <t>انحراف العمود عن المحاور الأفقية: 5 مم في الباكية أو لكل 6 م (بعد الصب).</t>
  </si>
  <si>
    <t>ملحق مصور ص 17</t>
  </si>
  <si>
    <t>TOL434</t>
  </si>
  <si>
    <t>Q131</t>
  </si>
  <si>
    <t>في بند «اعتماد محطة الخرسانة الجاهزة»، في حالة: م.ق.م 1-5130/2006؛ مع توفر أوزان معيارية لفحص الموازين لا تقل عن 250 كجم، ما القيمة المعتمدة لـ «دقة الموازين»؟</t>
  </si>
  <si>
    <t>±0.1% من سعة الميزان</t>
  </si>
  <si>
    <t>±0.5% من سعة الميزان</t>
  </si>
  <si>
    <t>±0.6% من سعة الميزان</t>
  </si>
  <si>
    <t>±0.2% من سعة الميزان</t>
  </si>
  <si>
    <t>دقة الموازين: ±0.2% من سعة الميزان (م.ق.م 1-5130/2006؛ مع توفر أوزان معيارية لفحص الموازين لا تقل عن 250 كجم).</t>
  </si>
  <si>
    <t>ص 16</t>
  </si>
  <si>
    <t>TOL239</t>
  </si>
  <si>
    <t>Q132</t>
  </si>
  <si>
    <t>في بند «مراجعة تقارير اختبار الضغط لعينات الخرسانة»، وفق كود مصري، ما القيمة المعتمدة لـ «أقل من 20 مكعبا: المدى»؟</t>
  </si>
  <si>
    <t>22% أو أقل من متوسط القراءات</t>
  </si>
  <si>
    <t>15% أو أقل من متوسط القراءات</t>
  </si>
  <si>
    <t>10% أو أقل من متوسط القراءات</t>
  </si>
  <si>
    <t>9% أو أقل من متوسط القراءات</t>
  </si>
  <si>
    <t>أقل من 20 مكعبا: المدى: 15% أو أقل من متوسط القراءات (كود مصري).</t>
  </si>
  <si>
    <t>ص 46</t>
  </si>
  <si>
    <t>TOL288</t>
  </si>
  <si>
    <t>Q133</t>
  </si>
  <si>
    <t>عند ملاحظة الخطأ التالي بالموقع: «الصب فوق وصلة صب ناعمة أو متسخة أو جافة»، ما الممارسة الصحيحة الواجب إلزام المقاول بها؟</t>
  </si>
  <si>
    <t>استخدام نفس الهبوط من أسفل لأعلى في الفرم العميقة الضيقة</t>
  </si>
  <si>
    <t>تفريغ عربة الصب بعيدا عن الخرسانة المصبوبة سابقا في البلاطات</t>
  </si>
  <si>
    <t>استخدام القطع الجاهزة بدل الـ dowels في الجراجات ومناطق القيادة</t>
  </si>
  <si>
    <t>تخشين السطح وتنظيفه وترطيبه قبل الصب</t>
  </si>
  <si>
    <t>الصحيح: تخشين السطح وتنظيفه وترطيبه قبل الصب. أثر الخطأ: ضعف الترابط بين الصبتين وتسرب الرطوبة.</t>
  </si>
  <si>
    <t>ص 364</t>
  </si>
  <si>
    <t>MIS66</t>
  </si>
  <si>
    <t>Q134</t>
  </si>
  <si>
    <t>في بند «اختبار الضغط»، ما القيمة المعتمدة لـ «معايرة ماكينة الضغط»؟</t>
  </si>
  <si>
    <t>كل 16 إلى 24 شهرا</t>
  </si>
  <si>
    <t>كل 8 إلى 12 شهرا</t>
  </si>
  <si>
    <t>كل 7 إلى 11 شهرا</t>
  </si>
  <si>
    <t>كل 12 إلى 18 شهرا</t>
  </si>
  <si>
    <t>معايرة ماكينة الضغط: كل 12 إلى 18 شهرا.</t>
  </si>
  <si>
    <t>TOL428</t>
  </si>
  <si>
    <t>Q135</t>
  </si>
  <si>
    <t>تركيب وصلة مرنة في ليندة المضخة</t>
  </si>
  <si>
    <t>مدماك طوب بسمك العادية مع فواصل رأسية</t>
  </si>
  <si>
    <t>تفريغ خرطوم المضخة من أعلى الفرم العميق</t>
  </si>
  <si>
    <t>الخطأ: تفريغ خرطوم المضخة من أعلى الفرم العميق. أثره: انفصال من السقوط الحر. الصحيح: مد الخرطوم داخل الفرم حتى قرب سطح الصب.</t>
  </si>
  <si>
    <t>MIS74</t>
  </si>
  <si>
    <t>Q136</t>
  </si>
  <si>
    <t>REBAR</t>
  </si>
  <si>
    <t>حديد تسليح</t>
  </si>
  <si>
    <t>في بند «استلام حديد تسليح الأساسات»، ما القيمة المعتمدة لـ «تراكب الشريطية المتدرجة»؟</t>
  </si>
  <si>
    <t>≥ 1 م أو 2× فرق المنسوب</t>
  </si>
  <si>
    <t>≥ 2 م أو 3× فرق المنسوب</t>
  </si>
  <si>
    <t>≥ 3 م أو 6× فرق المنسوب</t>
  </si>
  <si>
    <t>≥ 2 م أو 4× فرق المنسوب</t>
  </si>
  <si>
    <t>تراكب الشريطية المتدرجة: ≥ 1 م أو 2× فرق المنسوب.</t>
  </si>
  <si>
    <t>ص 83</t>
  </si>
  <si>
    <t>TOL575</t>
  </si>
  <si>
    <t>Q137</t>
  </si>
  <si>
    <t>في بند «الكمرات المتقاطعة»، في حالة: Grid beam: كانات مقفلة Close rings لمسافة 1.5d على جانبي التقاطع مع أسياخ تعليق Hanger bars، ما القيمة المعتمدة لـ «ميل الأسياخ المكسحة»؟</t>
  </si>
  <si>
    <t>1:4</t>
  </si>
  <si>
    <t>1:10</t>
  </si>
  <si>
    <t>1:5</t>
  </si>
  <si>
    <t>1:20</t>
  </si>
  <si>
    <t>ميل الأسياخ المكسحة: 1:10 (Grid beam: كانات مقفلة Close rings لمسافة 1.5d على جانبي التقاطع مع أسياخ تعليق Hanger bars).</t>
  </si>
  <si>
    <t>ص 427</t>
  </si>
  <si>
    <t>TOL709</t>
  </si>
  <si>
    <t>Q138</t>
  </si>
  <si>
    <t>في اختبار «اختبار مقاومة الوصلات الملحومة أو الميكانيكية» ضمن «قبول نتائج اختبارات حديد التسليح»، ما معيار القبول المعتمد؟</t>
  </si>
  <si>
    <t>60% من إجهاد خضوع الأسياخ على الأقل</t>
  </si>
  <si>
    <t>125% من إجهاد خضوع الأسياخ على الأقل</t>
  </si>
  <si>
    <t>250% من إجهاد خضوع الأسياخ على الأقل</t>
  </si>
  <si>
    <t>310% من إجهاد خضوع الأسياخ على الأقل</t>
  </si>
  <si>
    <t>معيار القبول: 125% من إجهاد خضوع الأسياخ على الأقل. التكرار: حسب المواصفات.</t>
  </si>
  <si>
    <t>ص 40</t>
  </si>
  <si>
    <t>TST112</t>
  </si>
  <si>
    <t>Q139</t>
  </si>
  <si>
    <t>في بند «الغطاء الخرساني»، ما القيمة المعتمدة لـ «غطاء خارج الكانات يزيد عن 40 مم»؟</t>
  </si>
  <si>
    <t>شبكة إضافية على بعد 30 مم من السطح</t>
  </si>
  <si>
    <t>شبكة إضافية على بعد 40 مم من السطح</t>
  </si>
  <si>
    <t>شبكة إضافية على بعد 20 مم من السطح</t>
  </si>
  <si>
    <t>شبكة إضافية على بعد 15 مم من السطح</t>
  </si>
  <si>
    <t>غطاء خارج الكانات يزيد عن 40 مم: شبكة إضافية على بعد 20 مم من السطح.</t>
  </si>
  <si>
    <t>ملحق مصور ص 18</t>
  </si>
  <si>
    <t>TOL710</t>
  </si>
  <si>
    <t>Q140</t>
  </si>
  <si>
    <t>التزام المسافة والحديد الإضافي</t>
  </si>
  <si>
    <t>حديد جانبي (Skin bars) كل 30 سم، كانات إضافية (شنش)، وأقطار متقاربة</t>
  </si>
  <si>
    <t>زيت شدات أو زيت بذرة كتان مخفف بالكيروسين</t>
  </si>
  <si>
    <t>أسياخ الصف الثاني غير مرصوصة فوق أسياخ الصف الأول</t>
  </si>
  <si>
    <t>الخطأ: أسياخ الصف الثاني غير مرصوصة فوق أسياخ الصف الأول. أثره: إعاقة مرور الخرسانة وتعشيش. الصحيح: كل سيخ فوق سيخ رأسيا.</t>
  </si>
  <si>
    <t>ص 322</t>
  </si>
  <si>
    <t>MIS271</t>
  </si>
  <si>
    <t>Q141</t>
  </si>
  <si>
    <t>FORM</t>
  </si>
  <si>
    <t>شدات ونجارة مسلحة</t>
  </si>
  <si>
    <t>في بند «استلام نجارة الميدات العلوية للأساسات»، ما القيمة المعتمدة لـ «التباعد بين الجرابات»؟</t>
  </si>
  <si>
    <t>≥ 9 أضعاف القطر</t>
  </si>
  <si>
    <t>≥ 1 أضعاف القطر</t>
  </si>
  <si>
    <t>≥ 2 أضعاف القطر</t>
  </si>
  <si>
    <t>≥ 3 أضعاف القطر</t>
  </si>
  <si>
    <t>التباعد بين الجرابات: ≥ 3 أضعاف القطر.</t>
  </si>
  <si>
    <t>ص 98</t>
  </si>
  <si>
    <t>TOL465</t>
  </si>
  <si>
    <t>Q142</t>
  </si>
  <si>
    <t>عند ملاحظة الخطأ التالي بالموقع: «عدم استمرار كانات الأعمدة داخل منطقة اتصالها بالكمرات»، ما الممارسة الصحيحة الواجب إلزام المقاول بها؟</t>
  </si>
  <si>
    <t>ثني الحديد ثم إعادة عدله</t>
  </si>
  <si>
    <t>مراجعة استمرار الكانات</t>
  </si>
  <si>
    <t>فتح جراب أو فتحة في الكمرة قرب العمود أقل من 600 مم أو D أو بدون حديد إضافي</t>
  </si>
  <si>
    <t>عدم عمل شبكة علوية لبلاطة سمكها 16 سم فأكثر</t>
  </si>
  <si>
    <t>الصحيح: مراجعة استمرار الكانات. أثر الخطأ: ضعف العقدة.</t>
  </si>
  <si>
    <t>ص 124</t>
  </si>
  <si>
    <t>MIS109</t>
  </si>
  <si>
    <t>Q143</t>
  </si>
  <si>
    <t>عند ملاحظة الخطأ التالي بالموقع: «عدم عمل شبكة علوية لبلاطة سمكها 16 سم فأكثر»، ما الممارسة الصحيحة الواجب إلزام المقاول بها؟</t>
  </si>
  <si>
    <t>عدم استمرار كانات الأعمدة داخل منطقة اتصالها بالكمرات</t>
  </si>
  <si>
    <t>خلط قوالب جديدة وقديمة أو مواد متنوعة</t>
  </si>
  <si>
    <t>شبكة علوية 5 أسياخ قطر 8 مم في المتر على الأقل مرفوعة بكراسي حديد</t>
  </si>
  <si>
    <t>صب رقاب أعمدة فاصل التمدد صبا واحدا</t>
  </si>
  <si>
    <t>الصحيح: شبكة علوية 5 أسياخ قطر 8 مم في المتر على الأقل مرفوعة بكراسي حديد. أثر الخطأ: شروخ انكماش وحرارة على سطح البلاطة.</t>
  </si>
  <si>
    <t>ص 425</t>
  </si>
  <si>
    <t>MIS124</t>
  </si>
  <si>
    <t>Q144</t>
  </si>
  <si>
    <t>في بند «تصميم السلالم»، وفق كود الفراغ الأردني، ما القيمة المعتمدة لـ «الارتفاع الصافي فوق السلم»؟</t>
  </si>
  <si>
    <t>2.5 م على الأقل</t>
  </si>
  <si>
    <t>2.4 م على الأقل</t>
  </si>
  <si>
    <t>2.0 م على الأقل</t>
  </si>
  <si>
    <t>1.3 م على الأقل</t>
  </si>
  <si>
    <t>الارتفاع الصافي فوق السلم: 2.0 م على الأقل (كود الفراغ الأردني).</t>
  </si>
  <si>
    <t>ص 113</t>
  </si>
  <si>
    <t>TOL479</t>
  </si>
  <si>
    <t>Q145</t>
  </si>
  <si>
    <t>في بند «استلام نجارة القواعد الخرسانية العادية»، ما القيمة المعتمدة لـ «انتقال الحمل للرفرفة»؟</t>
  </si>
  <si>
    <t>1:6</t>
  </si>
  <si>
    <t>1:2</t>
  </si>
  <si>
    <t>1:1</t>
  </si>
  <si>
    <t>انتقال الحمل للرفرفة: 1:2.</t>
  </si>
  <si>
    <t>TOL446</t>
  </si>
  <si>
    <t>Q146</t>
  </si>
  <si>
    <t>في بند «تقابل كمرة ثانوية مع رئيسية»، في حالة: ب عرض الثانوية، ع عمقها، ما القيمة المعتمدة لـ «الكانات الإضافية في الكمرة الرئيسية»؟</t>
  </si>
  <si>
    <t>مضاعفة على مسافة م = ب + ع (1/8 ع كل جانب)</t>
  </si>
  <si>
    <t>مضاعفة على مسافة م = ب + ع (1/7 ع كل جانب)</t>
  </si>
  <si>
    <t>مضاعفة على مسافة م = ب + ع (1/2 ع كل جانب)</t>
  </si>
  <si>
    <t>مضاعفة على مسافة م = ب + ع (2/3 ع كل جانب)</t>
  </si>
  <si>
    <t>الكانات الإضافية في الكمرة الرئيسية: مضاعفة على مسافة م = ب + ع (1/2 ع كل جانب) (ب عرض الثانوية، ع عمقها).</t>
  </si>
  <si>
    <t>ص 320</t>
  </si>
  <si>
    <t>TOL1875</t>
  </si>
  <si>
    <t>Q147</t>
  </si>
  <si>
    <t>في اختبار «اختبار مقاومة القص للحامات» ضمن «شبك التسليح الملحوم Wire Mesh»، ما معيار القبول المعتمد؟</t>
  </si>
  <si>
    <t>المساحة الاسمية للسيخ الأكبر × 10 (نتوءات) أو × 16 (أملس)</t>
  </si>
  <si>
    <t>المساحة الاسمية للسيخ الأكبر × 22 (نتوءات) أو × 36 (أملس)</t>
  </si>
  <si>
    <t>المساحة الاسمية للسيخ الأكبر × 15 (نتوءات) أو × 24 (أملس)</t>
  </si>
  <si>
    <t>المساحة الاسمية للسيخ الأكبر × 18 (نتوءات) أو × 29 (أملس)</t>
  </si>
  <si>
    <t>معيار القبول: المساحة الاسمية للسيخ الأكبر × 15 (نتوءات) أو × 24 (أملس). التكرار: عينة لكل 25 طن.</t>
  </si>
  <si>
    <t>TST114</t>
  </si>
  <si>
    <t>Q148</t>
  </si>
  <si>
    <t>ظهور أطراف سلك الرباط على سطح الخرسانة</t>
  </si>
  <si>
    <t>أسياخ منفصلة متقاطعة كل منها مرسى بطول التماسك في الجهة المقابلة مع كانات تحتوي القوة الشعاعية</t>
  </si>
  <si>
    <t>تثبيتها بأوتاد في الأرض</t>
  </si>
  <si>
    <t>وصل الأسياخ بالتبادل بمعامل 1.2 أو 1.33</t>
  </si>
  <si>
    <t>الخطأ: ظهور أطراف سلك الرباط على سطح الخرسانة. أثره: صدأ وبقع. الصحيح: ثني الأطراف للداخل.</t>
  </si>
  <si>
    <t>ص 82</t>
  </si>
  <si>
    <t>MIS104</t>
  </si>
  <si>
    <t>Q149</t>
  </si>
  <si>
    <t>في بند «استلام نجارة أعمدة الدور الأرضي»، في حالة: ضلع &gt; 50 سم، ما القيمة المعتمدة لـ «زراجين وسط العمود»؟</t>
  </si>
  <si>
    <t>زراجين + 4 عرق رأسي</t>
  </si>
  <si>
    <t>زراجين + 3 عرق رأسي</t>
  </si>
  <si>
    <t>زراجين + 2 عرق رأسي</t>
  </si>
  <si>
    <t>زراجين + 1 عرق رأسي</t>
  </si>
  <si>
    <t>زراجين وسط العمود: زراجين + 2 عرق رأسي (ضلع &gt; 50 سم).</t>
  </si>
  <si>
    <t>ص 106</t>
  </si>
  <si>
    <t>TOL469</t>
  </si>
  <si>
    <t>Q150</t>
  </si>
  <si>
    <t>في بند «كمرة كابولية مع حديد مكسح»، ما القيمة المعتمدة لـ «تكسيح البحر المجاور للكابولي»؟</t>
  </si>
  <si>
    <t>2/3 ل</t>
  </si>
  <si>
    <t>1/4 ل</t>
  </si>
  <si>
    <t>1/10 ل</t>
  </si>
  <si>
    <t>1/5 ل</t>
  </si>
  <si>
    <t>تكسيح البحر المجاور للكابولي: 1/5 ل.</t>
  </si>
  <si>
    <t>ص 313</t>
  </si>
  <si>
    <t>TOL1843</t>
  </si>
  <si>
    <t>Q151</t>
  </si>
  <si>
    <t>في بند «تفريد حديد الكمرات حسب الكود الأمريكي TYPICAL BEAM REINFORCING DETAIL»، ما القيمة المعتمدة لـ «أول كانة من وجه الركيزة»؟</t>
  </si>
  <si>
    <t>0.05 م</t>
  </si>
  <si>
    <t>0.03 م</t>
  </si>
  <si>
    <t>0.07 م</t>
  </si>
  <si>
    <t>0.10 م</t>
  </si>
  <si>
    <t>أول كانة من وجه الركيزة: 0.05 م.</t>
  </si>
  <si>
    <t>ص 314</t>
  </si>
  <si>
    <t>TOL1848</t>
  </si>
  <si>
    <t>Q152</t>
  </si>
  <si>
    <t>في بند «استلام بلاطات الأرضيات (Slab-on-Grade)»، ما القيمة المعتمدة لـ «الحد الأدنى للتسليح»؟</t>
  </si>
  <si>
    <t>6 أسياخ/م</t>
  </si>
  <si>
    <t>4 أسياخ/م</t>
  </si>
  <si>
    <t>5 أسياخ/م</t>
  </si>
  <si>
    <t>8 أسياخ/م</t>
  </si>
  <si>
    <t>الحد الأدنى للتسليح: 5 أسياخ/م.</t>
  </si>
  <si>
    <t>TOL612</t>
  </si>
  <si>
    <t>Q153</t>
  </si>
  <si>
    <t>في بند «فك الشدات»، ما القيمة المعتمدة لـ «فك بطنيات الكابولي»؟</t>
  </si>
  <si>
    <t>3 × طول الكابولي + يوم واحد</t>
  </si>
  <si>
    <t>3 × طول الكابولي + يومان</t>
  </si>
  <si>
    <t>5 × طول الكابولي + يومان</t>
  </si>
  <si>
    <t>4 × طول الكابولي + يومان</t>
  </si>
  <si>
    <t>فك بطنيات الكابولي: 4 × طول الكابولي + يومان.</t>
  </si>
  <si>
    <t>TOL498</t>
  </si>
  <si>
    <t>Q154</t>
  </si>
  <si>
    <t>في بند «استلام نجارة وحدادة رقاب الأعمدة»، ما القيمة المعتمدة لـ «الأحزمة»؟</t>
  </si>
  <si>
    <t>≥ 8 لكل م</t>
  </si>
  <si>
    <t>≥ 3 لكل م</t>
  </si>
  <si>
    <t>≥ 1 لكل م</t>
  </si>
  <si>
    <t>≥ 2 لكل م</t>
  </si>
  <si>
    <t>الأحزمة: ≥ 3 لكل م.</t>
  </si>
  <si>
    <t>ص 88</t>
  </si>
  <si>
    <t>TOL457</t>
  </si>
  <si>
    <t>Q155</t>
  </si>
  <si>
    <t>في بند «بحر قصير أو كبير بين بحور مختلفة (حديد مكسح)»، ما القيمة المعتمدة لـ «L0 الامتداد الإضافي»؟</t>
  </si>
  <si>
    <t>الأكبر من 80Ø أو 1.50 D أو L/16</t>
  </si>
  <si>
    <t>الأكبر من 120Ø أو 2.25 D أو L/16</t>
  </si>
  <si>
    <t>الأكبر من 100Ø أو 1.88 D أو L/16</t>
  </si>
  <si>
    <t>الأكبر من 40Ø أو 0.75 D أو L/16</t>
  </si>
  <si>
    <t>L0 الامتداد الإضافي: الأكبر من 40Ø أو 0.75 D أو L/16.</t>
  </si>
  <si>
    <t>ص 315</t>
  </si>
  <si>
    <t>TOL1851</t>
  </si>
  <si>
    <t>Q156</t>
  </si>
  <si>
    <t>في بند «نظام شدات الأسقف»، في حالة: يقاس عند البداية والنهاية والمنتصف، ما القيمة المعتمدة لـ «تفاوت عرض الكمرة»؟</t>
  </si>
  <si>
    <t>+20 مم / -10 مم</t>
  </si>
  <si>
    <t>+8 مم / -4 مم</t>
  </si>
  <si>
    <t>+6 مم / -3 مم</t>
  </si>
  <si>
    <t>+10 مم / -5 مم</t>
  </si>
  <si>
    <t>تفاوت عرض الكمرة: +10 مم / -5 مم (يقاس عند البداية والنهاية والمنتصف).</t>
  </si>
  <si>
    <t>ملحق مصور ص 20</t>
  </si>
  <si>
    <t>TOL513</t>
  </si>
  <si>
    <t>Q157</t>
  </si>
  <si>
    <t>في بند «استلام شدة السقف»، في حالة: بالميزان قبل التسليح، ما القيمة المعتمدة لـ «أفقية الشدة للبلاطات»؟</t>
  </si>
  <si>
    <t>+/- 5 مم لكل 3 م طولي</t>
  </si>
  <si>
    <t>+/- 2 مم لكل 3 م طولي</t>
  </si>
  <si>
    <t>+/- 10 مم لكل 3 م طولي</t>
  </si>
  <si>
    <t>+/- 15 مم لكل 3 م طولي</t>
  </si>
  <si>
    <t>أفقية الشدة للبلاطات: +/- 5 مم لكل 3 م طولي (بالميزان قبل التسليح).</t>
  </si>
  <si>
    <t>ملحق مصور ص 19</t>
  </si>
  <si>
    <t>TOL510</t>
  </si>
  <si>
    <t>Q158</t>
  </si>
  <si>
    <t>عند ملاحظة الخطأ التالي بالموقع: «عدم وصول التسليح للركيزة الوسطى في الكمرة المستمرة»، ما الممارسة الصحيحة الواجب إلزام المقاول بها؟</t>
  </si>
  <si>
    <t>مد الحديد العلوي ربع البحر (1/4 L1 أو 1/4 L2) على جانبي الركيزة ومد الحديد السفلي حتى الركيزة</t>
  </si>
  <si>
    <t>عدم ربط حديد الكابولي بطول كاف داخل البحر المجاور</t>
  </si>
  <si>
    <t>الصحيح: مد الحديد العلوي ربع البحر (1/4 L1 أو 1/4 L2) على جانبي الركيزة ومد الحديد السفلي حتى الركيزة. أثر الخطأ: شروخ عند الركيزة من أسفل.</t>
  </si>
  <si>
    <t>ص 423</t>
  </si>
  <si>
    <t>MIS117</t>
  </si>
  <si>
    <t>Q159</t>
  </si>
  <si>
    <t>في بند «حديد الكمرات» (Class B splice)، ما القيمة المعتمدة لـ «تراكب الكليبسات U»؟</t>
  </si>
  <si>
    <t>20 سم على الأقل</t>
  </si>
  <si>
    <t>25 سم على الأقل</t>
  </si>
  <si>
    <t>تراكب الكليبسات U: 30 سم على الأقل (Class B splice).</t>
  </si>
  <si>
    <t>TOL644</t>
  </si>
  <si>
    <t>Q160</t>
  </si>
  <si>
    <t>في بند «استلام تسليح الأعمدة وحوائط القص»، ما القيمة المعتمدة لـ «أول كانة»؟</t>
  </si>
  <si>
    <t>So/2 حوالي 5 سم</t>
  </si>
  <si>
    <t>So/2 حوالي 12 سم</t>
  </si>
  <si>
    <t>So/2 حوالي 2 سم</t>
  </si>
  <si>
    <t>So/2 حوالي 10 سم</t>
  </si>
  <si>
    <t>أول كانة: So/2 حوالي 5 سم.</t>
  </si>
  <si>
    <t>ص 107</t>
  </si>
  <si>
    <t>TOL613</t>
  </si>
  <si>
    <t>Q161</t>
  </si>
  <si>
    <t>في بند «تسليح الحوائط الساندة»، في حالة: الحائط الساند، ما القيمة المعتمدة لـ «المسافة بين الأسياخ التي تستلزم كلبسات»؟</t>
  </si>
  <si>
    <t>أكبر من 20 سم</t>
  </si>
  <si>
    <t>أكبر من 15 سم</t>
  </si>
  <si>
    <t>أكبر من 30 سم</t>
  </si>
  <si>
    <t>أكبر من 25 سم</t>
  </si>
  <si>
    <t>المسافة بين الأسياخ التي تستلزم كلبسات: أكبر من 20 سم (الحائط الساند).</t>
  </si>
  <si>
    <t>ص 424</t>
  </si>
  <si>
    <t>TOL695</t>
  </si>
  <si>
    <t>Q162</t>
  </si>
  <si>
    <t>في بند «تسليح الأعمدة المستطيلة الطويلة»، في حالة: عمود مستطيل طويل، ما القيمة المعتمدة لـ «تباعد الكانات الداخلية المتداخلة»؟</t>
  </si>
  <si>
    <t>كانة كل 20 سم</t>
  </si>
  <si>
    <t>كانة كل 45 سم</t>
  </si>
  <si>
    <t>كانة كل 60 سم</t>
  </si>
  <si>
    <t>كانة كل 30 سم</t>
  </si>
  <si>
    <t>تباعد الكانات الداخلية المتداخلة: كانة كل 30 سم (عمود مستطيل طويل).</t>
  </si>
  <si>
    <t>TOL697</t>
  </si>
  <si>
    <t>Q163</t>
  </si>
  <si>
    <t>في بند «فتحات أفقية في الكمرات»، ما القيمة المعتمدة لـ «أقصى مقاس فتحة أفقية»؟</t>
  </si>
  <si>
    <t>قطر جلبة أو فتحة صندوقية حتى 100 مم، والفتحة المستطيلة حتى 300×600 مم</t>
  </si>
  <si>
    <t>قطر جلبة أو فتحة صندوقية حتى 150 مم، والفتحة المستطيلة حتى 450×900 مم</t>
  </si>
  <si>
    <t>قطر جلبة أو فتحة صندوقية حتى 65 مم، والفتحة المستطيلة حتى 200×400 مم</t>
  </si>
  <si>
    <t>قطر جلبة أو فتحة صندوقية حتى 80 مم، والفتحة المستطيلة حتى 250×500 مم</t>
  </si>
  <si>
    <t>أقصى مقاس فتحة أفقية: قطر جلبة أو فتحة صندوقية حتى 100 مم، والفتحة المستطيلة حتى 300×600 مم.</t>
  </si>
  <si>
    <t>ص 323</t>
  </si>
  <si>
    <t>TOL1886</t>
  </si>
  <si>
    <t>Q164</t>
  </si>
  <si>
    <t>في بند «نجارة الأعمدة للأدوار المتكررة»، في حالة: في بعض المشاريع، ما القيمة المعتمدة لـ «ارتفاع كعب العمود Kicker»؟</t>
  </si>
  <si>
    <t>40 مم</t>
  </si>
  <si>
    <t>ارتفاع كعب العمود Kicker: 75 مم (في بعض المشاريع).</t>
  </si>
  <si>
    <t>ص 112</t>
  </si>
  <si>
    <t>TOL473</t>
  </si>
  <si>
    <t>Q165</t>
  </si>
  <si>
    <t>في اختبار «اختبار الوصلات الميكانيكية والملحومة» ضمن «وصلات التسليح»، ما معيار القبول المعتمد؟</t>
  </si>
  <si>
    <t>شد وضغط 250% من إجهاد الخضوع</t>
  </si>
  <si>
    <t>شد وضغط 85% من إجهاد الخضوع</t>
  </si>
  <si>
    <t>شد وضغط 75% من إجهاد الخضوع</t>
  </si>
  <si>
    <t>شد وضغط 125% من إجهاد الخضوع</t>
  </si>
  <si>
    <t>معيار القبول: شد وضغط 125% من إجهاد الخضوع. التكرار: للاعتماد.</t>
  </si>
  <si>
    <t>ص 130</t>
  </si>
  <si>
    <t>TST126</t>
  </si>
  <si>
    <t>Q166</t>
  </si>
  <si>
    <t>في بند «تسليح الكمرات العميقة»، في حالة: كمرة عميقة، ما القيمة المعتمدة لـ «تباعد الحديد الجانبي (Skin bars)»؟</t>
  </si>
  <si>
    <t>كل 25 سم</t>
  </si>
  <si>
    <t>كل 20 سم</t>
  </si>
  <si>
    <t>كل 30 سم</t>
  </si>
  <si>
    <t>كل 40 سم</t>
  </si>
  <si>
    <t>تباعد الحديد الجانبي (Skin bars): كل 30 سم (كمرة عميقة).</t>
  </si>
  <si>
    <t>TOL701</t>
  </si>
  <si>
    <t>Q167</t>
  </si>
  <si>
    <t>في بند «استلام النجارة المسلحة للأساسات»، وفق ACI 318-5.6.4.4، ما القيمة المعتمدة لـ «مقاومة العينات الحقلية»؟</t>
  </si>
  <si>
    <t>≥ 55% من المعملية</t>
  </si>
  <si>
    <t>≥ 100% من المعملية</t>
  </si>
  <si>
    <t>≥ 65% من المعملية</t>
  </si>
  <si>
    <t>≥ 85% من المعملية</t>
  </si>
  <si>
    <t>مقاومة العينات الحقلية: ≥ 85% من المعملية (ACI 318-5.6.4.4).</t>
  </si>
  <si>
    <t>ص 78</t>
  </si>
  <si>
    <t>TOL453</t>
  </si>
  <si>
    <t>Q168</t>
  </si>
  <si>
    <t>استبدال فرشة النظافة ببلوك أسفل الميدات</t>
  </si>
  <si>
    <t>الانتظار 28 يوما مع الاسترشاد بالعينات</t>
  </si>
  <si>
    <t>منع الحفر أسفل منسوب الميدات بعد الصب</t>
  </si>
  <si>
    <t>الخطأ: استبدال فرشة النظافة ببلوك أسفل الميدات. أثره: ارتكاز غير منتظم وتلوث الخرسانة. الصحيح: فرشة خرسانة عادية.</t>
  </si>
  <si>
    <t>ص 97</t>
  </si>
  <si>
    <t>MIS91</t>
  </si>
  <si>
    <t>Q169</t>
  </si>
  <si>
    <t>فصل الأسياخ وعمل كانات مقفلة عند تغير المنسوب وتراكب الأسياخ بطول التماسك</t>
  </si>
  <si>
    <t>حديد علوي مستمر لا يقل عن 0.5 Ast، سفلي داخل العمود لا يقل عن 0.25 Ast بامتداد Ld/3، تكسيح العلوي داخل العمود بطول Ld، وامتداد العلوي في البحر الأكبر من 0.5L أو Ld</t>
  </si>
  <si>
    <t>استمرار السيخ السفلي من البسطة للشاحط عند الركن الداخلي للسلم</t>
  </si>
  <si>
    <t>الخطأ: استمرار السيخ السفلي من البسطة للشاحط عند الركن الداخلي للسلم. أثره: سحب السيخ للخارج وتقشر الغطاء. الصحيح: تقاطع الأسياخ عند الركن مع سيخ إضافي وامتداد كل منها Ld(min).</t>
  </si>
  <si>
    <t>MIS132</t>
  </si>
  <si>
    <t>Q170</t>
  </si>
  <si>
    <t>في بند «تسليح الحوائط»، ما القيمة المعتمدة لـ «كليبسات ربط رقتي الحائط»؟</t>
  </si>
  <si>
    <t>6 كليبسات/م2 بقطر لا يقل عن 9 مم</t>
  </si>
  <si>
    <t>4 كليبسات/م2 بقطر لا يقل عن 6 مم</t>
  </si>
  <si>
    <t>3 كليبسات/م2 بقطر لا يقل عن 4 مم</t>
  </si>
  <si>
    <t>5 كليبسات/م2 بقطر لا يقل عن 7 مم</t>
  </si>
  <si>
    <t>كليبسات ربط رقتي الحائط: 4 كليبسات/م2 بقطر لا يقل عن 6 مم.</t>
  </si>
  <si>
    <t>ملحق مصور ص 22</t>
  </si>
  <si>
    <t>TOL715</t>
  </si>
  <si>
    <t>Q171</t>
  </si>
  <si>
    <t>في بند «غسيل الشدات»، ما القيمة المعتمدة لـ «توقيت غسيل الشدات الخشبية»؟</t>
  </si>
  <si>
    <t>قبل الصب بـ 16 ساعة</t>
  </si>
  <si>
    <t>قبل الصب بـ 18 ساعة</t>
  </si>
  <si>
    <t>قبل الصب بـ 24 ساعة</t>
  </si>
  <si>
    <t>قبل الصب بـ 36 ساعة</t>
  </si>
  <si>
    <t>توقيت غسيل الشدات الخشبية: قبل الصب بـ 24 ساعة.</t>
  </si>
  <si>
    <t>TOL514</t>
  </si>
  <si>
    <t>Q172</t>
  </si>
  <si>
    <t>في بند «شبك التسليح الملحوم Wire Mesh»، وفق كود مصري، ما القيمة المعتمدة لـ «مقاومة الشد»؟</t>
  </si>
  <si>
    <t>520 ن/مم2 على الأقل</t>
  </si>
  <si>
    <t>780 ن/مم2 على الأقل</t>
  </si>
  <si>
    <t>650 ن/مم2 على الأقل</t>
  </si>
  <si>
    <t>350 ن/مم2 على الأقل</t>
  </si>
  <si>
    <t>مقاومة الشد: 520 ن/مم2 على الأقل (كود مصري).</t>
  </si>
  <si>
    <t>TOL554</t>
  </si>
  <si>
    <t>Q173</t>
  </si>
  <si>
    <t>في بند «ملاحظات تسليح الأسقف»، وفق SBC 304، ما القيمة المعتمدة لـ «منع الحزم بالكمرات»؟</t>
  </si>
  <si>
    <t>أقطار أكبر من 32 مم</t>
  </si>
  <si>
    <t>أقطار أكبر من 26 مم</t>
  </si>
  <si>
    <t>أقطار أكبر من 38 مم</t>
  </si>
  <si>
    <t>أقطار أكبر من 21 مم</t>
  </si>
  <si>
    <t>منع الحزم بالكمرات: أقطار أكبر من 32 مم (SBC 304).</t>
  </si>
  <si>
    <t>TOL667</t>
  </si>
  <si>
    <t>Q174</t>
  </si>
  <si>
    <t>في بند «البلاطات المصمتة»، ما القيمة المعتمدة لـ «كراسي الحديد العلوي»؟</t>
  </si>
  <si>
    <t>قطر 10 مم على الأقل، تباعد 1 م بحد أقصى</t>
  </si>
  <si>
    <t>قطر 7 مم على الأقل، تباعد 1 م بحد أقصى</t>
  </si>
  <si>
    <t>قطر 12 مم على الأقل، تباعد 1 م بحد أقصى</t>
  </si>
  <si>
    <t>قطر 15 مم على الأقل، تباعد 2 م بحد أقصى</t>
  </si>
  <si>
    <t>كراسي الحديد العلوي: قطر 10 مم على الأقل، تباعد 1 م بحد أقصى.</t>
  </si>
  <si>
    <t>ص 125</t>
  </si>
  <si>
    <t>TOL652</t>
  </si>
  <si>
    <t>Q175</t>
  </si>
  <si>
    <t>في بند «كمرة بسيطة ببحر واحد»، في حالة: بدون حديد مكسح، ما القيمة المعتمدة لـ «العلوي الإضافي عند الطرفين DL وDR»؟</t>
  </si>
  <si>
    <t>0.17 L من وجه الركيزة</t>
  </si>
  <si>
    <t>0.30 L من وجه الركيزة</t>
  </si>
  <si>
    <t>0.25 L من وجه الركيزة</t>
  </si>
  <si>
    <t>0.20 L من وجه الركيزة</t>
  </si>
  <si>
    <t>العلوي الإضافي عند الطرفين DL وDR: 0.25 L من وجه الركيزة (بدون حديد مكسح).</t>
  </si>
  <si>
    <t>TOL1844</t>
  </si>
  <si>
    <t>Q176</t>
  </si>
  <si>
    <t>في بند «ضبط الجودة بعد صب الأعمدة»، في حالة: أسمنت بورتلاندي عادي، ما القيمة المعتمدة لـ «زمن فك جوانب شدة الأعمدة»؟</t>
  </si>
  <si>
    <t>30 إلى 60 ساعة</t>
  </si>
  <si>
    <t>18 إلى 36 ساعة</t>
  </si>
  <si>
    <t>29 إلى 58 ساعة</t>
  </si>
  <si>
    <t>24 إلى 48 ساعة</t>
  </si>
  <si>
    <t>زمن فك جوانب شدة الأعمدة: 24 إلى 48 ساعة (أسمنت بورتلاندي عادي).</t>
  </si>
  <si>
    <t>TOL472</t>
  </si>
  <si>
    <t>Q177</t>
  </si>
  <si>
    <t>في بند «قبول نتائج اختبارات حديد التسليح»، ما القيمة المعتمدة لـ «حديد 36/52: الاستطالة»؟</t>
  </si>
  <si>
    <t>24% على الأقل</t>
  </si>
  <si>
    <t>8% على الأقل</t>
  </si>
  <si>
    <t>12% على الأقل</t>
  </si>
  <si>
    <t>7% على الأقل</t>
  </si>
  <si>
    <t>حديد 36/52: الاستطالة: 12% على الأقل.</t>
  </si>
  <si>
    <t>TOL525</t>
  </si>
  <si>
    <t>Q178</t>
  </si>
  <si>
    <t>توزيع متماثل حول المحور</t>
  </si>
  <si>
    <t>ثني الحديد الداخلي حول الركن الداخلي للسلم</t>
  </si>
  <si>
    <t>أشاير مستقلة ووصلة Class B</t>
  </si>
  <si>
    <t>الأسياخ في الأركان أولا</t>
  </si>
  <si>
    <t>الخطأ: ثني الحديد الداخلي حول الركن الداخلي للسلم. أثره: قوة شد تفصل الغطاء الخرساني. الصحيح: مقص وتقاطع الأسياخ وتمديدها في العنصر المقابل.</t>
  </si>
  <si>
    <t>ص 345</t>
  </si>
  <si>
    <t>MIS274</t>
  </si>
  <si>
    <t>Q179</t>
  </si>
  <si>
    <t>في بند «وصلات الصب في القواعد والميدات»، في حالة: قاعدة مشتركة لعمودين عند فاصل تمدد (شكل أ-94)، ما القيمة المعتمدة لـ «طول الرجل الأفقية لأشاير الأعمدة ورجل الثنية الرأسية لحديد القاعدة السفلي»؟</t>
  </si>
  <si>
    <t>≥ 0.20 م</t>
  </si>
  <si>
    <t>≥ 0.16 م</t>
  </si>
  <si>
    <t>≥ 0.30 م</t>
  </si>
  <si>
    <t>≥ 0.25 م</t>
  </si>
  <si>
    <t>طول الرجل الأفقية لأشاير الأعمدة ورجل الثنية الرأسية لحديد القاعدة السفلي: ≥ 0.20 م (قاعدة مشتركة لعمودين عند فاصل تمدد (شكل أ-94)).</t>
  </si>
  <si>
    <t>TOL686</t>
  </si>
  <si>
    <t>Q180</t>
  </si>
  <si>
    <t>عند ملاحظة الخطأ التالي بالموقع: «استمرار الأسياخ بزاوية حادة في قطاع قناة أو خندق في البلاطة»، ما الممارسة الصحيحة الواجب إلزام المقاول بها؟</t>
  </si>
  <si>
    <t>عدم وصول تسليح الكمرة الطرفية إلى الركيزة (العمود الطرفي)</t>
  </si>
  <si>
    <t>تقاطع الأسياخ على شكل L متراكبة وامتدادها Ld في كل اتجاه</t>
  </si>
  <si>
    <t>الوصل بين الحزم بأكملها</t>
  </si>
  <si>
    <t>الصحيح: تقاطع الأسياخ على شكل L متراكبة وامتدادها Ld في كل اتجاه. أثر الخطأ: شروخ في أركان القناة.</t>
  </si>
  <si>
    <t>MIS131</t>
  </si>
  <si>
    <t>Q181</t>
  </si>
  <si>
    <t>SLAB</t>
  </si>
  <si>
    <t>أسقف خاصة</t>
  </si>
  <si>
    <t>في اختبار «قياس الاستطالة ومقارنة القوة» ضمن «بلاطات PT»، ما معيار القبول المعتمد؟</t>
  </si>
  <si>
    <t>فرق القوة 12% بحد أقصى، انحراف 10%، استطالة ± 14%</t>
  </si>
  <si>
    <t>فرق القوة 9% بحد أقصى، انحراف 8%، استطالة ± 10%</t>
  </si>
  <si>
    <t>فرق القوة 6% بحد أقصى، انحراف 5%، استطالة ± 7%</t>
  </si>
  <si>
    <t>فرق القوة 8% بحد أقصى، انحراف 7%، استطالة ± 9%</t>
  </si>
  <si>
    <t>معيار القبول: فرق القوة 6% بحد أقصى، انحراف 5%، استطالة ± 7%. التكرار: لكل كابل.</t>
  </si>
  <si>
    <t>ص 138</t>
  </si>
  <si>
    <t>TST132</t>
  </si>
  <si>
    <t>Q182</t>
  </si>
  <si>
    <t>في اختبار «مقاومة مادة الحقن Grout» ضمن «بلاطات PT»، ما معيار القبول المعتمد؟</t>
  </si>
  <si>
    <t>30 ن/مم2 على الأقل</t>
  </si>
  <si>
    <t>15 ن/مم2 على الأقل</t>
  </si>
  <si>
    <t>75 ن/مم2 على الأقل</t>
  </si>
  <si>
    <t>90 ن/مم2 على الأقل</t>
  </si>
  <si>
    <t>معيار القبول: 30 ن/مم2 على الأقل. التكرار: عينات بعمر 28 يوما.</t>
  </si>
  <si>
    <t>ص 139</t>
  </si>
  <si>
    <t>TST134</t>
  </si>
  <si>
    <t>Q183</t>
  </si>
  <si>
    <t>في اختبار «اختبار انسداد الأجربة بالهواء المضغوط» ضمن «بلاطات PT»، ما معيار القبول المعتمد؟</t>
  </si>
  <si>
    <t>ضغط 0.3 ن/مم2 بحد أقصى دون انسداد</t>
  </si>
  <si>
    <t>ضغط 0.2 ن/مم2 بحد أقصى دون انسداد</t>
  </si>
  <si>
    <t>ضغط 0.4 ن/مم2 بحد أقصى دون انسداد</t>
  </si>
  <si>
    <t>ضغط 0.1 ن/مم2 بحد أقصى دون انسداد</t>
  </si>
  <si>
    <t>معيار القبول: ضغط 0.2 ن/مم2 بحد أقصى دون انسداد. التكرار: قبل الصب.</t>
  </si>
  <si>
    <t>ص 137</t>
  </si>
  <si>
    <t>TST130</t>
  </si>
  <si>
    <t>Q184</t>
  </si>
  <si>
    <t>في بند «بلاطات HCS»، ما القيمة المعتمدة لـ «مقاس ركام Screed»؟</t>
  </si>
  <si>
    <t>10 مم بحد أقصى</t>
  </si>
  <si>
    <t>7 مم بحد أقصى</t>
  </si>
  <si>
    <t>12 مم بحد أقصى</t>
  </si>
  <si>
    <t>8 مم بحد أقصى</t>
  </si>
  <si>
    <t>مقاس ركام Screed: 10 مم بحد أقصى.</t>
  </si>
  <si>
    <t>ص 142</t>
  </si>
  <si>
    <t>TOL776</t>
  </si>
  <si>
    <t>Q185</t>
  </si>
  <si>
    <t>عند ملاحظة الخطأ التالي بالموقع: «استخدام Expansion bolt أو Toggle bolt لأحمال ثقيلة معلقة من HCS»، ما الممارسة الصحيحة الواجب إلزام المقاول بها؟</t>
  </si>
  <si>
    <t>بدء خط الصرف من منسوب منخفض</t>
  </si>
  <si>
    <t>فرد مونة أو غراء على مساحة كبيرة</t>
  </si>
  <si>
    <t>Hanger thru bolt للأحمال الثقيلة</t>
  </si>
  <si>
    <t>تأخير فك العينات أو إهمال معالجتها أول 24 ساعة</t>
  </si>
  <si>
    <t>الصحيح: Hanger thru bolt للأحمال الثقيلة. أثر الخطأ: سقوط الأحمال أو تلف اللوح.</t>
  </si>
  <si>
    <t>ص 342</t>
  </si>
  <si>
    <t>MIS273</t>
  </si>
  <si>
    <t>Q186</t>
  </si>
  <si>
    <t>TANK</t>
  </si>
  <si>
    <t>خزانات وبيارات</t>
  </si>
  <si>
    <t>عند ملاحظة الخطأ التالي بالموقع: «استخدام زراجين بلدي أو دكم خشب بجدران الخزان»، ما الممارسة الصحيحة الواجب إلزام المقاول بها؟</t>
  </si>
  <si>
    <t>عدم تنظيم نزلات اللوحات والبواطات وصواعد التيار الخفيف</t>
  </si>
  <si>
    <t>زراجين خاصة بالمنشآت المائية وكلبسات</t>
  </si>
  <si>
    <t>لف الأسلاك ببعضها بالشريط العازل بدل المرابط</t>
  </si>
  <si>
    <t>الصحيح: زراجين خاصة بالمنشآت المائية وكلبسات. أثر الخطأ: تسرب المياه.</t>
  </si>
  <si>
    <t>ص 145</t>
  </si>
  <si>
    <t>MIS139</t>
  </si>
  <si>
    <t>Q187</t>
  </si>
  <si>
    <t>في بند «بلاطات وافل ولاكمرية»، ما القيمة المعتمدة لـ «التسليح العلوي الإضافي C لشريحة العمود»؟</t>
  </si>
  <si>
    <t>0.75 L عند الطرفية و1.5 L إجمالي عند الداخلية</t>
  </si>
  <si>
    <t>0.25 L عند الطرفية و0.5 L إجمالي عند الداخلية</t>
  </si>
  <si>
    <t>0.50 L عند الطرفية و1.0 L إجمالي عند الداخلية</t>
  </si>
  <si>
    <t>0.10 L عند الطرفية و0.2 L إجمالي عند الداخلية</t>
  </si>
  <si>
    <t>التسليح العلوي الإضافي C لشريحة العمود: 0.25 L عند الطرفية و0.5 L إجمالي عند الداخلية.</t>
  </si>
  <si>
    <t>ص 348</t>
  </si>
  <si>
    <t>TOL1947</t>
  </si>
  <si>
    <t>Q188</t>
  </si>
  <si>
    <t>في بند «استلام الخزانات العلوية للسطح»، ما القيمة المعتمدة لـ «دخول ماسورة التغذية للخزان»؟</t>
  </si>
  <si>
    <t>20 سم على الأقل من سقف الخزان</t>
  </si>
  <si>
    <t>30 سم على الأقل من سقف الخزان</t>
  </si>
  <si>
    <t>15 سم على الأقل من سقف الخزان</t>
  </si>
  <si>
    <t>25 سم على الأقل من سقف الخزان</t>
  </si>
  <si>
    <t>دخول ماسورة التغذية للخزان: 25 سم على الأقل من سقف الخزان.</t>
  </si>
  <si>
    <t>ص 232</t>
  </si>
  <si>
    <t>TOL797</t>
  </si>
  <si>
    <t>Q189</t>
  </si>
  <si>
    <t>في بند «البلاطات الهوردي Ribbed slabs»، ما القيمة المعتمدة لـ «عرض العصب وتباعد الأعصاب»؟</t>
  </si>
  <si>
    <t>0.15 م و0.55 م محور لمحور</t>
  </si>
  <si>
    <t>0.09 م و0.33 م محور لمحور</t>
  </si>
  <si>
    <t>0.30 م و1.10 م محور لمحور</t>
  </si>
  <si>
    <t>0.20 م و0.73 م محور لمحور</t>
  </si>
  <si>
    <t>عرض العصب وتباعد الأعصاب: 0.15 م و0.55 م محور لمحور.</t>
  </si>
  <si>
    <t>ص 330</t>
  </si>
  <si>
    <t>TOL1910</t>
  </si>
  <si>
    <t>Q190</t>
  </si>
  <si>
    <t>في بند «سابقة الإجهاد»، وفق الكود المصري، ما القيمة المعتمدة لـ «قبول Core Test»؟</t>
  </si>
  <si>
    <t>متوسط قلبين 55% على الأقل، المفردة 50% على الأقل</t>
  </si>
  <si>
    <t>متوسط قلبين 50% على الأقل، المفردة 45% على الأقل</t>
  </si>
  <si>
    <t>متوسط قلبين 60% على الأقل، المفردة 55% على الأقل</t>
  </si>
  <si>
    <t>متوسط 3 قلوب 80% على الأقل، المفردة 75% على الأقل</t>
  </si>
  <si>
    <t>قبول Core Test: متوسط 3 قلوب 80% على الأقل، المفردة 75% على الأقل (الكود المصري).</t>
  </si>
  <si>
    <t>TOL763</t>
  </si>
  <si>
    <t>Q191</t>
  </si>
  <si>
    <t>في بند «بلاطات وافل ولاكمرية»، ما القيمة المعتمدة لـ «العلوي المستمر بشريحة العمود»؟</t>
  </si>
  <si>
    <t>لا يقل عن 1/10 مساحة العلوي عند الركيزة</t>
  </si>
  <si>
    <t>لا يقل عن 1/6 مساحة العلوي عند الركيزة</t>
  </si>
  <si>
    <t>لا يقل عن 1/7 مساحة العلوي عند الركيزة</t>
  </si>
  <si>
    <t>لا يقل عن 1/4 مساحة العلوي عند الركيزة</t>
  </si>
  <si>
    <t>العلوي المستمر بشريحة العمود: لا يقل عن 1/4 مساحة العلوي عند الركيزة.</t>
  </si>
  <si>
    <t>ص 349</t>
  </si>
  <si>
    <t>TOL1952</t>
  </si>
  <si>
    <t>Q192</t>
  </si>
  <si>
    <t>في بند «البلاطات الهوردي Ribbed slabs»، ما القيمة المعتمدة لـ «أقصى تباعد بين أسياخ التسليح الرئيسي السفلي في الكمرة المخفية HCB»؟</t>
  </si>
  <si>
    <t>لا يزيد عن 150 مم</t>
  </si>
  <si>
    <t>لا يزيد عن 400 مم</t>
  </si>
  <si>
    <t>لا يزيد عن 200 مم</t>
  </si>
  <si>
    <t>لا يزيد عن 250 مم</t>
  </si>
  <si>
    <t>أقصى تباعد بين أسياخ التسليح الرئيسي السفلي في الكمرة المخفية HCB: لا يزيد عن 250 مم.</t>
  </si>
  <si>
    <t>TOL1915</t>
  </si>
  <si>
    <t>Q193</t>
  </si>
  <si>
    <t>في بند «بيارات الصرف»، ما القيمة المعتمدة لـ «بعد البيارة عن أساس الجار»؟</t>
  </si>
  <si>
    <t>8 أمثال عمق الأساسات</t>
  </si>
  <si>
    <t>3 أمثال عمق الأساسات</t>
  </si>
  <si>
    <t>1 أمثال عمق الأساسات</t>
  </si>
  <si>
    <t>9 أمثال عمق الأساسات</t>
  </si>
  <si>
    <t>بعد البيارة عن أساس الجار: 3 أمثال عمق الأساسات.</t>
  </si>
  <si>
    <t>ص 146</t>
  </si>
  <si>
    <t>TOL791</t>
  </si>
  <si>
    <t>Q194</t>
  </si>
  <si>
    <t>في بند «الخزانات الأرضية»، ما القيمة المعتمدة لـ «الردم حول الخزان»؟</t>
  </si>
  <si>
    <t>بعد 70 يوما، طبقات 60 سم بحد أقصى</t>
  </si>
  <si>
    <t>بعد 56 يوما، طبقات 50 سم بحد أقصى</t>
  </si>
  <si>
    <t>بعد 84 يوما، طبقات 75 سم بحد أقصى</t>
  </si>
  <si>
    <t>بعد 28 يوما، طبقات 25 سم بحد أقصى</t>
  </si>
  <si>
    <t>الردم حول الخزان: بعد 28 يوما، طبقات 25 سم بحد أقصى.</t>
  </si>
  <si>
    <t>TOL789</t>
  </si>
  <si>
    <t>Q195</t>
  </si>
  <si>
    <t>ثني الأطراف للداخل</t>
  </si>
  <si>
    <t>يمنع إضافة المخففات وينظف السطح قبل الوجه الثاني</t>
  </si>
  <si>
    <t>توصيل فائض الخزان على قوائم الصرف الصحي</t>
  </si>
  <si>
    <t>التحديث من مصادر موثوقة ومتحقق منها</t>
  </si>
  <si>
    <t>الخطأ: توصيل فائض الخزان على قوائم الصرف الصحي. أثره: تلوث مياه الخزان. الصحيح: عمود مستقل للفائض حتى الدور الأرضي.</t>
  </si>
  <si>
    <t>MIS140</t>
  </si>
  <si>
    <t>Q196</t>
  </si>
  <si>
    <t>في بند «استلام الخزانات العلوية للسطح»، ما القيمة المعتمدة لـ «منسوب قاع الخزان العلوي»؟</t>
  </si>
  <si>
    <t>9 م فوق سطح المبنى أو 15 م فوق منسوب الأجهزة الصحية</t>
  </si>
  <si>
    <t>1 م فوق سطح المبنى أو 2 م فوق منسوب الأجهزة الصحية</t>
  </si>
  <si>
    <t>3 م فوق سطح المبنى أو 5 م فوق منسوب الأجهزة الصحية</t>
  </si>
  <si>
    <t>8 م فوق سطح المبنى أو 12 م فوق منسوب الأجهزة الصحية</t>
  </si>
  <si>
    <t>منسوب قاع الخزان العلوي: 3 م فوق سطح المبنى أو 5 م فوق منسوب الأجهزة الصحية.</t>
  </si>
  <si>
    <t>ص 233</t>
  </si>
  <si>
    <t>TOL803</t>
  </si>
  <si>
    <t>Q197</t>
  </si>
  <si>
    <t>في بند «الخزانات الأرضية»، ما القيمة المعتمدة لـ «انخفاض ماسورة التغذية عن السقف»؟</t>
  </si>
  <si>
    <t>10 سم على الأقل</t>
  </si>
  <si>
    <t>75 سم على الأقل</t>
  </si>
  <si>
    <t>انخفاض ماسورة التغذية عن السقف: 25 سم على الأقل.</t>
  </si>
  <si>
    <t>TOL785</t>
  </si>
  <si>
    <t>Q198</t>
  </si>
  <si>
    <t>في بند «بيارات الصرف»، ما القيمة المعتمدة لـ «الراسم العلوي للبيارة»؟</t>
  </si>
  <si>
    <t>20 سم على الأقل تحت بطنية السقف</t>
  </si>
  <si>
    <t>15 سم على الأقل تحت بطنية السقف</t>
  </si>
  <si>
    <t>40 سم على الأقل تحت بطنية السقف</t>
  </si>
  <si>
    <t>25 سم على الأقل تحت بطنية السقف</t>
  </si>
  <si>
    <t>الراسم العلوي للبيارة: 25 سم على الأقل تحت بطنية السقف.</t>
  </si>
  <si>
    <t>TOL793</t>
  </si>
  <si>
    <t>Q199</t>
  </si>
  <si>
    <t>في بند «بلاطات الكمرات المتقاطعة والمصمتة»، ما القيمة المعتمدة لـ «تكسيح البلاطة المجاورة للكابولي»؟</t>
  </si>
  <si>
    <t>3/4 البحر</t>
  </si>
  <si>
    <t>1/5 البحر</t>
  </si>
  <si>
    <t>1/6 البحر</t>
  </si>
  <si>
    <t>1/7 البحر</t>
  </si>
  <si>
    <t>تكسيح البلاطة المجاورة للكابولي: 1/5 البحر.</t>
  </si>
  <si>
    <t>ص 334</t>
  </si>
  <si>
    <t>TOL1920</t>
  </si>
  <si>
    <t>Q200</t>
  </si>
  <si>
    <t>في بند «البلاطات المفرغة سابقة الصنع HCS»، في حالة: وصلات HCS، ما القيمة المعتمدة لـ «شريط النيوبرين»؟</t>
  </si>
  <si>
    <t>20×2 مم</t>
  </si>
  <si>
    <t>45×4 مم</t>
  </si>
  <si>
    <t>60×6 مم</t>
  </si>
  <si>
    <t>30×3 مم</t>
  </si>
  <si>
    <t>شريط النيوبرين: 30×3 مم (وصلات HCS).</t>
  </si>
  <si>
    <t>ص 340</t>
  </si>
  <si>
    <t>TOL1938</t>
  </si>
  <si>
    <t>Q201</t>
  </si>
  <si>
    <t>في اختبار «اختبار القلب Core Test» ضمن «سابقة الإجهاد»، ما معيار القبول المعتمد؟</t>
  </si>
  <si>
    <t>متوسط 100% ولا تقل مفردة عن 95%</t>
  </si>
  <si>
    <t>متوسط 65% ولا تقل مفردة عن 60%</t>
  </si>
  <si>
    <t>متوسط 80% ولا تقل مفردة عن 75%</t>
  </si>
  <si>
    <t>متوسط 60% ولا تقل مفردة عن 55%</t>
  </si>
  <si>
    <t>معيار القبول: متوسط 80% ولا تقل مفردة عن 75%. التكرار: 3 قلوب.</t>
  </si>
  <si>
    <t>TST135</t>
  </si>
  <si>
    <t>Q202</t>
  </si>
  <si>
    <t>في بند «البلاطات الهوردي Ribbed slabs»، ما القيمة المعتمدة لـ «البلاطة العلوية والعمق الكلي»؟</t>
  </si>
  <si>
    <t>0.05 م، عمق كلي 0.21 م، جزء مصمت 0.13 م بجوار الكمرة الساقطة</t>
  </si>
  <si>
    <t>0.05 م، عمق كلي 0.24 م، جزء مصمت 0.15 م بجوار الكمرة الساقطة</t>
  </si>
  <si>
    <t>0.07 م، عمق كلي 0.32 م، جزء مصمت 0.20 م بجوار الكمرة الساقطة</t>
  </si>
  <si>
    <t>0.04 م، عمق كلي 0.19 م، جزء مصمت 0.12 م بجوار الكمرة الساقطة</t>
  </si>
  <si>
    <t>البلاطة العلوية والعمق الكلي: 0.07 م، عمق كلي 0.32 م، جزء مصمت 0.20 م بجوار الكمرة الساقطة.</t>
  </si>
  <si>
    <t>TOL1912</t>
  </si>
  <si>
    <t>Q203</t>
  </si>
  <si>
    <t>في بند «بلاطات الكمرات المتقاطعة والمصمتة»، ما القيمة المعتمدة لـ «دخول الحديد السفلي في الكمرة»؟</t>
  </si>
  <si>
    <t>لا يقل عن 100 مم</t>
  </si>
  <si>
    <t>لا يقل عن 65 مم</t>
  </si>
  <si>
    <t>لا يقل عن 40 مم</t>
  </si>
  <si>
    <t>لا يقل عن 50 مم</t>
  </si>
  <si>
    <t>دخول الحديد السفلي في الكمرة: لا يقل عن 50 مم.</t>
  </si>
  <si>
    <t>ص 335</t>
  </si>
  <si>
    <t>TOL1925</t>
  </si>
  <si>
    <t>Q204</t>
  </si>
  <si>
    <t>في بند «الفتحات في البلاطات»، ما القيمة المعتمدة لـ «طول الحديد الإضافي بعد حافة الفتحة»؟</t>
  </si>
  <si>
    <t>طول وصلة الشد LP أو 500 مم كحد أدنى</t>
  </si>
  <si>
    <t>طول وصلة الشد LP أو 250 مم كحد أدنى</t>
  </si>
  <si>
    <t>طول وصلة الشد LP أو 1500 مم كحد أدنى</t>
  </si>
  <si>
    <t>طول وصلة الشد LP أو 200 مم كحد أدنى</t>
  </si>
  <si>
    <t>طول الحديد الإضافي بعد حافة الفتحة: طول وصلة الشد LP أو 500 مم كحد أدنى.</t>
  </si>
  <si>
    <t>ص 336</t>
  </si>
  <si>
    <t>TOL1928</t>
  </si>
  <si>
    <t>Q205</t>
  </si>
  <si>
    <t>في بند «بلاطات HCS»، ما القيمة المعتمدة لـ «تحدب الوحدات»؟</t>
  </si>
  <si>
    <t>3 مم/م بحد أقصى 20 مم</t>
  </si>
  <si>
    <t>4 مم/م بحد أقصى 30 مم</t>
  </si>
  <si>
    <t>1 مم/م بحد أقصى 9 مم</t>
  </si>
  <si>
    <t>2 مم/م بحد أقصى 15 مم</t>
  </si>
  <si>
    <t>تحدب الوحدات: 2 مم/م بحد أقصى 15 مم.</t>
  </si>
  <si>
    <t>ص 140</t>
  </si>
  <si>
    <t>TOL765</t>
  </si>
  <si>
    <t>Q206</t>
  </si>
  <si>
    <t>في بند «البلاطات الهوردي Ribbed slabs»، ما القيمة المعتمدة لـ «بلوك الفوم»؟</t>
  </si>
  <si>
    <t>0.16×0.16×0.12 م</t>
  </si>
  <si>
    <t>0.80×0.80×0.60 م</t>
  </si>
  <si>
    <t>1.00×1.00×0.75 م</t>
  </si>
  <si>
    <t>0.40×0.40×0.30 م</t>
  </si>
  <si>
    <t>بلوك الفوم: 0.40×0.40×0.30 م.</t>
  </si>
  <si>
    <t>TOL1911</t>
  </si>
  <si>
    <t>Q207</t>
  </si>
  <si>
    <t>في بند «البلاطات المسطحة»، ما القيمة المعتمدة لـ «مرور الحديد السفلي بعد محور العمود»؟</t>
  </si>
  <si>
    <t>190 مم على الأقل</t>
  </si>
  <si>
    <t>75 مم على الأقل</t>
  </si>
  <si>
    <t>225 مم على الأقل</t>
  </si>
  <si>
    <t>40 مم على الأقل</t>
  </si>
  <si>
    <t>مرور الحديد السفلي بعد محور العمود: 75 مم على الأقل.</t>
  </si>
  <si>
    <t>ص 129</t>
  </si>
  <si>
    <t>TOL735</t>
  </si>
  <si>
    <t>Q208</t>
  </si>
  <si>
    <t>في بند «البلاطات المسطحة»، ما القيمة المعتمدة لـ «امتداد الإضافي العلوي الطرفي»؟</t>
  </si>
  <si>
    <t>1/6 البحر بين المحاور</t>
  </si>
  <si>
    <t>1/4 البحر بين المحاور</t>
  </si>
  <si>
    <t>1/10 البحر بين المحاور</t>
  </si>
  <si>
    <t>2/3 البحر بين المحاور</t>
  </si>
  <si>
    <t>امتداد الإضافي العلوي الطرفي: 1/4 البحر بين المحاور.</t>
  </si>
  <si>
    <t>TOL738</t>
  </si>
  <si>
    <t>Q209</t>
  </si>
  <si>
    <t>في بند «البلاطات الهوردي»، ما القيمة المعتمدة لـ «عرض الجزء المصمت»؟</t>
  </si>
  <si>
    <t>نصف المسافة بين الأعصاب أو البحر/8 إلى 13، و25 سم على الأقل</t>
  </si>
  <si>
    <t>نصف المسافة بين الأعصاب أو البحر/8 إلى 10، و20 سم على الأقل</t>
  </si>
  <si>
    <t>نصف المسافة بين الأعصاب أو البحر/8 إلى 7، و15 سم على الأقل</t>
  </si>
  <si>
    <t>نصف المسافة بين الأعصاب أو البحر/8 إلى 8، و15 سم على الأقل</t>
  </si>
  <si>
    <t>عرض الجزء المصمت: نصف المسافة بين الأعصاب أو البحر/8 إلى 10، و20 سم على الأقل.</t>
  </si>
  <si>
    <t>ص 128</t>
  </si>
  <si>
    <t>TOL730</t>
  </si>
  <si>
    <t>Q210</t>
  </si>
  <si>
    <t>في بند «بيارات الصرف»، ما القيمة المعتمدة لـ «عمق البيارة»؟</t>
  </si>
  <si>
    <t>1.5 م على الأقل من ماسورة المدخل</t>
  </si>
  <si>
    <t>3.8 م على الأقل من ماسورة المدخل</t>
  </si>
  <si>
    <t>0.6 م على الأقل من ماسورة المدخل</t>
  </si>
  <si>
    <t>0.8 م على الأقل من ماسورة المدخل</t>
  </si>
  <si>
    <t>عمق البيارة: 1.5 م على الأقل من ماسورة المدخل.</t>
  </si>
  <si>
    <t>TOL794</t>
  </si>
  <si>
    <t>Q211</t>
  </si>
  <si>
    <t>في بند «بلاطات HCS»، ما القيمة المعتمدة لـ «مسافة الارتكاز»؟</t>
  </si>
  <si>
    <t>البحر/180، 8 سم على الأقل للبلاطات و22 سم للكمرات</t>
  </si>
  <si>
    <t>البحر/180، 5 سم على الأقل للبلاطات و15 سم للكمرات</t>
  </si>
  <si>
    <t>البحر/180، 4 سم على الأقل للبلاطات و11 سم للكمرات</t>
  </si>
  <si>
    <t>البحر/180، 7 سم على الأقل للبلاطات و20 سم للكمرات</t>
  </si>
  <si>
    <t>مسافة الارتكاز: البحر/180، 5 سم على الأقل للبلاطات و15 سم للكمرات.</t>
  </si>
  <si>
    <t>TOL766</t>
  </si>
  <si>
    <t>Q212</t>
  </si>
  <si>
    <t>في بند «البلاطات المفرغة سابقة الصنع HCS»، ما القيمة المعتمدة لـ «طول ارتكاز الكمرات سابقة الصنع»؟</t>
  </si>
  <si>
    <t>لا يقل عن L/180 ولا عن 50 مم</t>
  </si>
  <si>
    <t>لا يقل عن L/180 ولا عن 75 مم</t>
  </si>
  <si>
    <t>لا يقل عن L/180 ولا عن 110 مم</t>
  </si>
  <si>
    <t>لا يقل عن L/180 ولا عن 95 مم</t>
  </si>
  <si>
    <t>طول ارتكاز الكمرات سابقة الصنع: لا يقل عن L/180 ولا عن 75 مم.</t>
  </si>
  <si>
    <t>ص 339</t>
  </si>
  <si>
    <t>TOL1936</t>
  </si>
  <si>
    <t>Q213</t>
  </si>
  <si>
    <t>المراجعة قبل الاستلام</t>
  </si>
  <si>
    <t>vent 50 مم لكل جهاز إلى خط التهوية الرئيسي</t>
  </si>
  <si>
    <t>تمرير ماسورة في حائط خزان بدون Puddle flange وعزل</t>
  </si>
  <si>
    <t>الخطأ: تمرير ماسورة في حائط خزان بدون Puddle flange وعزل. أثره: تسرب المياه. الصحيح: Puddle flange وعزل وماستيك.</t>
  </si>
  <si>
    <t>ص 352</t>
  </si>
  <si>
    <t>MIS276</t>
  </si>
  <si>
    <t>Q214</t>
  </si>
  <si>
    <t>في بند «الخزانات الأرضية»، ما القيمة المعتمدة لـ «اختبار الامتلاء»؟</t>
  </si>
  <si>
    <t>أسبوع بعد 22 يوما</t>
  </si>
  <si>
    <t>أسبوع بعد 19 يوما</t>
  </si>
  <si>
    <t>أسبوع بعد 28 يوما</t>
  </si>
  <si>
    <t>أسبوع بعد 34 يوما</t>
  </si>
  <si>
    <t>اختبار الامتلاء: أسبوع بعد 28 يوما.</t>
  </si>
  <si>
    <t>TOL788</t>
  </si>
  <si>
    <t>Q215</t>
  </si>
  <si>
    <t>في اختبار «تآكل الركام لوس أنجلوس» ضمن «بلاطات HCS»، ما معيار القبول المعتمد؟</t>
  </si>
  <si>
    <t>34% بحد أقصى</t>
  </si>
  <si>
    <t>21% بحد أقصى</t>
  </si>
  <si>
    <t>28% بحد أقصى</t>
  </si>
  <si>
    <t>19% بحد أقصى</t>
  </si>
  <si>
    <t>معيار القبول: 28% بحد أقصى. التكرار: للاعتماد.</t>
  </si>
  <si>
    <t>TST137</t>
  </si>
  <si>
    <t>Q216</t>
  </si>
  <si>
    <t>في بند «البلاطات المفرغة سابقة الصنع HCS»، ما القيمة المعتمدة لـ «خلوص الحافة غير المقواة»؟</t>
  </si>
  <si>
    <t>لا يقل عن 6 مم من حافة الركيزة</t>
  </si>
  <si>
    <t>لا يقل عن 45 مم من حافة الركيزة</t>
  </si>
  <si>
    <t>لا يقل عن 8 مم من حافة الركيزة</t>
  </si>
  <si>
    <t>لا يقل عن 15 مم من حافة الركيزة</t>
  </si>
  <si>
    <t>خلوص الحافة غير المقواة: لا يقل عن 15 مم من حافة الركيزة.</t>
  </si>
  <si>
    <t>TOL1937</t>
  </si>
  <si>
    <t>Q217</t>
  </si>
  <si>
    <t>في بند «البلاطات المفرغة سابقة الصنع HCS»، ما القيمة المعتمدة لـ «طول ارتكاز البلاطات سابقة الصنع»؟</t>
  </si>
  <si>
    <t>لا يقل عن L/180 ولا عن 150 مم</t>
  </si>
  <si>
    <t>لا يقل عن L/180 ولا عن 20 مم</t>
  </si>
  <si>
    <t>لا يقل عن L/180 ولا عن 125 مم</t>
  </si>
  <si>
    <t>طول ارتكاز البلاطات سابقة الصنع: لا يقل عن L/180 ولا عن 50 مم.</t>
  </si>
  <si>
    <t>TOL1935</t>
  </si>
  <si>
    <t>Q218</t>
  </si>
  <si>
    <t>في بند «البلاطات الهوردي»، ما القيمة المعتمدة لـ «تباعد أفرع كانات المخدات»؟</t>
  </si>
  <si>
    <t>60 سم بحد أقصى، 10 أفرع</t>
  </si>
  <si>
    <t>75 سم بحد أقصى، 12 فرعا</t>
  </si>
  <si>
    <t>50 سم بحد أقصى، 8 أفرع</t>
  </si>
  <si>
    <t>25 سم بحد أقصى، 4 أفرع</t>
  </si>
  <si>
    <t>تباعد أفرع كانات المخدات: 25 سم بحد أقصى، 4 أفرع.</t>
  </si>
  <si>
    <t>TOL732</t>
  </si>
  <si>
    <t>Q219</t>
  </si>
  <si>
    <t>في بند «بلاطات PT» (Post tension flat slab)، ما القيمة المعتمدة لـ «سمك البلاطة الذي يحتاج رقة علوية»؟</t>
  </si>
  <si>
    <t>أكبر من 45 سم</t>
  </si>
  <si>
    <t>أكبر من 40 سم</t>
  </si>
  <si>
    <t>سمك البلاطة الذي يحتاج رقة علوية: أكبر من 30 سم (Post tension flat slab).</t>
  </si>
  <si>
    <t>TOL750</t>
  </si>
  <si>
    <t>Q220</t>
  </si>
  <si>
    <t>في بند «بلاطات PT»، ما القيمة المعتمدة لـ «ضغط هواء اختبار الأجربة»؟</t>
  </si>
  <si>
    <t>0.4 ن/مم2 بحد أقصى</t>
  </si>
  <si>
    <t>0.1 ن/مم2 بحد أقصى</t>
  </si>
  <si>
    <t>0.3 ن/مم2 بحد أقصى</t>
  </si>
  <si>
    <t>0.2 ن/مم2 بحد أقصى</t>
  </si>
  <si>
    <t>ضغط هواء اختبار الأجربة: 0.2 ن/مم2 بحد أقصى.</t>
  </si>
  <si>
    <t>TOL751</t>
  </si>
  <si>
    <t>Q221</t>
  </si>
  <si>
    <t>في بند «استلام الخزانات العلوية للسطح»، في حالة: محملة على أعمدة خرسانية، ما القيمة المعتمدة لـ «ارتفاع كمرات حوامل الخزان حرف I»؟</t>
  </si>
  <si>
    <t>12 سم على الأقل</t>
  </si>
  <si>
    <t>14 سم على الأقل</t>
  </si>
  <si>
    <t>18 سم على الأقل</t>
  </si>
  <si>
    <t>22 سم على الأقل</t>
  </si>
  <si>
    <t>ارتفاع كمرات حوامل الخزان حرف I: 18 سم على الأقل (محملة على أعمدة خرسانية).</t>
  </si>
  <si>
    <t>TOL795</t>
  </si>
  <si>
    <t>Q222</t>
  </si>
  <si>
    <t>في بند «بلاطات وافل ولاكمرية»، ما القيمة المعتمدة لـ «امتداد الشبكة العلوية A»؟</t>
  </si>
  <si>
    <t>(0.14 إلى 0.2) L مع وصلة 30 مم</t>
  </si>
  <si>
    <t>(1.05 إلى 1.5) L مع وصلة 225 مم</t>
  </si>
  <si>
    <t>(0.35 إلى 0.5) L مع وصلة 75 مم</t>
  </si>
  <si>
    <t>(0.70 إلى 1.0) L مع وصلة 150 مم</t>
  </si>
  <si>
    <t>امتداد الشبكة العلوية A: (0.35 إلى 0.5) L مع وصلة 75 مم.</t>
  </si>
  <si>
    <t>TOL1949</t>
  </si>
  <si>
    <t>Q223</t>
  </si>
  <si>
    <t>في بند «خزان أرضي وغرفة ترسيب»، في حالة: خزانات، ما القيمة المعتمدة لـ «Waterstop PVC فواصل الصب»؟</t>
  </si>
  <si>
    <t>عرض 290 مم</t>
  </si>
  <si>
    <t>عرض 230 مم</t>
  </si>
  <si>
    <t>عرض 185 مم</t>
  </si>
  <si>
    <t>عرض 170 مم</t>
  </si>
  <si>
    <t>Waterstop PVC فواصل الصب: عرض 230 مم (خزانات).</t>
  </si>
  <si>
    <t>ص 354</t>
  </si>
  <si>
    <t>TOL1960</t>
  </si>
  <si>
    <t>Q224</t>
  </si>
  <si>
    <t>في بند «الخزانات الأرضية»، ما القيمة المعتمدة لـ «الأمان ضد الطفو»؟</t>
  </si>
  <si>
    <t>3.0 × قوة الدفع أو زيادة 40%</t>
  </si>
  <si>
    <t>0.9 × قوة الدفع أو زيادة 10%</t>
  </si>
  <si>
    <t>1.5 × قوة الدفع أو زيادة 20%</t>
  </si>
  <si>
    <t>1.0 × قوة الدفع أو زيادة 15%</t>
  </si>
  <si>
    <t>الأمان ضد الطفو: 1.5 × قوة الدفع أو زيادة 20%.</t>
  </si>
  <si>
    <t>ص 144</t>
  </si>
  <si>
    <t>TOL784</t>
  </si>
  <si>
    <t>Q225</t>
  </si>
  <si>
    <t>في بند «بيارات الصرف»، ما القيمة المعتمدة لـ «عمق غرفة الترسيب»؟</t>
  </si>
  <si>
    <t>150 سم على الأقل</t>
  </si>
  <si>
    <t>100 سم على الأقل</t>
  </si>
  <si>
    <t>200 سم على الأقل</t>
  </si>
  <si>
    <t>65 سم على الأقل</t>
  </si>
  <si>
    <t>عمق غرفة الترسيب: 100 سم على الأقل.</t>
  </si>
  <si>
    <t>TOL792</t>
  </si>
  <si>
    <t>Q226</t>
  </si>
  <si>
    <t>MAS</t>
  </si>
  <si>
    <t>مباني بلوك وطوب</t>
  </si>
  <si>
    <t>في بند «صب الأسقف»، في حالة: مناطق 3 إلى 5ب، ما القيمة المعتمدة لـ «أشاير حوائط الستائر بالمناطق الزلزالية»؟</t>
  </si>
  <si>
    <t>قطر 12 مم كل 1 م من 40 سم</t>
  </si>
  <si>
    <t>قطر 18 مم كل 2 م من 60 سم</t>
  </si>
  <si>
    <t>قطر 7 مم كل 1 م من 25 سم</t>
  </si>
  <si>
    <t>قطر 16 مم كل 1 م من 55 سم</t>
  </si>
  <si>
    <t>أشاير حوائط الستائر بالمناطق الزلزالية: قطر 12 مم كل 1 م من 40 سم (مناطق 3 إلى 5ب).</t>
  </si>
  <si>
    <t>ص 134</t>
  </si>
  <si>
    <t>TOL868</t>
  </si>
  <si>
    <t>Q227</t>
  </si>
  <si>
    <t>WP</t>
  </si>
  <si>
    <t>عزل مائي وحراري</t>
  </si>
  <si>
    <t>في بند «استلام عزل الأسطح»، ما القيمة المعتمدة لـ «أسمنت خرسانة الفوم للميول»؟</t>
  </si>
  <si>
    <t>≥ 750 كجم/م3</t>
  </si>
  <si>
    <t>≥ 600 كجم/م3</t>
  </si>
  <si>
    <t>≥ 900 كجم/م3</t>
  </si>
  <si>
    <t>≥ 300 كجم/م3</t>
  </si>
  <si>
    <t>أسمنت خرسانة الفوم للميول: ≥ 300 كجم/م3.</t>
  </si>
  <si>
    <t>ص 179</t>
  </si>
  <si>
    <t>TOL1037</t>
  </si>
  <si>
    <t>Q228</t>
  </si>
  <si>
    <t>عند ملاحظة الخطأ التالي بالموقع: «إغفال التسليح الرأسي للحوائط المرتفعة بالمناطق الزلزالية»، ما الممارسة الصحيحة الواجب إلزام المقاول بها؟</t>
  </si>
  <si>
    <t>استخدام خلطة بدأ لها الشك أو مر عليها أكثر من 30 دقيقة</t>
  </si>
  <si>
    <t>بناء الجدار ملاصقاً لبطن كمرة قابلة للترخيم بدون فاصل مرن</t>
  </si>
  <si>
    <t>تسليح رأسي حسب الارتفاع (800/600/400 مم) وladder أفقي 2-Ø5 كل مدماكين لحوائط ≤150 مم و3-Ø5 كل مدماك لحوائط 200 مم</t>
  </si>
  <si>
    <t>استخدام القروان (حوض المونة) في الطرطشة</t>
  </si>
  <si>
    <t>الصحيح: تسليح رأسي حسب الارتفاع (800/600/400 مم) وladder أفقي 2-Ø5 كل مدماكين لحوائط ≤150 مم و3-Ø5 كل مدماك لحوائط 200 مم. أثر الخطأ: انهيار أو تشرخ الحائط.</t>
  </si>
  <si>
    <t>ص 380</t>
  </si>
  <si>
    <t>MIS151</t>
  </si>
  <si>
    <t>Q229</t>
  </si>
  <si>
    <t>في بند «دروة السطح Parapet»، في حالة: Precast concrete coping على دروة CMU سمك 0.20 م مع Drip mould، ما القيمة المعتمدة لـ «ميل سطح غطاء الدروة»؟</t>
  </si>
  <si>
    <t>ميل 0.04 م على عرض 0.38 م، وسمك الغطاء عند الحافة 0.16 م</t>
  </si>
  <si>
    <t>ميل 0.02 م على عرض 0.22 م، وسمك الغطاء عند الحافة 0.10 م</t>
  </si>
  <si>
    <t>ميل 0.03 م على عرض 0.30 م، وسمك الغطاء عند الحافة 0.13 م</t>
  </si>
  <si>
    <t>ميل 0.02 م على عرض 0.20 م، وسمك الغطاء عند الحافة 0.09 م</t>
  </si>
  <si>
    <t>ميل سطح غطاء الدروة: ميل 0.03 م على عرض 0.30 م، وسمك الغطاء عند الحافة 0.13 م (Precast concrete coping على دروة CMU سمك 0.20 م مع Drip mould).</t>
  </si>
  <si>
    <t>ص 378</t>
  </si>
  <si>
    <t>TOL928</t>
  </si>
  <si>
    <t>Q230</t>
  </si>
  <si>
    <t>PLAS</t>
  </si>
  <si>
    <t>لياسة وبياض</t>
  </si>
  <si>
    <t>في اختبار «مقاومة ضغط مكعبات مونة البياض 15×15×15 سم» ضمن «استلام البطانة والضهارة للبياض الأسمنتي»، ما معيار القبول المعتمد؟</t>
  </si>
  <si>
    <t>≥ 250 كجم/سم2 بعد 28 يوماً</t>
  </si>
  <si>
    <t>≥ 150 كجم/سم2 بعد 17 يوماً</t>
  </si>
  <si>
    <t>≥ 200 كجم/سم2 بعد 21 يوماً</t>
  </si>
  <si>
    <t>≥ 350 كجم/سم2 بعد 37 يوماً</t>
  </si>
  <si>
    <t>معيار القبول: ≥ 250 كجم/سم2 بعد 28 يوماً. التكرار: عينات دورية.</t>
  </si>
  <si>
    <t>ص 175</t>
  </si>
  <si>
    <t>TST184</t>
  </si>
  <si>
    <t>Q231</t>
  </si>
  <si>
    <t>في بند «استلام البؤج والأوتار»، في حالة: 0.5 م فوق الأرض و0.5 م تحت السقف، ما القيمة المعتمدة لـ «مقاس البؤجة وتباعدها»؟</t>
  </si>
  <si>
    <t>2×6 سم على مسافات ≤ 1 م</t>
  </si>
  <si>
    <t>4×13 سم على مسافات ≤ 3 م</t>
  </si>
  <si>
    <t>2×7 سم على مسافات ≤ 1 م</t>
  </si>
  <si>
    <t>3×10 سم على مسافات ≤ 2 م</t>
  </si>
  <si>
    <t>مقاس البؤجة وتباعدها: 3×10 سم على مسافات ≤ 2 م (0.5 م فوق الأرض و0.5 م تحت السقف).</t>
  </si>
  <si>
    <t>ص 171</t>
  </si>
  <si>
    <t>TOL966</t>
  </si>
  <si>
    <t>Q232</t>
  </si>
  <si>
    <t>في بند «البياض الأسمنتي»، في حالة: بين الخرسانة والمباني، ما القيمة المعتمدة لـ «مسافة تثبيت الشبك المعدني»؟</t>
  </si>
  <si>
    <t>لا تزيد عن 15 سم بمسامير صلب مع ورد</t>
  </si>
  <si>
    <t>لا تزيد عن 25 سم بمسامير صلب مع ورد</t>
  </si>
  <si>
    <t>لا تزيد عن 50 سم بمسامير صلب مع ورد</t>
  </si>
  <si>
    <t>لا تزيد عن 40 سم بمسامير صلب مع ورد</t>
  </si>
  <si>
    <t>مسافة تثبيت الشبك المعدني: لا تزيد عن 25 سم بمسامير صلب مع ورد (بين الخرسانة والمباني).</t>
  </si>
  <si>
    <t>ملحق مصور ص 32</t>
  </si>
  <si>
    <t>TOL1003</t>
  </si>
  <si>
    <t>Q233</t>
  </si>
  <si>
    <t>في بند «مقاومة مونة الطرطشة»، وفق كود مصري للبياض 2006 ص9، ما القيمة المعتمدة لـ «مقاومة مكعبات مونة الطرطشة بعد 28 يوما»؟</t>
  </si>
  <si>
    <t>300 كجم/سم2 على الأقل</t>
  </si>
  <si>
    <t>200 كجم/سم2 على الأقل</t>
  </si>
  <si>
    <t>600 كجم/سم2 على الأقل</t>
  </si>
  <si>
    <t>400 كجم/سم2 على الأقل</t>
  </si>
  <si>
    <t>مقاومة مكعبات مونة الطرطشة بعد 28 يوما: 300 كجم/سم2 على الأقل (كود مصري للبياض 2006 ص9).</t>
  </si>
  <si>
    <t>ص 52</t>
  </si>
  <si>
    <t>TOL952</t>
  </si>
  <si>
    <t>Q234</t>
  </si>
  <si>
    <t>في بند «تثبيت جدران البلوك غير الحاملة بالهيكل»، في حالة: قطاع رأسي عند التثبيت العلوي، ما القيمة المعتمدة لـ «تباعد كانات Dovetail عند أعلى الحائط أسفل البلاطة/الكمرة»؟</t>
  </si>
  <si>
    <t>800 مم كحد أقصى</t>
  </si>
  <si>
    <t>500 مم كحد أقصى</t>
  </si>
  <si>
    <t>600 مم كحد أقصى</t>
  </si>
  <si>
    <t>1200 مم كحد أقصى</t>
  </si>
  <si>
    <t>تباعد كانات Dovetail عند أعلى الحائط أسفل البلاطة/الكمرة: 800 مم كحد أقصى (قطاع رأسي عند التثبيت العلوي).</t>
  </si>
  <si>
    <t>ص 379</t>
  </si>
  <si>
    <t>TOL951</t>
  </si>
  <si>
    <t>Q235</t>
  </si>
  <si>
    <t>في بند «استلام المباني»، ما القيمة المعتمدة لـ «استقامة الحائط»؟</t>
  </si>
  <si>
    <t>قدة ألومنيوم 4 م بدون تنوير</t>
  </si>
  <si>
    <t>قدة ألومنيوم 2 م بدون تنوير</t>
  </si>
  <si>
    <t>قدة ألومنيوم 6 م بدون تنوير</t>
  </si>
  <si>
    <t>قدة ألومنيوم 3 م بدون تنوير</t>
  </si>
  <si>
    <t>استقامة الحائط: قدة ألومنيوم 3 م بدون تنوير.</t>
  </si>
  <si>
    <t>ملحق مصور ص 31</t>
  </si>
  <si>
    <t>TOL949</t>
  </si>
  <si>
    <t>Q236</t>
  </si>
  <si>
    <t>في اختبار «محتوى الطين والطمي والتراب Clay, silt and dust content (Sedimentation)» ضمن «استلام أعمال طرطشة البياض»، ما معيار القبول المعتمد؟</t>
  </si>
  <si>
    <t>≤ 5% من وزن الرمل و≤ 10% لمسحوق الحصى</t>
  </si>
  <si>
    <t>≤ 12% من وزن الرمل و≤ 25% لمسحوق الحصى</t>
  </si>
  <si>
    <t>≤ 10% من وزن الرمل و≤ 20% لمسحوق الحصى</t>
  </si>
  <si>
    <t>≤ 15% من وزن الرمل و≤ 30% لمسحوق الحصى</t>
  </si>
  <si>
    <t>معيار القبول: ≤ 5% من وزن الرمل و≤ 10% لمسحوق الحصى. التكرار: كل 200 م3 أو أقل أو عند تغيير المصدر أو كل شهر.</t>
  </si>
  <si>
    <t>ص 169</t>
  </si>
  <si>
    <t>TST178</t>
  </si>
  <si>
    <t>Q237</t>
  </si>
  <si>
    <t>في بند «عزل الأسطح Inverted roof» (Base flashing + membrane)، ما القيمة المعتمدة لـ «ارتفاع رفع العزل على الدروة»؟</t>
  </si>
  <si>
    <t>1000 مم</t>
  </si>
  <si>
    <t>400 مم</t>
  </si>
  <si>
    <t>800 مم</t>
  </si>
  <si>
    <t>ارتفاع رفع العزل على الدروة: 400 مم (Base flashing + membrane).</t>
  </si>
  <si>
    <t>TOL1047</t>
  </si>
  <si>
    <t>Q238</t>
  </si>
  <si>
    <t>عند ملاحظة الخطأ التالي بالموقع: «تركيب حلوق النجارة والأعمال المعدنية قبل انتهاء الطرطشة»، ما الممارسة الصحيحة الواجب إلزام المقاول بها؟</t>
  </si>
  <si>
    <t>فصل الجدران المتقاطعة دون تعشيق</t>
  </si>
  <si>
    <t>تركيب الحلوق بعد الطرطشة والبؤج والأوتار</t>
  </si>
  <si>
    <t>العزل قبل جفاف السطح أو انتهاء المعالجة</t>
  </si>
  <si>
    <t>تسوية (درع) المونة مباشرة بعد الفرد</t>
  </si>
  <si>
    <t>الصحيح: تركيب الحلوق بعد الطرطشة والبؤج والأوتار. أثر الخطأ: تلف الحلوق وعيوب التقاء البياض.</t>
  </si>
  <si>
    <t>ص 170</t>
  </si>
  <si>
    <t>MIS156</t>
  </si>
  <si>
    <t>Q239</t>
  </si>
  <si>
    <t>في بند «عزل الأساسات»، في حالة: حسب صانع العزل، ما القيمة المعتمدة لـ «معدل البيتومين للطبقة»؟</t>
  </si>
  <si>
    <t>0.18 إلى 0.34 كجم/م2 غالبا</t>
  </si>
  <si>
    <t>1.12 إلى 2.12 كجم/م2 غالبا</t>
  </si>
  <si>
    <t>0.23 إلى 0.42 كجم/م2 غالبا</t>
  </si>
  <si>
    <t>0.45 إلى 0.85 كجم/م2 غالبا</t>
  </si>
  <si>
    <t>معدل البيتومين للطبقة: 0.45 إلى 0.85 كجم/م2 غالبا (حسب صانع العزل).</t>
  </si>
  <si>
    <t>TOL1058</t>
  </si>
  <si>
    <t>Q240</t>
  </si>
  <si>
    <t>التقطيع بماكينة قطع دوارة (صاروخ)</t>
  </si>
  <si>
    <t>اختبار العزل قبل تمديد مواسير السباكة بالأرضيات</t>
  </si>
  <si>
    <t>إزاحة اللحام ربع الوحدة</t>
  </si>
  <si>
    <t>ترك فاصل 12 إلى 25 مم وملؤه بـ compressible filler وsealant</t>
  </si>
  <si>
    <t>الخطأ: اختبار العزل قبل تمديد مواسير السباكة بالأرضيات. أثره: السباك غالباً يقطع العزل بعد الاختبار. الصحيح: الاختبار بعد تمديد السباكة واختبارها واستلامها.</t>
  </si>
  <si>
    <t>ص 178</t>
  </si>
  <si>
    <t>MIS166</t>
  </si>
  <si>
    <t>Q241</t>
  </si>
  <si>
    <t>تقطيع البلوك بالشاكوش</t>
  </si>
  <si>
    <t>فرد المونة بالطالوش والمسطرين</t>
  </si>
  <si>
    <t>تركيبها قبل العزل مع الحلقمة</t>
  </si>
  <si>
    <t>الخطأ: تقطيع البلوك بالشاكوش. أثره: تكسير الوحدات. الصحيح: التقطيع بالصاروخ وملء الفراغات.</t>
  </si>
  <si>
    <t>ص 164</t>
  </si>
  <si>
    <t>MIS145</t>
  </si>
  <si>
    <t>Q242</t>
  </si>
  <si>
    <t>في بند «خرسانة الميول للأسطح»، ما القيمة المعتمدة لـ «ميول الأسطح»؟</t>
  </si>
  <si>
    <t>لا تقل عن 4 مم/م.ط والمعتاد 8 إلى 15 مم/م.ط</t>
  </si>
  <si>
    <t>لا تقل عن 2 مم/م.ط والمعتاد 4 إلى 8 مم/م.ط</t>
  </si>
  <si>
    <t>لا تقل عن 3 مم/م.ط والمعتاد 5 إلى 10 مم/م.ط</t>
  </si>
  <si>
    <t>لا تقل عن 4 مم/م.ط والمعتاد 6 إلى 12 مم/م.ط</t>
  </si>
  <si>
    <t>ميول الأسطح: لا تقل عن 3 مم/م.ط والمعتاد 5 إلى 10 مم/م.ط.</t>
  </si>
  <si>
    <t>ملحق مصور ص 39</t>
  </si>
  <si>
    <t>TOL1059</t>
  </si>
  <si>
    <t>Q243</t>
  </si>
  <si>
    <t>في بند «عزل الأسطح»، ما القيمة المعتمدة لـ «التراكب العرضي عند نهاية اللفة»؟</t>
  </si>
  <si>
    <t>لا يقل عن 11 سم</t>
  </si>
  <si>
    <t>لا يقل عن 15 سم</t>
  </si>
  <si>
    <t>لا يقل عن 20 سم</t>
  </si>
  <si>
    <t>لا يقل عن 9 سم</t>
  </si>
  <si>
    <t>التراكب العرضي عند نهاية اللفة: لا يقل عن 15 سم.</t>
  </si>
  <si>
    <t>ملحق مصور ص 41</t>
  </si>
  <si>
    <t>TOL1062</t>
  </si>
  <si>
    <t>Q244</t>
  </si>
  <si>
    <t>في بند «استلام عزل الحمامات والمطابخ والمناطق الرطبة»، ما القيمة المعتمدة لـ «طبقة اللباد»؟</t>
  </si>
  <si>
    <t>4 مم</t>
  </si>
  <si>
    <t>5 مم</t>
  </si>
  <si>
    <t>3 مم</t>
  </si>
  <si>
    <t>8 مم</t>
  </si>
  <si>
    <t>طبقة اللباد: 5 مم.</t>
  </si>
  <si>
    <t>ص 177</t>
  </si>
  <si>
    <t>TOL1019</t>
  </si>
  <si>
    <t>Q245</t>
  </si>
  <si>
    <t>في بند «قبول رمل المباني»، ما القيمة المعتمدة لـ «تكرار اختبارات رمل المباني»؟</t>
  </si>
  <si>
    <t>كل 200 م3 أو أقل، أو عند تغيير المصدر، أو كل شهر</t>
  </si>
  <si>
    <t>كل 100 م3 أو أقل، أو عند تغيير المصدر، أو كل شهر</t>
  </si>
  <si>
    <t>كل 400 م3 أو أقل، أو عند تغيير المصدر، أو كل شهر</t>
  </si>
  <si>
    <t>كل 600 م3 أو أقل، أو عند تغيير المصدر، أو كل شهر</t>
  </si>
  <si>
    <t>تكرار اختبارات رمل المباني: كل 200 م3 أو أقل، أو عند تغيير المصدر، أو كل شهر.</t>
  </si>
  <si>
    <t>TOL852</t>
  </si>
  <si>
    <t>Q246</t>
  </si>
  <si>
    <t>رص البلوك صلبا حتى بطنية الكمرة أو البلاطة</t>
  </si>
  <si>
    <t>ضبط نسبة الأسمنت والمعالجة وضمان التصاق اللياسة بالخرسانة</t>
  </si>
  <si>
    <t>اللحامات عمودية على اتجاه المياه والفاصل مخفي لأسفل</t>
  </si>
  <si>
    <t>خلط كميات تناسب الإنتاجية واختبار فيكات</t>
  </si>
  <si>
    <t>الخطأ: رص البلوك صلبا حتى بطنية الكمرة أو البلاطة. أثره: انتقال أحمال الترخيم للحائط وتشرخه. الصحيح: ترك فاصل 12 إلى 25 مم وملؤه بـ compressible filler وsealant.</t>
  </si>
  <si>
    <t>MIS150</t>
  </si>
  <si>
    <t>Q247</t>
  </si>
  <si>
    <t>في بند «اختبارات مواد المباني»، وفق المواصفات السعودية 04200، ما القيمة المعتمدة لـ «سماكة جدار وحدة البلوك»؟</t>
  </si>
  <si>
    <t>20 مم حامل، 9 مم غير حامل على الأقل</t>
  </si>
  <si>
    <t>40 مم حامل، 20 مم غير حامل على الأقل</t>
  </si>
  <si>
    <t>20 مم حامل، 11 مم غير حامل على الأقل</t>
  </si>
  <si>
    <t>30 مم حامل، 15 مم غير حامل على الأقل</t>
  </si>
  <si>
    <t>سماكة جدار وحدة البلوك: 30 مم حامل، 15 مم غير حامل على الأقل (المواصفات السعودية 04200).</t>
  </si>
  <si>
    <t>ص 160</t>
  </si>
  <si>
    <t>TOL882</t>
  </si>
  <si>
    <t>Q248</t>
  </si>
  <si>
    <t>عند ملاحظة الخطأ التالي بالموقع: «التنميلات في البياض»، ما الممارسة الصحيحة الواجب إلزام المقاول بها؟</t>
  </si>
  <si>
    <t>التمليح (ملح أبيض) على البياض</t>
  </si>
  <si>
    <t>استخدام الأسمنت الحديدي أو الكرنك في الطرطشة العمومية</t>
  </si>
  <si>
    <t>التكسير بالأزمة والشاكوش لتمديدات الكهرباء والصرف</t>
  </si>
  <si>
    <t>الصحيح: ضبط نسبة الأسمنت والمعالجة وضمان التصاق اللياسة بالخرسانة. أثر الخطأ: شروخ شعرية.</t>
  </si>
  <si>
    <t>ص 176</t>
  </si>
  <si>
    <t>MIS158</t>
  </si>
  <si>
    <t>Q249</t>
  </si>
  <si>
    <t>في بند «استلام أعمال طرطشة البياض»، ما القيمة المعتمدة لـ «مدة معالجة الطرطشة»؟</t>
  </si>
  <si>
    <t>≥ يومين والمعتاد 6 أيام</t>
  </si>
  <si>
    <t>≥ يومين والمعتاد يومان</t>
  </si>
  <si>
    <t>≥ يومين والمعتاد 3 أيام</t>
  </si>
  <si>
    <t>≥ يومين والمعتاد 4 أيام</t>
  </si>
  <si>
    <t>مدة معالجة الطرطشة: ≥ يومين والمعتاد 3 أيام.</t>
  </si>
  <si>
    <t>TOL965</t>
  </si>
  <si>
    <t>Q250</t>
  </si>
  <si>
    <t>في بند «فاصل التمدد بالسطح»، في حالة: فاصل تمدد بالسطح، ما القيمة المعتمدة لـ «غطاء الفاصل»؟</t>
  </si>
  <si>
    <t>صاج 1 مم مثبت بمسمار من جهة واحدة فقط</t>
  </si>
  <si>
    <t>صاج 4 مم مثبت بمسمار من جهة واحدة فقط</t>
  </si>
  <si>
    <t>صاج 5 مم مثبت بمسمار من جهة واحدة فقط</t>
  </si>
  <si>
    <t>صاج 2 مم مثبت بمسمار من جهة واحدة فقط</t>
  </si>
  <si>
    <t>غطاء الفاصل: صاج 2 مم مثبت بمسمار من جهة واحدة فقط (فاصل تمدد بالسطح).</t>
  </si>
  <si>
    <t>ص 388</t>
  </si>
  <si>
    <t>TOL1053</t>
  </si>
  <si>
    <t>Q251</t>
  </si>
  <si>
    <t>في بند «استلام أعمال عزل الأساسات»، في حالة: عند تعذر الاختبار، ما القيمة المعتمدة لـ «زيادة معدلات العزل»؟</t>
  </si>
  <si>
    <t>+15%</t>
  </si>
  <si>
    <t>+40%</t>
  </si>
  <si>
    <t>+35%</t>
  </si>
  <si>
    <t>زيادة معدلات العزل: +25% (عند تعذر الاختبار).</t>
  </si>
  <si>
    <t>ص 92</t>
  </si>
  <si>
    <t>TOL1016</t>
  </si>
  <si>
    <t>Q252</t>
  </si>
  <si>
    <t>تعشيق بطرف رباط متداخل</t>
  </si>
  <si>
    <t>استخدام 3 إلى 5 مداميك شناوي يليها آدية كما في السوق</t>
  </si>
  <si>
    <t>مداميك مصمتة أسمنتية أو طفلية بارتفاع لا يقل عن 60 سم والمعتاد 100 سم</t>
  </si>
  <si>
    <t>الخطأ: استخدام 3 إلى 5 مداميك شناوي يليها آدية كما في السوق. أثره: مخالفة المواصفات. الصحيح: الرباط الإنجليزي مدماك شناوي يليه مدماك آدية بالتبادل.</t>
  </si>
  <si>
    <t>ملحق مصور ص 30</t>
  </si>
  <si>
    <t>MIS152</t>
  </si>
  <si>
    <t>Q253</t>
  </si>
  <si>
    <t>في بند «مباني قصة الردم»، في حالة: مع عزل أفقي رمل وبيتومين، ما القيمة المعتمدة لـ «سمك مباني أسفل الدور الأرضي»؟</t>
  </si>
  <si>
    <t>طوب أسمنتي لا يقل عن 25 سم</t>
  </si>
  <si>
    <t>طوب أسمنتي لا يقل عن 30 سم</t>
  </si>
  <si>
    <t>طوب أسمنتي لا يقل عن 20 سم</t>
  </si>
  <si>
    <t>طوب أسمنتي لا يقل عن 10 سم</t>
  </si>
  <si>
    <t>سمك مباني أسفل الدور الأرضي: طوب أسمنتي لا يقل عن 20 سم (مع عزل أفقي رمل وبيتومين).</t>
  </si>
  <si>
    <t>ملحق مصور ص 28</t>
  </si>
  <si>
    <t>TOL945</t>
  </si>
  <si>
    <t>Q254</t>
  </si>
  <si>
    <t>في بند «إكسسوارات المباني»، ما القيمة المعتمدة لـ «سلك تسليح العراميس»؟</t>
  </si>
  <si>
    <t>سلم معدني أو سلك بقلاوة رقم 4</t>
  </si>
  <si>
    <t>سلم معدني أو سلك بقلاوة رقم 6</t>
  </si>
  <si>
    <t>سلم معدني أو سلك بقلاوة رقم 12</t>
  </si>
  <si>
    <t>سلم معدني أو سلك بقلاوة رقم 8</t>
  </si>
  <si>
    <t>سلك تسليح العراميس: سلم معدني أو سلك بقلاوة رقم 6.</t>
  </si>
  <si>
    <t>ملحق مصور ص 29</t>
  </si>
  <si>
    <t>TOL946</t>
  </si>
  <si>
    <t>Q255</t>
  </si>
  <si>
    <t>في بند «استلام مباني قصة الردم»، في حالة: طوب أسمنتي مصمت، ما القيمة المعتمدة لـ «سمك مباني قصة الردم»؟</t>
  </si>
  <si>
    <t>≥ 40 سم</t>
  </si>
  <si>
    <t>≥ 15 سم</t>
  </si>
  <si>
    <t>≥ 20 سم</t>
  </si>
  <si>
    <t>≥ 25 سم</t>
  </si>
  <si>
    <t>سمك مباني قصة الردم: ≥ 20 سم (طوب أسمنتي مصمت).</t>
  </si>
  <si>
    <t>ص 90</t>
  </si>
  <si>
    <t>TOL861</t>
  </si>
  <si>
    <t>Q256</t>
  </si>
  <si>
    <t>في بند «تنفيذ المباني»، ما القيمة المعتمدة لـ «تفريغ العازل البيتوميني من الجانبين»؟</t>
  </si>
  <si>
    <t>2.0 سم</t>
  </si>
  <si>
    <t>1.0 سم</t>
  </si>
  <si>
    <t>1.5 سم</t>
  </si>
  <si>
    <t>3.0 سم</t>
  </si>
  <si>
    <t>تفريغ العازل البيتوميني من الجانبين: 1.5 سم.</t>
  </si>
  <si>
    <t>TOL895</t>
  </si>
  <si>
    <t>Q257</t>
  </si>
  <si>
    <t>في بند «إكسسوارات البياض»، ما القيمة المعتمدة لـ «فاصل حركة البياض»؟</t>
  </si>
  <si>
    <t>للمساحات الأكبر من 25 م2 غالبا</t>
  </si>
  <si>
    <t>للمساحات الأكبر من 15 م2 غالبا</t>
  </si>
  <si>
    <t>للمساحات الأكبر من 50 م2 غالبا</t>
  </si>
  <si>
    <t>للمساحات الأكبر من 40 م2 غالبا</t>
  </si>
  <si>
    <t>فاصل حركة البياض: للمساحات الأكبر من 25 م2 غالبا.</t>
  </si>
  <si>
    <t>TOL1002</t>
  </si>
  <si>
    <t>Q258</t>
  </si>
  <si>
    <t>في بند «إجراءات التسليم الابتدائي للمشروع»، في حالة: حسب العقد، ما القيمة المعتمدة لـ «ضمان شركات العزل المائي»؟</t>
  </si>
  <si>
    <t>13 سنة غالبا</t>
  </si>
  <si>
    <t>15 سنة غالبا</t>
  </si>
  <si>
    <t>10 سنوات غالبا</t>
  </si>
  <si>
    <t>20 سنة غالبا</t>
  </si>
  <si>
    <t>ضمان شركات العزل المائي: 10 سنوات غالبا (حسب العقد).</t>
  </si>
  <si>
    <t>ص 294</t>
  </si>
  <si>
    <t>TOL1041</t>
  </si>
  <si>
    <t>Q259</t>
  </si>
  <si>
    <t>في اختبار «محتوى الرطوبة للبلوك» ضمن «قبول نتائج اختبار الطوب والبلوك»، ما معيار القبول المعتمد؟</t>
  </si>
  <si>
    <t>حسب الانكماش ورطوبة الموقع (15% إلى 25% من الامتصاص)</t>
  </si>
  <si>
    <t>حسب الانكماش ورطوبة الموقع (15% إلى 30% من الامتصاص)</t>
  </si>
  <si>
    <t>حسب الانكماش ورطوبة الموقع (20% إلى 35% من الامتصاص)</t>
  </si>
  <si>
    <t>حسب الانكماش ورطوبة الموقع (25% إلى 45% من الامتصاص)</t>
  </si>
  <si>
    <t>معيار القبول: حسب الانكماش ورطوبة الموقع (25% إلى 45% من الامتصاص). التكرار: 3 وحدات.</t>
  </si>
  <si>
    <t>ص 51</t>
  </si>
  <si>
    <t>TST164</t>
  </si>
  <si>
    <t>Q260</t>
  </si>
  <si>
    <t>في بند «تدرج رمل المونة ASTM C144»، في حالة: ولا أكثر من 25% بين منخلي 50 و100، ما القيمة المعتمدة لـ «المحتجز بين منخلين متتاليين»؟</t>
  </si>
  <si>
    <t>100% أو أقل</t>
  </si>
  <si>
    <t>50% أو أقل</t>
  </si>
  <si>
    <t>65% أو أقل</t>
  </si>
  <si>
    <t>40% أو أقل</t>
  </si>
  <si>
    <t>المحتجز بين منخلين متتاليين: 50% أو أقل (ولا أكثر من 25% بين منخلي 50 و100).</t>
  </si>
  <si>
    <t>TOL860</t>
  </si>
  <si>
    <t>Q261</t>
  </si>
  <si>
    <t>في اختبار «ضغط البلوك المفرغ» ضمن «اختبارات مواد المباني»، ما معيار القبول المعتمد؟</t>
  </si>
  <si>
    <t>35.2 مفردة و42.2 متوسط كجم/سم2</t>
  </si>
  <si>
    <t>28.2 مفردة و33.8 متوسط كجم/سم2</t>
  </si>
  <si>
    <t>52.8 مفردة و63.3 متوسط كجم/سم2</t>
  </si>
  <si>
    <t>26.4 مفردة و31.7 متوسط كجم/سم2</t>
  </si>
  <si>
    <t>معيار القبول: 35.2 مفردة و42.2 متوسط كجم/سم2. التكرار: 3 عينات.</t>
  </si>
  <si>
    <t>TST168</t>
  </si>
  <si>
    <t>Q262</t>
  </si>
  <si>
    <t>في اختبار «مقاومة ضغط مكعبات مونة الطرطشة» ضمن «استلام أعمال طرطشة البياض»، ما معيار القبول المعتمد؟</t>
  </si>
  <si>
    <t>≥ 400 كجم/سم2 عند 35 يوماً</t>
  </si>
  <si>
    <t>≥ 200 كجم/سم2 عند 21 يوماً</t>
  </si>
  <si>
    <t>≥ 300 كجم/سم2 عند 28 يوماً</t>
  </si>
  <si>
    <t>≥ 200 كجم/سم2 عند 19 يوماً</t>
  </si>
  <si>
    <t>معيار القبول: ≥ 300 كجم/سم2 عند 28 يوماً. التكرار: عينات دورية.</t>
  </si>
  <si>
    <t>TST182</t>
  </si>
  <si>
    <t>Q263</t>
  </si>
  <si>
    <t>في اختبار «اختبار الغمر (Flood test)» ضمن «عزل الأسطح والحمامات»، ما معيار القبول المعتمد؟</t>
  </si>
  <si>
    <t>لا تقل مدته عن 96 ساعة بارتفاع 20 إلى 30 سم دون تسرب</t>
  </si>
  <si>
    <t>لا تقل مدته عن 24 ساعة بارتفاع 5 إلى 8 سم دون تسرب</t>
  </si>
  <si>
    <t>لا تقل مدته عن 144 ساعة بارتفاع 30 إلى 45 سم دون تسرب</t>
  </si>
  <si>
    <t>لا تقل مدته عن 48 ساعة بارتفاع 10 إلى 15 سم دون تسرب</t>
  </si>
  <si>
    <t>معيار القبول: لا تقل مدته عن 48 ساعة بارتفاع 10 إلى 15 سم دون تسرب. التكرار: بعد العزل.</t>
  </si>
  <si>
    <t>TST202</t>
  </si>
  <si>
    <t>Q264</t>
  </si>
  <si>
    <t>التقطيع بالصاروخ وملء الفراغات</t>
  </si>
  <si>
    <t>استخدام الطوب الرملي في المناطق الرطبة</t>
  </si>
  <si>
    <t>رفع العزل 400 مم مع وزرة 100 × 100 وmetal flashing وsealant</t>
  </si>
  <si>
    <t>الخطأ: استخدام الطوب الرملي في المناطق الرطبة. أثره: تلف المباني بالرطوبة. الصحيح: مداميك مصمتة أسمنتية أو طفلية بارتفاع لا يقل عن 60 سم والمعتاد 100 سم.</t>
  </si>
  <si>
    <t>MIS153</t>
  </si>
  <si>
    <t>Q265</t>
  </si>
  <si>
    <t>عند ملاحظة الخطأ التالي بالموقع: «عرموس حالل في مدماكين أو أكثر»، ما الممارسة الصحيحة الواجب إلزام المقاول بها؟</t>
  </si>
  <si>
    <t>التنميلات في البياض</t>
  </si>
  <si>
    <t>الصحيح: إزاحة اللحام ربع الوحدة. أثر الخطأ: ضعف الحائط وتشققه.</t>
  </si>
  <si>
    <t>MIS143</t>
  </si>
  <si>
    <t>Q266</t>
  </si>
  <si>
    <t>في بند «تسليح جدران المباني في المناطق الزلزالية»، في حالة: مباني بلوك، ما القيمة المعتمدة لـ «سمك العراميس»؟</t>
  </si>
  <si>
    <t>10 مم (typ)</t>
  </si>
  <si>
    <t>8 مم (typ)</t>
  </si>
  <si>
    <t>6 مم (typ)</t>
  </si>
  <si>
    <t>20 مم (typ)</t>
  </si>
  <si>
    <t>سمك العراميس: 10 مم (typ) (مباني بلوك).</t>
  </si>
  <si>
    <t>TOL939</t>
  </si>
  <si>
    <t>Q267</t>
  </si>
  <si>
    <t>في بند «تثبيت جدران المباني غير الحاملة»، في حالة: جدار غير حامل، ما القيمة المعتمدة لـ «فاصل اتصال الجدار بالكمرة»؟</t>
  </si>
  <si>
    <t>12 مم compressible filler مع sealant على الحواف</t>
  </si>
  <si>
    <t>36 مم compressible filler مع sealant على الحواف</t>
  </si>
  <si>
    <t>24 مم compressible filler مع sealant على الحواف</t>
  </si>
  <si>
    <t>6 مم compressible filler مع sealant على الحواف</t>
  </si>
  <si>
    <t>فاصل اتصال الجدار بالكمرة: 12 مم compressible filler مع sealant على الحواف (جدار غير حامل).</t>
  </si>
  <si>
    <t>TOL931</t>
  </si>
  <si>
    <t>Q268</t>
  </si>
  <si>
    <t>في بند «روابط الطوب»، ما القيمة المعتمدة لـ «التراكب في حوائط سمك طوبة»؟</t>
  </si>
  <si>
    <t>لا يقل عن ربع طول الطوبة (5 سم)</t>
  </si>
  <si>
    <t>لا يقل عن ربع طول الطوبة (15 سم)</t>
  </si>
  <si>
    <t>لا يقل عن ربع طول الطوبة (10 سم)</t>
  </si>
  <si>
    <t>لا يقل عن ربع طول الطوبة (2 سم)</t>
  </si>
  <si>
    <t>التراكب في حوائط سمك طوبة: لا يقل عن ربع طول الطوبة (5 سم).</t>
  </si>
  <si>
    <t>TOL948</t>
  </si>
  <si>
    <t>Q269</t>
  </si>
  <si>
    <t>في بند «استلام بياض الحجر الصناعي»، ما القيمة المعتمدة لـ «تمشيط البطانة»؟</t>
  </si>
  <si>
    <t>عمق ≥ 6 مم ومسافة ≤ 6 سم</t>
  </si>
  <si>
    <t>عمق ≥ 2 مم ومسافة ≤ 2 سم</t>
  </si>
  <si>
    <t>عمق ≥ 4 مم ومسافة ≤ 4 سم</t>
  </si>
  <si>
    <t>عمق ≥ 3 مم ومسافة ≤ 3 سم</t>
  </si>
  <si>
    <t>تمشيط البطانة: عمق ≥ 3 مم ومسافة ≤ 3 سم.</t>
  </si>
  <si>
    <t>ص 205 إلى 206</t>
  </si>
  <si>
    <t>TOL996</t>
  </si>
  <si>
    <t>Q270</t>
  </si>
  <si>
    <t>في بند «قبول نتائج اختبار الطوب والبلوك»، وفق كود 204، ما القيمة المعتمدة لـ «الطوب الأسمنتي 250x120x60 مم: متوسط ضغط عشر وحدات»؟</t>
  </si>
  <si>
    <t>3.8 ن/مم2 على الأقل</t>
  </si>
  <si>
    <t>1.5 ن/مم2 على الأقل</t>
  </si>
  <si>
    <t>2.5 ن/مم2 على الأقل</t>
  </si>
  <si>
    <t>5.0 ن/مم2 على الأقل</t>
  </si>
  <si>
    <t>الطوب الأسمنتي 250x120x60 مم: متوسط ضغط عشر وحدات: 2.5 ن/مم2 على الأقل (كود 204).</t>
  </si>
  <si>
    <t>TOL840</t>
  </si>
  <si>
    <t>Q271</t>
  </si>
  <si>
    <t>WOOD</t>
  </si>
  <si>
    <t>نجارة معمارية</t>
  </si>
  <si>
    <t>عند ملاحظة الخطأ التالي بالموقع: «تحبيش كانات الحلوق بالجبس»، ما الممارسة الصحيحة الواجب إلزام المقاول بها؟</t>
  </si>
  <si>
    <t>القص واللحام وتعديل اتجاه الفتح بالموقع</t>
  </si>
  <si>
    <t>التحبيش بمونة الأسمنت والرمل</t>
  </si>
  <si>
    <t>ضعف تثبيت البوابة في أعمدة الخرسانة</t>
  </si>
  <si>
    <t>تثبيت شبابيك الواجهات من أسفل بمسامير</t>
  </si>
  <si>
    <t>الصحيح: التحبيش بمونة الأسمنت والرمل. أثر الخطأ: ضعف التثبيت وصدأ الكانات.</t>
  </si>
  <si>
    <t>ص 174</t>
  </si>
  <si>
    <t>MIS191</t>
  </si>
  <si>
    <t>Q272</t>
  </si>
  <si>
    <t>TILE</t>
  </si>
  <si>
    <t>بلاط ورخام وتكسيات</t>
  </si>
  <si>
    <t>في بند «استلام سيراميك حوائط الحمامات والمطابخ»، ما القيمة المعتمدة لـ «تمشيط البطانة للغراء»؟</t>
  </si>
  <si>
    <t>3 مم ولياسة ≥ 1 سم</t>
  </si>
  <si>
    <t>4 مم ولياسة ≥ 2 سم</t>
  </si>
  <si>
    <t>5 مم ولياسة ≥ 2 سم</t>
  </si>
  <si>
    <t>6 مم ولياسة ≥ 2 سم</t>
  </si>
  <si>
    <t>تمشيط البطانة للغراء: 5 مم ولياسة ≥ 2 سم.</t>
  </si>
  <si>
    <t>ص 184</t>
  </si>
  <si>
    <t>TOL1090</t>
  </si>
  <si>
    <t>Q273</t>
  </si>
  <si>
    <t>فرد مساحة يمكن إنهاؤها قبل التصلب</t>
  </si>
  <si>
    <t>ضبط اللحامات بالخيط والصلايب</t>
  </si>
  <si>
    <t>دهان تأسيسي خاص بالموقع</t>
  </si>
  <si>
    <t>الاكتفاء بالتخويش بالصاروخ لثقوب البنز</t>
  </si>
  <si>
    <t>الخطأ: الاكتفاء بالتخويش بالصاروخ لثقوب البنز. أثره: ضعف التثبيت وسقوط الألواح. الصحيح: التخريم بالدريل في منتصف سمك اللوح.</t>
  </si>
  <si>
    <t>ص 208</t>
  </si>
  <si>
    <t>MIS178</t>
  </si>
  <si>
    <t>Q274</t>
  </si>
  <si>
    <t>METAL</t>
  </si>
  <si>
    <t>أبواب معدنية وألمنيوم وواجهات</t>
  </si>
  <si>
    <t>في اختبار «سمك الزجاج» ضمن «استلام الأبواب والشبابيك الألمنيوم»، ما معيار القبول المعتمد؟</t>
  </si>
  <si>
    <t>حسب مساحة اللوح 3 أو 5 أو 6 مم</t>
  </si>
  <si>
    <t>حسب مساحة اللوح 6 أو 9 أو 12 مم</t>
  </si>
  <si>
    <t>حسب مساحة اللوح 3 أو 4 أو 6 مم</t>
  </si>
  <si>
    <t>حسب مساحة اللوح 4 أو 6 أو 8 مم</t>
  </si>
  <si>
    <t>معيار القبول: حسب مساحة اللوح 4 أو 6 أو 8 مم. التكرار: عينات عشوائية.</t>
  </si>
  <si>
    <t>ص 211</t>
  </si>
  <si>
    <t>TST219</t>
  </si>
  <si>
    <t>Q275</t>
  </si>
  <si>
    <t>في بند «الخرسانة المطبوعة»، ما القيمة المعتمدة لـ «حجم ركام الخرسانة الناعمة»؟</t>
  </si>
  <si>
    <t>36 مم</t>
  </si>
  <si>
    <t>12 مم</t>
  </si>
  <si>
    <t>حجم ركام الخرسانة الناعمة: 12 مم.</t>
  </si>
  <si>
    <t>ملحق مصور ص 38</t>
  </si>
  <si>
    <t>TOL1142</t>
  </si>
  <si>
    <t>Q276</t>
  </si>
  <si>
    <t>في بند «استلام التكسيات بالرخام أو الجرانيت للواجهات بالطريقة الميكانيكية»، ما القيمة المعتمدة لـ «التعبئة خلف الرخام»؟</t>
  </si>
  <si>
    <t>أول 0.6 م ارتفاع</t>
  </si>
  <si>
    <t>أول 0.8 م ارتفاع</t>
  </si>
  <si>
    <t>أول 3.0 م ارتفاع</t>
  </si>
  <si>
    <t>أول 1.5 م ارتفاع</t>
  </si>
  <si>
    <t>التعبئة خلف الرخام: أول 1.5 م ارتفاع.</t>
  </si>
  <si>
    <t>TOL1114</t>
  </si>
  <si>
    <t>Q277</t>
  </si>
  <si>
    <t>في اختبار «قوة الكسر (مقاومة الانحناء)» ضمن «استلام تبليطات الأرضيات»، ما معيار القبول المعتمد؟</t>
  </si>
  <si>
    <t>≥ 50 كجم/سم2 لمتوسط النتائج</t>
  </si>
  <si>
    <t>≥ 55 كجم/سم2 لمتوسط النتائج</t>
  </si>
  <si>
    <t>≥ 90 كجم/سم2 لمتوسط النتائج</t>
  </si>
  <si>
    <t>≥ 75 كجم/سم2 لمتوسط النتائج</t>
  </si>
  <si>
    <t>معيار القبول: ≥ 75 كجم/سم2 لمتوسط النتائج. التكرار: 5 قطع.</t>
  </si>
  <si>
    <t>ص 180</t>
  </si>
  <si>
    <t>TST204</t>
  </si>
  <si>
    <t>Q278</t>
  </si>
  <si>
    <t>في بند «استلام الأبواب والشبابيك الألمنيوم»، ما القيمة المعتمدة لـ «مصد المعاقين بالأبواب الزجاجية»؟</t>
  </si>
  <si>
    <t>ارتفاع 25 سم</t>
  </si>
  <si>
    <t>ارتفاع 20 سم</t>
  </si>
  <si>
    <t>ارتفاع 15 سم</t>
  </si>
  <si>
    <t>ارتفاع 30 سم</t>
  </si>
  <si>
    <t>مصد المعاقين بالأبواب الزجاجية: ارتفاع 20 سم.</t>
  </si>
  <si>
    <t>ص 213</t>
  </si>
  <si>
    <t>TOL1263</t>
  </si>
  <si>
    <t>Q279</t>
  </si>
  <si>
    <t>في بند «قواطيع الفينوليك للحمامات»، في حالة: قواطيع حمامات، ما القيمة المعتمدة لـ «عرض الباب»؟</t>
  </si>
  <si>
    <t>1000 مم، و1300 مم لكابينة ذوي الإعاقة</t>
  </si>
  <si>
    <t>650 مم، و850 مم لكابينة ذوي الإعاقة</t>
  </si>
  <si>
    <t>850 مم، و1150 مم لكابينة ذوي الإعاقة</t>
  </si>
  <si>
    <t>400 مم، و500 مم لكابينة ذوي الإعاقة</t>
  </si>
  <si>
    <t>عرض الباب: 650 مم، و850 مم لكابينة ذوي الإعاقة (قواطيع حمامات).</t>
  </si>
  <si>
    <t>ص 383</t>
  </si>
  <si>
    <t>TOL1127</t>
  </si>
  <si>
    <t>Q280</t>
  </si>
  <si>
    <t>PAINT</t>
  </si>
  <si>
    <t>دهانات وإيبوكسي</t>
  </si>
  <si>
    <t>عند ملاحظة الخطأ التالي بالموقع: «ترك بقايا المعجون والغراء على الفرش والسكاكين»، ما الممارسة الصحيحة الواجب إلزام المقاول بها؟</t>
  </si>
  <si>
    <t>تركيب الرخام على بلوك مفرغ مباشرة</t>
  </si>
  <si>
    <t>لحامات غير مستمرة وغير متعامدة</t>
  </si>
  <si>
    <t>تنظيف الأدوات وتخزينها</t>
  </si>
  <si>
    <t>فراغ في المونة أسفل البلاط (صوت أجوف عند الطرق)</t>
  </si>
  <si>
    <t>الصحيح: تنظيف الأدوات وتخزينها. أثر الخطأ: بيئة للعفن تنتقل للحوائط.</t>
  </si>
  <si>
    <t>ص 203</t>
  </si>
  <si>
    <t>MIS207</t>
  </si>
  <si>
    <t>Q281</t>
  </si>
  <si>
    <t>عند ملاحظة الخطأ التالي بالموقع: «تركيب تكسيات الجرانيت بالواجهات أو الأسقف بالمونة فقط»، ما الممارسة الصحيحة الواجب إلزام المقاول بها؟</t>
  </si>
  <si>
    <t>تثبيت ميكانيكي بمشابك stainless</t>
  </si>
  <si>
    <t>سقي الفراغ خلف الرخام دفعة واحدة</t>
  </si>
  <si>
    <t>عدم إحكام غلق الباب (باب مفتول)</t>
  </si>
  <si>
    <t>الصحيح: تثبيت ميكانيكي بمشابك stainless. أثر الخطأ: سقوط الألواح.</t>
  </si>
  <si>
    <t>ص 384</t>
  </si>
  <si>
    <t>MIS183</t>
  </si>
  <si>
    <t>Q282</t>
  </si>
  <si>
    <t>تحميل القائم على مونة أسمنتية</t>
  </si>
  <si>
    <t>عدم التثبيت من أسفل أو احتياطات منع النفاذية</t>
  </si>
  <si>
    <t>تحديد اتجاه الفتح في المخططات قبل التصنيع</t>
  </si>
  <si>
    <t>شاسيه حديد مجلفن بعوارض أفقية أو حوائط مصمتة</t>
  </si>
  <si>
    <t>الخطأ: تحميل القائم على مونة أسمنتية. أثره: انفصال وكسر القائم. الصحيح: تحميل القائم على النائمة.</t>
  </si>
  <si>
    <t>ص 189</t>
  </si>
  <si>
    <t>MIS177</t>
  </si>
  <si>
    <t>Q283</t>
  </si>
  <si>
    <t>CEIL</t>
  </si>
  <si>
    <t>أسقف مستعارة</t>
  </si>
  <si>
    <t>في بند «استلام الأسقف المستعارة»، وفق كود البناء السعودي، ما القيمة المعتمدة لـ «أدنى ارتفاع سقف للحمامات والمطابخ ودورات المياه والتخزين وغرف الغسيل»؟</t>
  </si>
  <si>
    <t>≥ 2.1 م</t>
  </si>
  <si>
    <t>≥ 4.2 م</t>
  </si>
  <si>
    <t>≥ 0.8 م</t>
  </si>
  <si>
    <t>≥ 6.3 م</t>
  </si>
  <si>
    <t>أدنى ارتفاع سقف للحمامات والمطابخ ودورات المياه والتخزين وغرف الغسيل: ≥ 2.1 م (كود البناء السعودي).</t>
  </si>
  <si>
    <t>ص 191</t>
  </si>
  <si>
    <t>TOL1154</t>
  </si>
  <si>
    <t>Q284</t>
  </si>
  <si>
    <t>في بند «الأرضيات الإيبوكسية»، ما القيمة المعتمدة لـ «شرط البدء»؟</t>
  </si>
  <si>
    <t>بعد جفاف الخرسانة تماما ومرور 28 يوما</t>
  </si>
  <si>
    <t>بعد جفاف الخرسانة تماما ومرور 17 يوما</t>
  </si>
  <si>
    <t>بعد جفاف الخرسانة تماما ومرور 21 يوما</t>
  </si>
  <si>
    <t>بعد جفاف الخرسانة تماما ومرور 56 يوما</t>
  </si>
  <si>
    <t>شرط البدء: بعد جفاف الخرسانة تماما ومرور 28 يوما.</t>
  </si>
  <si>
    <t>ملحق مصور ص 44</t>
  </si>
  <si>
    <t>TOL1282</t>
  </si>
  <si>
    <t>Q285</t>
  </si>
  <si>
    <t>ROAD</t>
  </si>
  <si>
    <t>أسفلت وبردورات وإنترلوك</t>
  </si>
  <si>
    <t>في بند «Tack Coat»، ما القيمة المعتمدة لـ «مدة الرش قبل الفرد»؟</t>
  </si>
  <si>
    <t>3 ساعات بحد أقصى</t>
  </si>
  <si>
    <t>ساعتان بحد أقصى</t>
  </si>
  <si>
    <t>4 ساعات بحد أقصى</t>
  </si>
  <si>
    <t>6 ساعات بحد أقصى</t>
  </si>
  <si>
    <t>مدة الرش قبل الفرد: 4 ساعات بحد أقصى.</t>
  </si>
  <si>
    <t>ص 152</t>
  </si>
  <si>
    <t>TOL823</t>
  </si>
  <si>
    <t>Q286</t>
  </si>
  <si>
    <t>في بند «البلاط والأرضيات»، في حالة: فوق المونة المفلفلة، ما القيمة المعتمدة لـ «لباني التركيب»؟</t>
  </si>
  <si>
    <t>أسمنت ورمل ناعم 1:5 بسمك 2 مم</t>
  </si>
  <si>
    <t>أسمنت ورمل ناعم 1:2 بسمك 2 مم</t>
  </si>
  <si>
    <t>أسمنت ورمل ناعم 1:1 بسمك 2 مم</t>
  </si>
  <si>
    <t>أسمنت ورمل ناعم 1:4 بسمك 2 مم</t>
  </si>
  <si>
    <t>لباني التركيب: أسمنت ورمل ناعم 1:2 بسمك 2 مم (فوق المونة المفلفلة).</t>
  </si>
  <si>
    <t>ملحق مصور ص 36</t>
  </si>
  <si>
    <t>TOL1140</t>
  </si>
  <si>
    <t>Q287</t>
  </si>
  <si>
    <t>إحكام تطبيع البر على الجدار بتركيب حشو أو علفة خلفه</t>
  </si>
  <si>
    <t>ترك 24 ساعة على الأقل بين الطبقات</t>
  </si>
  <si>
    <t>التخريم بالدريل في منتصف سمك اللوح</t>
  </si>
  <si>
    <t>أخذ مقاسات التصنيع لفتحات غير مصححة</t>
  </si>
  <si>
    <t>الخطأ: أخذ مقاسات التصنيع لفتحات غير مصححة. أثره: عدم تطابق الشبابيك. الصحيح: تصحيح الفتحات أولاً أو أخذ الأصغر والتحبيش.</t>
  </si>
  <si>
    <t>ص 210</t>
  </si>
  <si>
    <t>MIS205</t>
  </si>
  <si>
    <t>Q288</t>
  </si>
  <si>
    <t>ملء كامل لظهر البلاطة بالمونة</t>
  </si>
  <si>
    <t>بروز وتسنين بين البلاطات المتجاورة (Lippage)</t>
  </si>
  <si>
    <t>الخطأ: بروز وتسنين بين البلاطات المتجاورة (Lippage). أثره: رفض وخطر تعثر. الصحيح: استلام الأفقية بالقدة والميزان أثناء التركيب.</t>
  </si>
  <si>
    <t>ملحق مصور ص 37</t>
  </si>
  <si>
    <t>MIS186</t>
  </si>
  <si>
    <t>Q289</t>
  </si>
  <si>
    <t>في بند «الباركيه المسمار»، ما القيمة المعتمدة لـ «المسافة بين محاور الدكم»؟</t>
  </si>
  <si>
    <t>45 إلى 65 سم بمسمار 65 مم</t>
  </si>
  <si>
    <t>40 إلى 60 سم بمسمار 60 مم</t>
  </si>
  <si>
    <t>140 إلى 200 سم بمسمار 200 مم</t>
  </si>
  <si>
    <t>70 إلى 100 سم بمسمار 100 مم</t>
  </si>
  <si>
    <t>المسافة بين محاور الدكم: 70 إلى 100 سم بمسمار 100 مم.</t>
  </si>
  <si>
    <t>ملحق مصور ص 48</t>
  </si>
  <si>
    <t>TOL1234</t>
  </si>
  <si>
    <t>Q290</t>
  </si>
  <si>
    <t>في بند «استلام التكسيات بالرخام أو الجرانيت للواجهات باللصق بالمونة الأسمنتية»، في حالة: مدماك وسط المسافة، ما القيمة المعتمدة لـ «ارتفاع الكسوة الداخلية المستلزم مدماكاً بارزاً»؟</t>
  </si>
  <si>
    <t>4.44 إلى 8.40 م</t>
  </si>
  <si>
    <t>2.48 إلى 4.69 م</t>
  </si>
  <si>
    <t>2.96 إلى 5.60 م</t>
  </si>
  <si>
    <t>3.70 إلى 7.00 م</t>
  </si>
  <si>
    <t>ارتفاع الكسوة الداخلية المستلزم مدماكاً بارزاً: 3.70 إلى 7.00 م (مدماك وسط المسافة).</t>
  </si>
  <si>
    <t>TOL1120</t>
  </si>
  <si>
    <t>Q291</t>
  </si>
  <si>
    <t>في اختبار «البري للبلاط الأسمنتي المقوى» ضمن «استلام تبليطات الأرضيات»، ما معيار القبول المعتمد؟</t>
  </si>
  <si>
    <t>≤ 0.5 مم للبلاطة و0.4 مم متوسط</t>
  </si>
  <si>
    <t>≤ 0.6 مم للبلاطة و0.5 مم متوسط</t>
  </si>
  <si>
    <t>≤ 0.8 مم للبلاطة و0.6 مم متوسط</t>
  </si>
  <si>
    <t>≤ 0.4 مم للبلاطة و0.3 مم متوسط</t>
  </si>
  <si>
    <t>معيار القبول: ≤ 0.5 مم للبلاطة و0.4 مم متوسط. التكرار: 4 بلاطات.</t>
  </si>
  <si>
    <t>TST210</t>
  </si>
  <si>
    <t>Q292</t>
  </si>
  <si>
    <t>في بند «استلام حديد الكريتال لدرابزين السلم والمنحدرات»، وفق الكود المصري للحريق 2007، ما القيمة المعتمدة لـ «درابزين سلالم الهروب»؟</t>
  </si>
  <si>
    <t>50 سم إلى 0.7 م من أنف الدرجة</t>
  </si>
  <si>
    <t>55 سم إلى 0.8 م من أنف الدرجة</t>
  </si>
  <si>
    <t>45 سم إلى 0.7 م من أنف الدرجة</t>
  </si>
  <si>
    <t>75 سم إلى 1.1 م من أنف الدرجة</t>
  </si>
  <si>
    <t>درابزين سلالم الهروب: 75 سم إلى 1.1 م من أنف الدرجة (الكود المصري للحريق 2007).</t>
  </si>
  <si>
    <t>ص 217</t>
  </si>
  <si>
    <t>TOL1242</t>
  </si>
  <si>
    <t>Q293</t>
  </si>
  <si>
    <t>في بند «استلام الأبواب المعدنية المفرغة»، ما القيمة المعتمدة لـ «تقويات الضلفة»؟</t>
  </si>
  <si>
    <t>كل 6 سم ولحام كل 30 مم</t>
  </si>
  <si>
    <t>كل 8 سم ولحام كل 40 مم</t>
  </si>
  <si>
    <t>كل 15 سم ولحام كل 75 مم</t>
  </si>
  <si>
    <t>كل 30 سم ولحام كل 150 مم</t>
  </si>
  <si>
    <t>تقويات الضلفة: كل 15 سم ولحام كل 75 مم.</t>
  </si>
  <si>
    <t>ص 200</t>
  </si>
  <si>
    <t>TOL1243</t>
  </si>
  <si>
    <t>Q294</t>
  </si>
  <si>
    <t>في بند «حلوق الأبواب والعتبات»، في حالة: حلق صلب، ما القيمة المعتمدة لـ «Sealant بين الحلق واللياسة»؟</t>
  </si>
  <si>
    <t>عرض 2 مم على الجانبين</t>
  </si>
  <si>
    <t>عرض 5 مم على الجانبين</t>
  </si>
  <si>
    <t>عرض 15 مم على الجانبين</t>
  </si>
  <si>
    <t>عرض 10 مم على الجانبين</t>
  </si>
  <si>
    <t>Sealant بين الحلق واللياسة: عرض 5 مم على الجانبين (حلق صلب).</t>
  </si>
  <si>
    <t>ص 381</t>
  </si>
  <si>
    <t>TOL1265</t>
  </si>
  <si>
    <t>Q295</t>
  </si>
  <si>
    <t>في بند «استلام ضلف الأبواب الخشبية»، في حالة: مع البويات الساترة، ما القيمة المعتمدة لـ «الخلوص بين الحلق والضلفة»؟</t>
  </si>
  <si>
    <t>0.4 مم رأسي و0.8 مم أفقي</t>
  </si>
  <si>
    <t>2.4 مم رأسي و4.5 مم أفقي</t>
  </si>
  <si>
    <t>1.6 مم رأسي و3.0 مم أفقي</t>
  </si>
  <si>
    <t>0.8 مم رأسي و1.5 مم أفقي</t>
  </si>
  <si>
    <t>الخلوص بين الحلق والضلفة: 0.8 مم رأسي و1.5 مم أفقي (مع البويات الساترة).</t>
  </si>
  <si>
    <t>ص 195</t>
  </si>
  <si>
    <t>TOL1215</t>
  </si>
  <si>
    <t>Q296</t>
  </si>
  <si>
    <t>في بند «سقف شرائح ألومنيوم Strip ceiling»، في حالة: سقف شرائح، ما القيمة المعتمدة لـ «تباعد Adjust spring»؟</t>
  </si>
  <si>
    <t>3600 مم</t>
  </si>
  <si>
    <t>3000 مم</t>
  </si>
  <si>
    <t>1200 مم</t>
  </si>
  <si>
    <t>تباعد Adjust spring: 1200 مم (سقف شرائح).</t>
  </si>
  <si>
    <t>ص 375</t>
  </si>
  <si>
    <t>TOL1163</t>
  </si>
  <si>
    <t>Q297</t>
  </si>
  <si>
    <t>في بند «الرصف بالأسفلت»، في حالة: كل سيارة، ما القيمة المعتمدة لـ «حرارة المخلوط عند التوريد»؟</t>
  </si>
  <si>
    <t>120 إلى 160 م، خارجها لا يسمح بالتنزيل</t>
  </si>
  <si>
    <t>60 إلى 80 م، خارجها لا يسمح بالتنزيل</t>
  </si>
  <si>
    <t>300 إلى 400 م، خارجها لا يسمح بالتنزيل</t>
  </si>
  <si>
    <t>50 إلى 65 م، خارجها لا يسمح بالتنزيل</t>
  </si>
  <si>
    <t>حرارة المخلوط عند التوريد: 120 إلى 160 م، خارجها لا يسمح بالتنزيل (كل سيارة).</t>
  </si>
  <si>
    <t>ملحق مصور ص 27</t>
  </si>
  <si>
    <t>TOL834</t>
  </si>
  <si>
    <t>Q298</t>
  </si>
  <si>
    <t>في بند «استلام رخام وجرانيت الدرج»، في حالة: صافي النائمة + سمك القائم، ما القيمة المعتمدة لـ «عرض النائمة الكلي»؟</t>
  </si>
  <si>
    <t>22 سم غالباً</t>
  </si>
  <si>
    <t>33 سم غالباً</t>
  </si>
  <si>
    <t>44 سم غالباً</t>
  </si>
  <si>
    <t>50 سم غالباً</t>
  </si>
  <si>
    <t>عرض النائمة الكلي: 33 سم غالباً (صافي النائمة + سمك القائم).</t>
  </si>
  <si>
    <t>ص 188</t>
  </si>
  <si>
    <t>TOL1106</t>
  </si>
  <si>
    <t>Q299</t>
  </si>
  <si>
    <t>في بند «استلام تركيب الحلوق الخشبية للأبواب والشبابيك»، ما القيمة المعتمدة لـ «خلوص الضلفة مع الحلق»؟</t>
  </si>
  <si>
    <t>2 مم أو 3 مم</t>
  </si>
  <si>
    <t>3 مم أو 5 مم</t>
  </si>
  <si>
    <t>4 مم أو 8 مم</t>
  </si>
  <si>
    <t>2 مم أو 4 مم</t>
  </si>
  <si>
    <t>خلوص الضلفة مع الحلق: 3 مم أو 5 مم.</t>
  </si>
  <si>
    <t>TOL1198</t>
  </si>
  <si>
    <t>Q300</t>
  </si>
  <si>
    <t>في بند «استلام دهانات النجارة المعمارية»، ما القيمة المعتمدة لـ «نعومة سنفرة اللستر»؟</t>
  </si>
  <si>
    <t>≥ 160</t>
  </si>
  <si>
    <t>≥ 180</t>
  </si>
  <si>
    <t>≥ 90</t>
  </si>
  <si>
    <t>≥ 120</t>
  </si>
  <si>
    <t>نعومة سنفرة اللستر: ≥ 120.</t>
  </si>
  <si>
    <t>ص 197</t>
  </si>
  <si>
    <t>TOL1269</t>
  </si>
  <si>
    <t>Q301</t>
  </si>
  <si>
    <t>في بند «استلام الخرسانة المطبوعة»، ما القيمة المعتمدة لـ «غسيل الخرسانة المطبوعة»؟</t>
  </si>
  <si>
    <t>بعد 29 ساعة من الصب</t>
  </si>
  <si>
    <t>بعد 180 ساعة من الصب</t>
  </si>
  <si>
    <t>بعد 36 ساعة من الصب</t>
  </si>
  <si>
    <t>بعد 72 ساعة من الصب</t>
  </si>
  <si>
    <t>غسيل الخرسانة المطبوعة: بعد 72 ساعة من الصب.</t>
  </si>
  <si>
    <t>ص 207</t>
  </si>
  <si>
    <t>TOL831</t>
  </si>
  <si>
    <t>Q302</t>
  </si>
  <si>
    <t>في بند «استلام أرضيات الفينيل»، في حالة: عند عدم النص، ما القيمة المعتمدة لـ «استواء أرضية الفينيل»؟</t>
  </si>
  <si>
    <t>فرق ارتفاع ≤ 10 مم بين أي نقطتين</t>
  </si>
  <si>
    <t>فرق ارتفاع ≤ 5 مم بين أي نقطتين</t>
  </si>
  <si>
    <t>فرق ارتفاع ≤ 3 مم بين أي نقطتين</t>
  </si>
  <si>
    <t>فرق ارتفاع ≤ 7 مم بين أي نقطتين</t>
  </si>
  <si>
    <t>استواء أرضية الفينيل: فرق ارتفاع ≤ 5 مم بين أي نقطتين (عند عدم النص).</t>
  </si>
  <si>
    <t>TOL1110</t>
  </si>
  <si>
    <t>Q303</t>
  </si>
  <si>
    <t>عند ملاحظة الخطأ التالي بالموقع: «عدم إحكام غلق الباب (باب مفتول)»، ما الممارسة الصحيحة الواجب إلزام المقاول بها؟</t>
  </si>
  <si>
    <t>خلوص كبير وغير متساو بين الضلفة والحلق</t>
  </si>
  <si>
    <t>ترك بقايا المعجون والغراء على الفرش والسكاكين</t>
  </si>
  <si>
    <t>ضلفة مستوية مع الحلق مع الإغلاق المطلوب</t>
  </si>
  <si>
    <t>الصحيح: ضلفة مستوية مع الحلق مع الإغلاق المطلوب. أثر الخطأ: سوء الغلق.</t>
  </si>
  <si>
    <t>ملحق مصور ص 35</t>
  </si>
  <si>
    <t>MIS195</t>
  </si>
  <si>
    <t>Q304</t>
  </si>
  <si>
    <t>في بند «استلام سيراميك أرضيات الحمامات والمطابخ»، ما القيمة المعتمدة لـ «الفرشة الركامية لسيراميك الحمامات»؟</t>
  </si>
  <si>
    <t>4 سم متوسط و250 كجم أسمنت بورتلاندي/م3 ركام</t>
  </si>
  <si>
    <t>10 سم متوسط و700 كجم أسمنت بورتلاندي/م3 ركام</t>
  </si>
  <si>
    <t>3 سم متوسط و250 كجم أسمنت بورتلاندي/م3 ركام</t>
  </si>
  <si>
    <t>5 سم متوسط و350 كجم أسمنت بورتلاندي/م3 ركام</t>
  </si>
  <si>
    <t>الفرشة الركامية لسيراميك الحمامات: 5 سم متوسط و350 كجم أسمنت بورتلاندي/م3 ركام.</t>
  </si>
  <si>
    <t>ص 186</t>
  </si>
  <si>
    <t>TOL1097</t>
  </si>
  <si>
    <t>Q305</t>
  </si>
  <si>
    <t>في اختبار «سمك البلاط بالورنية» ضمن «استلام تبليطات الأرضيات»، ما معيار القبول المعتمد؟</t>
  </si>
  <si>
    <t>تفاوت ≤ 2 مم وسمك الوجه ≥ 4 مم</t>
  </si>
  <si>
    <t>تفاوت ≤ 2 مم وسمك الوجه ≥ 5 مم</t>
  </si>
  <si>
    <t>تفاوت ≤ 3 مم وسمك الوجه ≥ 7 مم</t>
  </si>
  <si>
    <t>تفاوت ≤ 4 مم وسمك الوجه ≥ 10 مم</t>
  </si>
  <si>
    <t>معيار القبول: تفاوت ≤ 3 مم وسمك الوجه ≥ 7 مم. التكرار: عينة لكل رسالة.</t>
  </si>
  <si>
    <t>ص 181</t>
  </si>
  <si>
    <t>TST208</t>
  </si>
  <si>
    <t>Q306</t>
  </si>
  <si>
    <t>في بند «تثبيت الجرانيت بباطن البلاطات»، في حالة: لوح معدني معلق بمسمار ملولب، ما القيمة المعتمدة لـ «عرض اللوح المعدني المعلق داخل تجويف الحجر»؟</t>
  </si>
  <si>
    <t>40 مم كحد أدنى</t>
  </si>
  <si>
    <t>50 مم كحد أدنى</t>
  </si>
  <si>
    <t>75 مم كحد أدنى</t>
  </si>
  <si>
    <t>60 مم كحد أدنى</t>
  </si>
  <si>
    <t>عرض اللوح المعدني المعلق داخل تجويف الحجر: 50 مم كحد أدنى (لوح معدني معلق بمسمار ملولب).</t>
  </si>
  <si>
    <t>ص 385</t>
  </si>
  <si>
    <t>TOL1129</t>
  </si>
  <si>
    <t>Q307</t>
  </si>
  <si>
    <t>في بند «استلام تبليطات الأرضيات»، في حالة: خصوصاً المعرضة للمياه، ما القيمة المعتمدة لـ «سيراميك الأرضيات»؟</t>
  </si>
  <si>
    <t>≥ 8 مم ومانع للانزلاق (non-slip)</t>
  </si>
  <si>
    <t>≥ 11 مم ومانع للانزلاق (non-slip)</t>
  </si>
  <si>
    <t>≥ 5 مم ومانع للانزلاق (non-slip)</t>
  </si>
  <si>
    <t>≥ 12 مم ومانع للانزلاق (non-slip)</t>
  </si>
  <si>
    <t>سيراميك الأرضيات: ≥ 8 مم ومانع للانزلاق (non-slip) (خصوصاً المعرضة للمياه).</t>
  </si>
  <si>
    <t>ص 183</t>
  </si>
  <si>
    <t>TOL1081</t>
  </si>
  <si>
    <t>Q308</t>
  </si>
  <si>
    <t>في اختبار «اختبارات Sub base: منخلي، أتربرج، لوس أنجلوس، مكافئ رملي، CBR، الأصالة» ضمن «رصف الأسفلت»، ما معيار القبول المعتمد؟</t>
  </si>
  <si>
    <t>لوس أنجلوس 35% بحد أقصى، CBR 35% على الأقل</t>
  </si>
  <si>
    <t>لوس أنجلوس 100% بحد أقصى، CBR 100% على الأقل</t>
  </si>
  <si>
    <t>لوس أنجلوس 30% بحد أقصى، CBR 30% على الأقل</t>
  </si>
  <si>
    <t>لوس أنجلوس 50% بحد أقصى، CBR 50% على الأقل</t>
  </si>
  <si>
    <t>معيار القبول: لوس أنجلوس 50% بحد أقصى، CBR 50% على الأقل. التكرار: للاعتماد.</t>
  </si>
  <si>
    <t>ص 150</t>
  </si>
  <si>
    <t>TST145</t>
  </si>
  <si>
    <t>Q309</t>
  </si>
  <si>
    <t>في بند «استلام تشطيب الدهانات»، في حالة: ما لم يحدد الصانع خلافه، ما القيمة المعتمدة لـ «الفترة بين طبقات الدهان للسطح الواحد»؟</t>
  </si>
  <si>
    <t>18 ساعة كحد أدنى</t>
  </si>
  <si>
    <t>24 ساعة كحد أدنى</t>
  </si>
  <si>
    <t>36 ساعة كحد أدنى</t>
  </si>
  <si>
    <t>16 ساعة كحد أدنى</t>
  </si>
  <si>
    <t>الفترة بين طبقات الدهان للسطح الواحد: 24 ساعة كحد أدنى (ما لم يحدد الصانع خلافه).</t>
  </si>
  <si>
    <t>ص 204</t>
  </si>
  <si>
    <t>TOL1280</t>
  </si>
  <si>
    <t>Q310</t>
  </si>
  <si>
    <t>في بند «استلام رخام وجرانيت الأرضيات»، في حالة: حسب المتفق، ما القيمة المعتمدة لـ «عرض لحامات الرخام»؟</t>
  </si>
  <si>
    <t>≤ 1 مم أو Zero Joint</t>
  </si>
  <si>
    <t>≤ 4 مم أو Zero Joint</t>
  </si>
  <si>
    <t>≤ 2 مم أو Zero Joint</t>
  </si>
  <si>
    <t>≤ 3 مم أو Zero Joint</t>
  </si>
  <si>
    <t>عرض لحامات الرخام: ≤ 2 مم أو Zero Joint (حسب المتفق).</t>
  </si>
  <si>
    <t>TOL1103</t>
  </si>
  <si>
    <t>Q311</t>
  </si>
  <si>
    <t>في اختبار «البري للبلاط الأسمنتي المطعم (موزايكو)» ضمن «استلام تبليطات الأرضيات»، ما معيار القبول المعتمد؟</t>
  </si>
  <si>
    <t>≤ 0.4 مم للبلاطة و0.2 مم متوسط</t>
  </si>
  <si>
    <t>≤ 0.8 مم للبلاطة و0.4 مم متوسط</t>
  </si>
  <si>
    <t>≤ 1.6 مم للبلاطة و0.8 مم متوسط</t>
  </si>
  <si>
    <t>≤ 0.3 مم للبلاطة و0.2 مم متوسط</t>
  </si>
  <si>
    <t>معيار القبول: ≤ 0.8 مم للبلاطة و0.4 مم متوسط. التكرار: 4 بلاطات.</t>
  </si>
  <si>
    <t>TST211</t>
  </si>
  <si>
    <t>Q312</t>
  </si>
  <si>
    <t>في بند «الاستلام الابتدائي: الأعمال المعمارية»، ما القيمة المعتمدة لـ «عرض منحدر المعاقين»؟</t>
  </si>
  <si>
    <t>50 سم</t>
  </si>
  <si>
    <t>240 سم</t>
  </si>
  <si>
    <t>120 سم</t>
  </si>
  <si>
    <t>عرض منحدر المعاقين: 120 سم.</t>
  </si>
  <si>
    <t>ص 296</t>
  </si>
  <si>
    <t>TOL833</t>
  </si>
  <si>
    <t>Q313</t>
  </si>
  <si>
    <t>في بند «سقف ألواح جبس»، في حالة: سقف جبس، ما القيمة المعتمدة لـ «لياسة الحائط»؟</t>
  </si>
  <si>
    <t>60 مم</t>
  </si>
  <si>
    <t>10 مم</t>
  </si>
  <si>
    <t>لياسة الحائط: 20 مم (سقف جبس).</t>
  </si>
  <si>
    <t>ص 376</t>
  </si>
  <si>
    <t>TOL1180</t>
  </si>
  <si>
    <t>Q314</t>
  </si>
  <si>
    <t>في بند «استلام نوعية خشب النجارة المعمارية درجة ثانية»، ما القيمة المعتمدة لـ «تشققات درجة ثانية»؟</t>
  </si>
  <si>
    <t>عرض ≤ 2.0 مم وعمق ≤ 2/3 السمك</t>
  </si>
  <si>
    <t>عرض ≤ 2.0 مم وعمق ≤ 1/2 السمك</t>
  </si>
  <si>
    <t>عرض ≤ 2.0 مم وعمق ≤ 1/7 السمك</t>
  </si>
  <si>
    <t>عرض ≤ 2.0 مم وعمق ≤ 1/5 السمك</t>
  </si>
  <si>
    <t>تشققات درجة ثانية: عرض ≤ 2.0 مم وعمق ≤ 1/2 السمك.</t>
  </si>
  <si>
    <t>ص 194</t>
  </si>
  <si>
    <t>TOL1208</t>
  </si>
  <si>
    <t>Q315</t>
  </si>
  <si>
    <t>تعليق السقف المستعار في مجاري التكييف</t>
  </si>
  <si>
    <t>فرز البلاط حسب اللون والتون قبل التركيب</t>
  </si>
  <si>
    <t>طلاء أو عزل بيتوميني أو حشوة فاصلة</t>
  </si>
  <si>
    <t>الخطأ: تعليق السقف المستعار في مجاري التكييف. أثره: اهتزاز وترخيم وتلف المجاري. الصحيح: شبكة قطاعات حديدية T أو U أعلى السقف للتعليق منها.</t>
  </si>
  <si>
    <t>MIS188</t>
  </si>
  <si>
    <t>Q316</t>
  </si>
  <si>
    <t>PLUMB</t>
  </si>
  <si>
    <t>صحي وتغذية وصرف</t>
  </si>
  <si>
    <t>في بند «استلام صرف المطر للأسطح»، ما القيمة المعتمدة لـ «قطر عامود المطر»؟</t>
  </si>
  <si>
    <t>60 مم على الأقل و150 مم كحد أقصى</t>
  </si>
  <si>
    <t>95 مم على الأقل و250 مم كحد أقصى</t>
  </si>
  <si>
    <t>90 مم على الأقل و250 مم كحد أقصى</t>
  </si>
  <si>
    <t>75 مم على الأقل و200 مم كحد أقصى</t>
  </si>
  <si>
    <t>قطر عامود المطر: 75 مم على الأقل و200 مم كحد أقصى.</t>
  </si>
  <si>
    <t>ص 231</t>
  </si>
  <si>
    <t>TOL1380</t>
  </si>
  <si>
    <t>Q317</t>
  </si>
  <si>
    <t>في بند «المرحاض الغربي الأرضي» (Western floor WC)، ما القيمة المعتمدة لـ «بعد محور الصرف عن الحائط»؟</t>
  </si>
  <si>
    <t>220 مم</t>
  </si>
  <si>
    <t>295 مم</t>
  </si>
  <si>
    <t>165 مم</t>
  </si>
  <si>
    <t>130 مم</t>
  </si>
  <si>
    <t>بعد محور الصرف عن الحائط: 220 مم (Western floor WC).</t>
  </si>
  <si>
    <t>ص 391</t>
  </si>
  <si>
    <t>TOL1462</t>
  </si>
  <si>
    <t>Q318</t>
  </si>
  <si>
    <t>عند ملاحظة الخطأ التالي بالموقع: «توصيل الصرف الخفيف لغرفة التفتيش دون جاليتراب»، ما الممارسة الصحيحة الواجب إلزام المقاول بها؟</t>
  </si>
  <si>
    <t>جاليتراب قبل غرفة التفتيش</t>
  </si>
  <si>
    <t>إضافة الجبس لخلطة تحبيش المواسير</t>
  </si>
  <si>
    <t>تغيير أقطار الصرف من الأكبر للأصغر في اتجاه التصريف</t>
  </si>
  <si>
    <t>الصحيح: جاليتراب قبل غرفة التفتيش. أثر الخطأ: رجوع الروائح للأحواض.</t>
  </si>
  <si>
    <t>MIS221</t>
  </si>
  <si>
    <t>Q319</t>
  </si>
  <si>
    <t>FIRE</t>
  </si>
  <si>
    <t>حريق وإنذار</t>
  </si>
  <si>
    <t>في بند «وصلة الدفاع المدني FDC» (Two-way Siamese)، ما القيمة المعتمدة لـ «ارتفاع الـ FDC»؟</t>
  </si>
  <si>
    <t>600 مم فوق منسوب الأرض النهائية</t>
  </si>
  <si>
    <t>800 مم فوق منسوب الأرض النهائية</t>
  </si>
  <si>
    <t>2000 مم فوق منسوب الأرض النهائية</t>
  </si>
  <si>
    <t>1000 مم فوق منسوب الأرض النهائية</t>
  </si>
  <si>
    <t>ارتفاع الـ FDC: 1000 مم فوق منسوب الأرض النهائية (Two-way Siamese).</t>
  </si>
  <si>
    <t>ص 407</t>
  </si>
  <si>
    <t>TOL1753</t>
  </si>
  <si>
    <t>Q320</t>
  </si>
  <si>
    <t>في بند «خلوص الأجهزة الصحية Fixture clearance» (Figure 2.5.3.1)، ما القيمة المعتمدة لـ «خلوص أمامي أمام المبولة أو المرحاض»؟</t>
  </si>
  <si>
    <t>0.5 م</t>
  </si>
  <si>
    <t>0.6 م</t>
  </si>
  <si>
    <t>0.4 م</t>
  </si>
  <si>
    <t>0.8 م</t>
  </si>
  <si>
    <t>خلوص أمامي أمام المبولة أو المرحاض: 0.5 م (Figure 2.5.3.1).</t>
  </si>
  <si>
    <t>ص 374</t>
  </si>
  <si>
    <t>TOL1444</t>
  </si>
  <si>
    <t>Q321</t>
  </si>
  <si>
    <t>في اختبار «اختبار ضغط شبكة الحريق» ضمن «الاستلام النهائي لشبكة الحريق والمضخات»، ما معيار القبول المعتمد؟</t>
  </si>
  <si>
    <t>16.3 بار لمدة ساعتين بدون هبوط</t>
  </si>
  <si>
    <t>10.9 بار لمدة ساعتين بدون هبوط</t>
  </si>
  <si>
    <t>13.6 بار لمدة ساعتين بدون هبوط</t>
  </si>
  <si>
    <t>17.0 بار لمدة ساعتين بدون هبوط</t>
  </si>
  <si>
    <t>معيار القبول: 13.6 بار لمدة ساعتين بدون هبوط. التكرار: عند الاستلام النهائي.</t>
  </si>
  <si>
    <t>ص 287</t>
  </si>
  <si>
    <t>TST301</t>
  </si>
  <si>
    <t>Q322</t>
  </si>
  <si>
    <t>في بند «استلام الصرف الصحي الداخلي، التأسيس داخل الحمام»، وفق الكود المصري 2002 ص162، ما القيمة المعتمدة لـ «ميل الصرف الأفقي للأقطار حتى 4 بوصة»؟</t>
  </si>
  <si>
    <t>لا يقل عن 1:150</t>
  </si>
  <si>
    <t>لا يقل عن 1:100</t>
  </si>
  <si>
    <t>لا يقل عن 1:75</t>
  </si>
  <si>
    <t>لا يقل عن 1:60</t>
  </si>
  <si>
    <t>ميل الصرف الأفقي للأقطار حتى 4 بوصة: لا يقل عن 1:100 (الكود المصري 2002 ص162).</t>
  </si>
  <si>
    <t>ص 223</t>
  </si>
  <si>
    <t>TOL1325</t>
  </si>
  <si>
    <t>Q323</t>
  </si>
  <si>
    <t>في بند «شبكة الصرف بالموقع العام، تنفيذ الشبكة»، في حالة: مشترك بباب كشف وماسورة زهر أو حديد بنفس القطر، ما القيمة المعتمدة لـ «فرق منسوب مدخل الفرعة عن قاع الغرفة»؟</t>
  </si>
  <si>
    <t>أكثر من 40 سم يستلزم هدار في نهاية الفرعة</t>
  </si>
  <si>
    <t>أكثر من 80 سم يستلزم هدار في نهاية الفرعة</t>
  </si>
  <si>
    <t>أكثر من 60 سم يستلزم هدار في نهاية الفرعة</t>
  </si>
  <si>
    <t>أكثر من 120 سم يستلزم هدار في نهاية الفرعة</t>
  </si>
  <si>
    <t>فرق منسوب مدخل الفرعة عن قاع الغرفة: أكثر من 60 سم يستلزم هدار في نهاية الفرعة (مشترك بباب كشف وماسورة زهر أو حديد بنفس القطر).</t>
  </si>
  <si>
    <t>ص 235</t>
  </si>
  <si>
    <t>TOL1401</t>
  </si>
  <si>
    <t>Q324</t>
  </si>
  <si>
    <t>في بند «المرحاض البلدي» (Eastern water closet)، ما القيمة المعتمدة لـ «بعد محور الشطاف»؟</t>
  </si>
  <si>
    <t>750 مم</t>
  </si>
  <si>
    <t>بعد محور الشطاف: 300 مم (Eastern water closet).</t>
  </si>
  <si>
    <t>TOL1453</t>
  </si>
  <si>
    <t>Q325</t>
  </si>
  <si>
    <t>تركيب كواشف الحرارة قرب مخارج التكييف</t>
  </si>
  <si>
    <t>الصرف على بيبة أرضية وعدم الصرف للشارع مباشرة</t>
  </si>
  <si>
    <t>الخطأ: تركيب كواشف الحرارة قرب مخارج التكييف. أثره: إنذارات كاذبة أو تأخر الكشف. الصحيح: مسافة لا تقل عن 1 م من مخرج الهواء.</t>
  </si>
  <si>
    <t>ص 302</t>
  </si>
  <si>
    <t>MIS254</t>
  </si>
  <si>
    <t>Q326</t>
  </si>
  <si>
    <t>في بند «المياه الساخنة وبنود عامة للتغذية»، في حالة: كل المسارات من السخان حتى الجهاز، ما القيمة المعتمدة لـ «سمك عزل مواسير الساخن»؟</t>
  </si>
  <si>
    <t>25 مم على الأقل صوف زجاجي أو مادة معتمدة ثم قماش قلاع المراكب</t>
  </si>
  <si>
    <t>15 مم على الأقل صوف زجاجي أو مادة معتمدة ثم قماش قلاع المراكب</t>
  </si>
  <si>
    <t>20 مم على الأقل صوف زجاجي أو مادة معتمدة ثم قماش قلاع المراكب</t>
  </si>
  <si>
    <t>30 مم على الأقل صوف زجاجي أو مادة معتمدة ثم قماش قلاع المراكب</t>
  </si>
  <si>
    <t>سمك عزل مواسير الساخن: 20 مم على الأقل صوف زجاجي أو مادة معتمدة ثم قماش قلاع المراكب (كل المسارات من السخان حتى الجهاز).</t>
  </si>
  <si>
    <t>TOL1377</t>
  </si>
  <si>
    <t>Q327</t>
  </si>
  <si>
    <t>في بند «المطبق سابق الصب» (Precast manhole)، ما القيمة المعتمدة لـ «فتحة الغطاء»؟</t>
  </si>
  <si>
    <t>600 مم، جدار 250 كل جانب</t>
  </si>
  <si>
    <t>250 مم، جدار 100 كل جانب</t>
  </si>
  <si>
    <t>1800 مم، جدار 750 كل جانب</t>
  </si>
  <si>
    <t>1200 مم، جدار 500 كل جانب</t>
  </si>
  <si>
    <t>فتحة الغطاء: 600 مم، جدار 250 كل جانب (Precast manhole).</t>
  </si>
  <si>
    <t>ص 400</t>
  </si>
  <si>
    <t>TOL1496</t>
  </si>
  <si>
    <t>Q328</t>
  </si>
  <si>
    <t>في بند «أحواض الوجه على رف جرانيت Vanity» (Vanity)، ما القيمة المعتمدة لـ «ارتفاع البلاط والسقف»؟</t>
  </si>
  <si>
    <t>1100 مم، سقف شرائح ألومنيوم 40 مم، 300 فوق</t>
  </si>
  <si>
    <t>8400 مم، سقف شرائح ألومنيوم 300 مم، 2100 فوق</t>
  </si>
  <si>
    <t>1400 مم، سقف شرائح ألومنيوم 50 مم، 350 فوق</t>
  </si>
  <si>
    <t>2800 مم، سقف شرائح ألومنيوم 100 مم، 700 فوق</t>
  </si>
  <si>
    <t>ارتفاع البلاط والسقف: 2800 مم، سقف شرائح ألومنيوم 100 مم، 700 فوق (Vanity).</t>
  </si>
  <si>
    <t>ص 397</t>
  </si>
  <si>
    <t>TOL1493</t>
  </si>
  <si>
    <t>Q329</t>
  </si>
  <si>
    <t>في بند «صرف حوض الوجه»، في حالة: حوض وجه، ما القيمة المعتمدة لـ «ميل ماسورة الصرف الأفقية»؟</t>
  </si>
  <si>
    <t>1:50</t>
  </si>
  <si>
    <t>1:125</t>
  </si>
  <si>
    <t>1:150</t>
  </si>
  <si>
    <t>ميل ماسورة الصرف الأفقية: 1:50 (حوض وجه).</t>
  </si>
  <si>
    <t>ص 392</t>
  </si>
  <si>
    <t>TOL1472</t>
  </si>
  <si>
    <t>Q330</t>
  </si>
  <si>
    <t>في اختبار «اختبار تشغيل المضخات عبر خط الراجع بالمحبس» ضمن «الاستلام النهائي لشبكة الحريق والمضخات»، ما معيار القبول المعتمد؟</t>
  </si>
  <si>
    <t>مؤشر الضغط 5.5 إلى 7 بار وتشغيل آلي</t>
  </si>
  <si>
    <t>مؤشر الضغط 3.7 إلى 5 بار وتشغيل آلي</t>
  </si>
  <si>
    <t>مؤشر الضغط 6.6 إلى 8 بار وتشغيل آلي</t>
  </si>
  <si>
    <t>مؤشر الضغط 8.2 إلى 10 بار وتشغيل آلي</t>
  </si>
  <si>
    <t>معيار القبول: مؤشر الضغط 5.5 إلى 7 بار وتشغيل آلي. التكرار: عند الاستلام.</t>
  </si>
  <si>
    <t>TST303</t>
  </si>
  <si>
    <t>Q331</t>
  </si>
  <si>
    <t>عند ملاحظة الخطأ التالي بالموقع: «وضع منشآت حول الرشاشات تعيق عملها»، ما الممارسة الصحيحة الواجب إلزام المقاول بها؟</t>
  </si>
  <si>
    <t>تركيب جرجوري الفائض في نفس منسوب جرجوري الصرف</t>
  </si>
  <si>
    <t>إبقاء محيط الرشاش خالياً</t>
  </si>
  <si>
    <t>تركيب صمام عدم رجوع swing على خط رأسي أو spring على خط أفقي</t>
  </si>
  <si>
    <t>استخدام CO2 في فراغات مأهولة</t>
  </si>
  <si>
    <t>الصحيح: إبقاء محيط الرشاش خالياً. أثر الخطأ: تعطيل الرش عند الحريق.</t>
  </si>
  <si>
    <t>ص 285</t>
  </si>
  <si>
    <t>MIS248</t>
  </si>
  <si>
    <t>Q332</t>
  </si>
  <si>
    <t>في اختبار «قمع الاختبار في أعلى نقطة والتفريغ من أوطى نقطة بفك طبة الاختبار مع متابعة المنسوب» ضمن «اختبار مواسير الصرف الخارجية والمطابق»، ما معيار القبول المعتمد؟</t>
  </si>
  <si>
    <t>ارتفاع القمع 6 م على الأقل وقطره الأكبر يساوي قطر الخط</t>
  </si>
  <si>
    <t>ارتفاع القمع 2 م على الأقل وقطره الأكبر يساوي قطر الخط</t>
  </si>
  <si>
    <t>ارتفاع القمع 3 م على الأقل وقطره الأكبر يساوي قطر الخط</t>
  </si>
  <si>
    <t>ارتفاع القمع 4 م على الأقل وقطره الأكبر يساوي قطر الخط</t>
  </si>
  <si>
    <t>معيار القبول: ارتفاع القمع 3 م على الأقل وقطره الأكبر يساوي قطر الخط. التكرار: لكل قطاع.</t>
  </si>
  <si>
    <t>ص 236 إلى 237</t>
  </si>
  <si>
    <t>TST238</t>
  </si>
  <si>
    <t>Q333</t>
  </si>
  <si>
    <t>في بند «الاستلام الابتدائي: الأعمال الصحية»، ما القيمة المعتمدة لـ «عزل مواسير المياه الساخنة»؟</t>
  </si>
  <si>
    <t>صوف زجاجي لا يقل عن 40 مم + قماش قلاع</t>
  </si>
  <si>
    <t>صوف زجاجي لا يقل عن 20 مم + قماش قلاع</t>
  </si>
  <si>
    <t>صوف زجاجي لا يقل عن 50 مم + قماش قلاع</t>
  </si>
  <si>
    <t>صوف زجاجي لا يقل عن 60 مم + قماش قلاع</t>
  </si>
  <si>
    <t>عزل مواسير المياه الساخنة: صوف زجاجي لا يقل عن 20 مم + قماش قلاع.</t>
  </si>
  <si>
    <t>ص 299</t>
  </si>
  <si>
    <t>TOL1432</t>
  </si>
  <si>
    <t>Q334</t>
  </si>
  <si>
    <t>التدرج من الأصغر للأكبر فقط</t>
  </si>
  <si>
    <t>الاختبار قبل السفلتة والبلاط</t>
  </si>
  <si>
    <t>صرف المكيفات على ماسورة الصرف الرئيسية</t>
  </si>
  <si>
    <t>الخطأ: صرف المكيفات على ماسورة الصرف الرئيسية. أثره: سحب الروائح عبر مروحة المكيف. الصحيح: الصرف على بيبة أرضية وعدم الصرف للشارع مباشرة.</t>
  </si>
  <si>
    <t>ص 224</t>
  </si>
  <si>
    <t>MIS214</t>
  </si>
  <si>
    <t>Q335</t>
  </si>
  <si>
    <t>في بند «ارتفاعات ملحقات الحمامات من FFL»، في حالة: من مستوى التشطيب، ما القيمة المعتمدة لـ «Paper towel dispenser»؟</t>
  </si>
  <si>
    <t>1500 مم</t>
  </si>
  <si>
    <t>Paper towel dispenser: 1000 مم (من مستوى التشطيب).</t>
  </si>
  <si>
    <t>TOL1467</t>
  </si>
  <si>
    <t>Q336</t>
  </si>
  <si>
    <t>في بند «إنذار الحريق، كواشف الدخان»، في حالة: إلا إذا نصت تعليمات الصانع على أكثر، ما القيمة المعتمدة لـ «أقصى ارتفاع لكواشف الدخان»؟</t>
  </si>
  <si>
    <t>10.5 م من الأرضية</t>
  </si>
  <si>
    <t>4.2 م من الأرضية</t>
  </si>
  <si>
    <t>5.2 م من الأرضية</t>
  </si>
  <si>
    <t>31.5 م من الأرضية</t>
  </si>
  <si>
    <t>أقصى ارتفاع لكواشف الدخان: 10.5 م من الأرضية (إلا إذا نصت تعليمات الصانع على أكثر).</t>
  </si>
  <si>
    <t>ص 268</t>
  </si>
  <si>
    <t>TOL1692</t>
  </si>
  <si>
    <t>Q337</t>
  </si>
  <si>
    <t>تمديد مواسير أفقية فوق بلاطة الحمام قبل انتهاء العزل واختباره</t>
  </si>
  <si>
    <t>ATS مخصص للمضخة فقط</t>
  </si>
  <si>
    <t>spring للرأسي و swing للأفقي</t>
  </si>
  <si>
    <t>الخطأ: تمديد مواسير أفقية فوق بلاطة الحمام قبل انتهاء العزل واختباره. أثره: تلف العزل وتسريب. الصحيح: التمديد بعد اختبار العزل ثم حماية بلياسة 2 سم.</t>
  </si>
  <si>
    <t>MIS215</t>
  </si>
  <si>
    <t>Q338</t>
  </si>
  <si>
    <t>في بند «حنفية الحريق بالموقع العام» (Fire hydrant)، ما القيمة المعتمدة لـ «أعماق الحنفية وأعمدة الحماية»؟</t>
  </si>
  <si>
    <t>135 رمل تحت الرصيف، 680 دفن عمود الحماية، 385 حتى ماسورة الفرع</t>
  </si>
  <si>
    <t>65 رمل تحت الرصيف، 340 دفن عمود الحماية، 195 حتى ماسورة الفرع</t>
  </si>
  <si>
    <t>150 رمل تحت الرصيف، 765 دفن عمود الحماية، 435 حتى ماسورة الفرع</t>
  </si>
  <si>
    <t>100 رمل تحت الرصيف، 510 دفن عمود الحماية، 290 حتى ماسورة الفرع</t>
  </si>
  <si>
    <t>أعماق الحنفية وأعمدة الحماية: 100 رمل تحت الرصيف، 510 دفن عمود الحماية، 290 حتى ماسورة الفرع (Fire hydrant).</t>
  </si>
  <si>
    <t>ص 404</t>
  </si>
  <si>
    <t>TOL1747</t>
  </si>
  <si>
    <t>Q339</t>
  </si>
  <si>
    <t>في اختبار «قياس شدة صوت الإنذار» ضمن «إنذار الحريق، أزرار النداء وأجهزة التنبيه»، ما معيار القبول المعتمد؟</t>
  </si>
  <si>
    <t>15 ديسيبل على الأقل فوق ضوضاء المكان</t>
  </si>
  <si>
    <t>6 ديسيبل على الأقل فوق ضوضاء المكان</t>
  </si>
  <si>
    <t>8 ديسيبل على الأقل فوق ضوضاء المكان</t>
  </si>
  <si>
    <t>45 ديسيبل على الأقل فوق ضوضاء المكان</t>
  </si>
  <si>
    <t>معيار القبول: 15 ديسيبل على الأقل فوق ضوضاء المكان. التكرار: عند الاستلام.</t>
  </si>
  <si>
    <t>TST298</t>
  </si>
  <si>
    <t>Q340</t>
  </si>
  <si>
    <t>عند ملاحظة الخطأ التالي بالموقع: «تركيب صمام عدم رجوع swing على خط رأسي أو spring على خط أفقي»، ما الممارسة الصحيحة الواجب إلزام المقاول بها؟</t>
  </si>
  <si>
    <t>سحب مضخة الحريق من مأخذ مرتفع في الخزان المشترك</t>
  </si>
  <si>
    <t>توصيل الصرف الخفيف لغرفة التفتيش دون جاليتراب</t>
  </si>
  <si>
    <t>الصحيح: spring للرأسي و swing للأفقي. أثر الخطأ: عدم عمل الصمام بكفاءة.</t>
  </si>
  <si>
    <t>ص 229</t>
  </si>
  <si>
    <t>MIS216</t>
  </si>
  <si>
    <t>Q341</t>
  </si>
  <si>
    <t>في بند «مراجعة المخططات الصحية»، ما القيمة المعتمدة لـ «قطر عمود صرف المطر»؟</t>
  </si>
  <si>
    <t>200 مم أو أقل</t>
  </si>
  <si>
    <t>150 مم أو أقل</t>
  </si>
  <si>
    <t>250 مم أو أقل</t>
  </si>
  <si>
    <t>300 مم أو أقل</t>
  </si>
  <si>
    <t>قطر عمود صرف المطر: 200 مم أو أقل.</t>
  </si>
  <si>
    <t>ص 29</t>
  </si>
  <si>
    <t>TOL1297</t>
  </si>
  <si>
    <t>Q342</t>
  </si>
  <si>
    <t>في بند «متطلبات الوقاية من الحريق بالمخططات المعمارية»، وفق كود مصري حريق 2007، ما القيمة المعتمدة لـ «عدد مخارج الهروب»؟</t>
  </si>
  <si>
    <t>2 على الأقل، 4 للأسواق والمسارح فوق 1000 شخص</t>
  </si>
  <si>
    <t>1 على الأقل، 3 للأسواق والمسارح فوق 700 شخص</t>
  </si>
  <si>
    <t>1 على الأقل، 2 للأسواق والمسارح فوق 600 شخص</t>
  </si>
  <si>
    <t>3 على الأقل، 5 للأسواق والمسارح فوق 1300 شخص</t>
  </si>
  <si>
    <t>عدد مخارج الهروب: 2 على الأقل، 4 للأسواق والمسارح فوق 1000 شخص (كود مصري حريق 2007).</t>
  </si>
  <si>
    <t>ص 21</t>
  </si>
  <si>
    <t>TOL1675</t>
  </si>
  <si>
    <t>Q343</t>
  </si>
  <si>
    <t>في بند «استلام الصرف الصحي الداخلي، التأسيس والجرابات»، وفق المواصفات المصرية 2001 فقرة 4/2/1/11، الفراغ يملأ بالسيليكون، ما القيمة المعتمدة لـ «قطر جراب الصلب الطري عن القطر الخارجي للماسورة»؟</t>
  </si>
  <si>
    <t>يزيد 9 مم</t>
  </si>
  <si>
    <t>يزيد 7 مم</t>
  </si>
  <si>
    <t>يزيد 6 مم</t>
  </si>
  <si>
    <t>يزيد 4 مم</t>
  </si>
  <si>
    <t>قطر جراب الصلب الطري عن القطر الخارجي للماسورة: يزيد 6 مم (المواصفات المصرية 2001 فقرة 4/2/1/11، الفراغ يملأ بالسيليكون).</t>
  </si>
  <si>
    <t>ص 222</t>
  </si>
  <si>
    <t>TOL1316</t>
  </si>
  <si>
    <t>Q344</t>
  </si>
  <si>
    <t>في بند «مراجعة المخططات الميكانيكية»، في حالة: اللائحة التنفيذية 119/2008، ما القيمة المعتمدة لـ «إعفاء المباني السكنية من كود الحريق المصري»؟</t>
  </si>
  <si>
    <t>ارتفاع 16 م أو أقل ودور 400 م2 أو أقل وبدروم 3 م أو أقل</t>
  </si>
  <si>
    <t>ارتفاع 24 م أو أقل ودور 600 م2 أو أقل وبدروم 4 م أو أقل</t>
  </si>
  <si>
    <t>ارتفاع 21 م أو أقل ودور 550 م2 أو أقل وبدروم 4 م أو أقل</t>
  </si>
  <si>
    <t>ارتفاع 12 م أو أقل ودور 300 م2 أو أقل وبدروم 2 م أو أقل</t>
  </si>
  <si>
    <t>إعفاء المباني السكنية من كود الحريق المصري: ارتفاع 16 م أو أقل ودور 400 م2 أو أقل وبدروم 3 م أو أقل (اللائحة التنفيذية 119/2008).</t>
  </si>
  <si>
    <t>ص 32</t>
  </si>
  <si>
    <t>TOL1680</t>
  </si>
  <si>
    <t>Q345</t>
  </si>
  <si>
    <t>في بند «استلام الصرف الصحي الداخلي، مراجعة المخططات»، وفق الكود المصري للتركيبات الصحية 2002 ص37، ما القيمة المعتمدة لـ «بين محوري مبولتين (Urinals)»؟</t>
  </si>
  <si>
    <t>30 سم</t>
  </si>
  <si>
    <t>180 سم</t>
  </si>
  <si>
    <t>150 سم</t>
  </si>
  <si>
    <t>بين محوري مبولتين (Urinals): 60 سم (الكود المصري للتركيبات الصحية 2002 ص37).</t>
  </si>
  <si>
    <t>ص 221</t>
  </si>
  <si>
    <t>TOL1308</t>
  </si>
  <si>
    <t>Q346</t>
  </si>
  <si>
    <t>في بند «مسافات تعليق المواسير SBC 701 Table 1.8.5»، في حالة: (a) الزهر 3.0 م أفقي عند استخدام أطوال 3.0 م؛ (b) دليل منتصف الدور للأقطار 50 مم وأصغر، ما القيمة المعتمدة لـ «أقصى مسافة تعليق Copper / copper-alloy pipe»؟</t>
  </si>
  <si>
    <t>أفقي 3.6 م، رأسي 3.0 م</t>
  </si>
  <si>
    <t>أفقي 4.3 م، رأسي 3.6 م</t>
  </si>
  <si>
    <t>أفقي 2.4 م، رأسي 2.0 م</t>
  </si>
  <si>
    <t>أفقي 5.4 م، رأسي 4.5 م</t>
  </si>
  <si>
    <t>أقصى مسافة تعليق Copper / copper-alloy pipe: أفقي 3.6 م، رأسي 3.0 م ((a) الزهر 3.0 م أفقي عند استخدام أطوال 3.0 م؛ (b) دليل منتصف الدور للأقطار 50 مم وأصغر).</t>
  </si>
  <si>
    <t>ص 228</t>
  </si>
  <si>
    <t>TOL1354</t>
  </si>
  <si>
    <t>Q347</t>
  </si>
  <si>
    <t>في بند «فاصل التمدد بالسطح»، في حالة: فاصل تمدد نظام ألومنيوم، ما القيمة المعتمدة لـ «حاجز الحريق داخل الفاصل»؟</t>
  </si>
  <si>
    <t>4 HR fire barrier + encapsulated insulation + fire barrier caulk</t>
  </si>
  <si>
    <t>2 HR fire barrier + encapsulated insulation + fire barrier caulk</t>
  </si>
  <si>
    <t>5 HR fire barrier + encapsulated insulation + fire barrier caulk</t>
  </si>
  <si>
    <t>6 HR fire barrier + encapsulated insulation + fire barrier caulk</t>
  </si>
  <si>
    <t>حاجز الحريق داخل الفاصل: 2 HR fire barrier + encapsulated insulation + fire barrier caulk (فاصل تمدد نظام ألومنيوم).</t>
  </si>
  <si>
    <t>ص 389</t>
  </si>
  <si>
    <t>TOL1734</t>
  </si>
  <si>
    <t>Q348</t>
  </si>
  <si>
    <t>في بند «استلام شبكة الحريق والمضخات»، وفق تحت الطرق والأسفلت، NFPA 13، ما القيمة المعتمدة لـ «عمق مواسير الحريق المدفونة تحت الطرق»؟</t>
  </si>
  <si>
    <t>لا يقل عن 60 سم</t>
  </si>
  <si>
    <t>لا يقل عن 110 سم</t>
  </si>
  <si>
    <t>لا يقل عن 70 سم</t>
  </si>
  <si>
    <t>لا يقل عن 90 سم</t>
  </si>
  <si>
    <t>عمق مواسير الحريق المدفونة تحت الطرق: لا يقل عن 90 سم (تحت الطرق والأسفلت، NFPA 13).</t>
  </si>
  <si>
    <t>TOL1728</t>
  </si>
  <si>
    <t>Q349</t>
  </si>
  <si>
    <t>في بند «صندوق الحريق» (Fire hose cabinet)، ما القيمة المعتمدة لـ «فوق الصندوق»؟</t>
  </si>
  <si>
    <t>200 مم (إجمالي 2000 مم) مع G. valve أعلاه</t>
  </si>
  <si>
    <t>250 مم (إجمالي 2700 مم) مع G. valve أعلاه</t>
  </si>
  <si>
    <t>100 مم (إجمالي 1200 مم) مع G. valve أعلاه</t>
  </si>
  <si>
    <t>300 مم (إجمالي 3000 مم) مع G. valve أعلاه</t>
  </si>
  <si>
    <t>فوق الصندوق: 200 مم (إجمالي 2000 مم) مع G. valve أعلاه (Fire hose cabinet).</t>
  </si>
  <si>
    <t>ص 403</t>
  </si>
  <si>
    <t>TOL1739</t>
  </si>
  <si>
    <t>Q350</t>
  </si>
  <si>
    <t>في بند «حوض غسيل الوجه Pedestal» (Pedestal wash basin)، ما القيمة المعتمدة لـ «الصرف»؟</t>
  </si>
  <si>
    <t>P-trap أو Bottle trap، UPVC 75 مم waste، Vent 75 مم</t>
  </si>
  <si>
    <t>P-trap أو Bottle trap، UPVC 60 مم waste، Vent 60 مم</t>
  </si>
  <si>
    <t>P-trap أو Bottle trap، UPVC 35 مم waste، Vent 35 مم</t>
  </si>
  <si>
    <t>P-trap أو Bottle trap، UPVC 50 مم waste، Vent 50 مم</t>
  </si>
  <si>
    <t>الصرف: P-trap أو Bottle trap، UPVC 50 مم waste، Vent 50 مم (Pedestal wash basin).</t>
  </si>
  <si>
    <t>ص 395</t>
  </si>
  <si>
    <t>TOL1484</t>
  </si>
  <si>
    <t>Q351</t>
  </si>
  <si>
    <t>في اختبار «اختبار ضغط مواسير التغذية» ضمن «اختبار مواسير التغذية داخل المبنى»، ما معيار القبول المعتمد؟</t>
  </si>
  <si>
    <t>الضغط 3.8 × ضغط التشغيل (المعتاد 20 بار) بدون هبوط</t>
  </si>
  <si>
    <t>الضغط 3.0 × ضغط التشغيل (المعتاد 16 بار) بدون هبوط</t>
  </si>
  <si>
    <t>الضغط 1.5 × ضغط التشغيل (المعتاد 8 بار) بدون هبوط</t>
  </si>
  <si>
    <t>الضغط 0.6 × ضغط التشغيل (المعتاد 3 بار) بدون هبوط</t>
  </si>
  <si>
    <t>معيار القبول: الضغط 1.5 × ضغط التشغيل (المعتاد 8 بار) بدون هبوط. التكرار: لكل شبكة قبل التغطية.</t>
  </si>
  <si>
    <t>TST235</t>
  </si>
  <si>
    <t>Q352</t>
  </si>
  <si>
    <t>في بند «استلام أغطية غرف التفتيش»، وفق SBC 701 ص 4/12 فقرة 4.8.2.2.2، ما القيمة المعتمدة لـ «حمل غطاء غرفة التفتيش في المواقف والطرق الداخلية»؟</t>
  </si>
  <si>
    <t>15.0 طن على الأقل</t>
  </si>
  <si>
    <t>18.8 طن على الأقل</t>
  </si>
  <si>
    <t>10.0 طن على الأقل</t>
  </si>
  <si>
    <t>12.5 طن على الأقل</t>
  </si>
  <si>
    <t>حمل غطاء غرفة التفتيش في المواقف والطرق الداخلية: 12.5 طن على الأقل (SBC 701 ص 4/12 فقرة 4.8.2.2.2).</t>
  </si>
  <si>
    <t>ص 238</t>
  </si>
  <si>
    <t>TOL1419</t>
  </si>
  <si>
    <t>Q353</t>
  </si>
  <si>
    <t>في بند «مواسير التغذية بالموقع العام»، في حالة: المعتاد 1 م من الراسم العلوي للأقطار حتى 400 مم و1.2 م للأكبر، ما القيمة المعتمدة لـ «عمق مواسير التغذية المدفونة»؟</t>
  </si>
  <si>
    <t>35 سم على الأقل</t>
  </si>
  <si>
    <t>عمق مواسير التغذية المدفونة: 50 سم على الأقل (المعتاد 1 م من الراسم العلوي للأقطار حتى 400 مم و1.2 م للأكبر).</t>
  </si>
  <si>
    <t>ص 239</t>
  </si>
  <si>
    <t>TOL1423</t>
  </si>
  <si>
    <t>Q354</t>
  </si>
  <si>
    <t>في بند «اختبار مواسير التغذية داخل المبنى»، ما القيمة المعتمدة لـ «حدود الاختبار Class 4 عند 20°C»؟</t>
  </si>
  <si>
    <t>أقصى ضغط تشغيل 5 bar، أقصى ضغط اختبار 8 bar</t>
  </si>
  <si>
    <t>أقصى ضغط تشغيل 4 bar، أقصى ضغط اختبار 6 bar</t>
  </si>
  <si>
    <t>أقصى ضغط تشغيل 20 bar، أقصى ضغط اختبار 30 bar</t>
  </si>
  <si>
    <t>أقصى ضغط تشغيل 10 bar، أقصى ضغط اختبار 15 bar</t>
  </si>
  <si>
    <t>حدود الاختبار Class 4 عند 20°C: أقصى ضغط تشغيل 10 bar، أقصى ضغط اختبار 15 bar.</t>
  </si>
  <si>
    <t>TOL1369</t>
  </si>
  <si>
    <t>Q355</t>
  </si>
  <si>
    <t>في بند «تمديدات الأسقف»، ما القيمة المعتمدة لـ «زيادة قطر الجراب عن الماسورة»؟</t>
  </si>
  <si>
    <t>13 مم على الأقل</t>
  </si>
  <si>
    <t>26 مم على الأقل</t>
  </si>
  <si>
    <t>6 مم على الأقل</t>
  </si>
  <si>
    <t>32 مم على الأقل</t>
  </si>
  <si>
    <t>زيادة قطر الجراب عن الماسورة: 13 مم على الأقل.</t>
  </si>
  <si>
    <t>ص 131</t>
  </si>
  <si>
    <t>TOL1299</t>
  </si>
  <si>
    <t>Q356</t>
  </si>
  <si>
    <t>تشغيل أجهزة أخرى من قاطع التحويل الآلي لمضخة الحريق</t>
  </si>
  <si>
    <t>رفع جرجوري الفائض بحيث تكون فتحته أعلى من منسوب الصرف والعزل</t>
  </si>
  <si>
    <t>السحب من أوطى مأخذ في الخزان</t>
  </si>
  <si>
    <t>الخطأ: تشغيل أجهزة أخرى من قاطع التحويل الآلي لمضخة الحريق. أثره: فقد التغذية الاحتياطية للمضخة وقت الحريق. الصحيح: ATS مخصص للمضخة فقط.</t>
  </si>
  <si>
    <t>MIS251</t>
  </si>
  <si>
    <t>Q357</t>
  </si>
  <si>
    <t>في اختبار «قياس الضغط عند حنفيات الحريق بالموقع العام» ضمن «الاستلام النهائي لشبكة الحريق والمضخات»، ما معيار القبول المعتمد؟</t>
  </si>
  <si>
    <t>لا يقل عن 4 كجم/سم² بقطر 63 مم</t>
  </si>
  <si>
    <t>لا يقل عن 12 كجم/سم² بقطر 189 مم</t>
  </si>
  <si>
    <t>لا يقل عن 8 كجم/سم² بقطر 126 مم</t>
  </si>
  <si>
    <t>لا يقل عن 2 كجم/سم² بقطر 32 مم</t>
  </si>
  <si>
    <t>معيار القبول: لا يقل عن 4 كجم/سم² بقطر 63 مم. التكرار: كل حنفية.</t>
  </si>
  <si>
    <t>ص 288</t>
  </si>
  <si>
    <t>TST302</t>
  </si>
  <si>
    <t>Q358</t>
  </si>
  <si>
    <t>قصره على غرف المعدات غير المأهولة</t>
  </si>
  <si>
    <t>بدء الخط من المناسيب العالية والمصب في المنخفضة</t>
  </si>
  <si>
    <t>خلطة تحبيش بدون جبس</t>
  </si>
  <si>
    <t>الخطأ: تركيب جرجوري الفائض في نفس منسوب جرجوري الصرف. أثره: عدم أداء وظيفة الفائض أو اختلاط وظيفتيهما. الصحيح: رفع جرجوري الفائض بحيث تكون فتحته أعلى من منسوب الصرف والعزل.</t>
  </si>
  <si>
    <t>ص 390</t>
  </si>
  <si>
    <t>MIS219</t>
  </si>
  <si>
    <t>Q359</t>
  </si>
  <si>
    <t>عند ملاحظة الخطأ التالي بالموقع: «إضافة الجبس لخلطة تحبيش المواسير»، ما الممارسة الصحيحة الواجب إلزام المقاول بها؟</t>
  </si>
  <si>
    <t>تركيب الأجهزة دون vent</t>
  </si>
  <si>
    <t>الصحيح: خلطة تحبيش بدون جبس. أثر الخطأ: ضعف التثبيت وتلف المواسير.</t>
  </si>
  <si>
    <t>MIS249</t>
  </si>
  <si>
    <t>Q360</t>
  </si>
  <si>
    <t>في بند «استلام التغذية بالمياه داخل المبنى»، ما القيمة المعتمدة لـ «ضغط المياه عند صمامات التدفق (Flush valves)»؟</t>
  </si>
  <si>
    <t>3.4 بار على الأقل</t>
  </si>
  <si>
    <t>1.7 بار على الأقل</t>
  </si>
  <si>
    <t>1.0 بار على الأقل</t>
  </si>
  <si>
    <t>1.3 بار على الأقل</t>
  </si>
  <si>
    <t>ضغط المياه عند صمامات التدفق (Flush valves): 1.7 بار على الأقل.</t>
  </si>
  <si>
    <t>TOL1373</t>
  </si>
  <si>
    <t>Q361</t>
  </si>
  <si>
    <t>ELEC</t>
  </si>
  <si>
    <t>كهرباء</t>
  </si>
  <si>
    <t>في بند «خنادق الكابلات» (LV mains)، ما القيمة المعتمدة لـ «فرشة رمل أسفل الكابل»؟</t>
  </si>
  <si>
    <t>200 مم رمل ناعم</t>
  </si>
  <si>
    <t>80 مم رمل ناعم</t>
  </si>
  <si>
    <t>40 مم رمل ناعم</t>
  </si>
  <si>
    <t>160 مم رمل ناعم</t>
  </si>
  <si>
    <t>فرشة رمل أسفل الكابل: 80 مم رمل ناعم (LV mains).</t>
  </si>
  <si>
    <t>ص 417</t>
  </si>
  <si>
    <t>TOL1646</t>
  </si>
  <si>
    <t>Q362</t>
  </si>
  <si>
    <t>HVAC</t>
  </si>
  <si>
    <t>تكييف وتهوية</t>
  </si>
  <si>
    <t>في بند «شفاط المطبخ» (Kitchen hood)، ما القيمة المعتمدة لـ «Make-up air»؟</t>
  </si>
  <si>
    <t>من حافة الـ hood ببعد 100 مم</t>
  </si>
  <si>
    <t>من حافة الـ hood ببعد 150 مم</t>
  </si>
  <si>
    <t>من حافة الـ hood ببعد 180 مم</t>
  </si>
  <si>
    <t>من حافة الـ hood ببعد 120 مم</t>
  </si>
  <si>
    <t>Make-up air: من حافة الـ hood ببعد 150 مم (Kitchen hood).</t>
  </si>
  <si>
    <t>ص 408</t>
  </si>
  <si>
    <t>TOL1782</t>
  </si>
  <si>
    <t>Q363</t>
  </si>
  <si>
    <t>في بند «التكييف المركزي، الأعمال التمهيدية والمخططات»، ما القيمة المعتمدة لـ «نصف قطر انحناء الأكواع المنحنية للمجاري»؟</t>
  </si>
  <si>
    <t>1.5 × عرض المجرى على الأقل</t>
  </si>
  <si>
    <t>2.0 × عرض المجرى على الأقل</t>
  </si>
  <si>
    <t>1.1 × عرض المجرى على الأقل</t>
  </si>
  <si>
    <t>0.9 × عرض المجرى على الأقل</t>
  </si>
  <si>
    <t>نصف قطر انحناء الأكواع المنحنية للمجاري: 1.5 × عرض المجرى على الأقل.</t>
  </si>
  <si>
    <t>ص 276</t>
  </si>
  <si>
    <t>TOL1764</t>
  </si>
  <si>
    <t>Q364</t>
  </si>
  <si>
    <t>في بند «استلام قنوات الكابلات الأرضية»، وفق المواصفات المصرية 2006 ص299، غالباً بغرف المحولات ولوحات التوزيع، ما القيمة المعتمدة لـ «عرض قناة الكابلات»؟</t>
  </si>
  <si>
    <t>عرض قناة الكابلات: 40 سم على الأقل (المواصفات المصرية 2006 ص299، غالباً بغرف المحولات ولوحات التوزيع).</t>
  </si>
  <si>
    <t>ص 256</t>
  </si>
  <si>
    <t>TOL1588</t>
  </si>
  <si>
    <t>Q365</t>
  </si>
  <si>
    <t>في بند «مخمد الحريق» (Fire damper vertical)، ما القيمة المعتمدة لـ «زاوية التثبيت»؟</t>
  </si>
  <si>
    <t>40 × 40 × 4 مم M.S مجلفن</t>
  </si>
  <si>
    <t>15 × 15 × 2 مم M.S مجلفن</t>
  </si>
  <si>
    <t>120 × 120 × 12 مم M.S مجلفن</t>
  </si>
  <si>
    <t>80 × 80 × 8 مم M.S مجلفن</t>
  </si>
  <si>
    <t>زاوية التثبيت: 40 × 40 × 4 مم M.S مجلفن (Fire damper vertical).</t>
  </si>
  <si>
    <t>ص 411</t>
  </si>
  <si>
    <t>TOL1795</t>
  </si>
  <si>
    <t>Q366</t>
  </si>
  <si>
    <t>في بند «استلام وصلات الكابلات الكهربائية»، ما القيمة المعتمدة لـ «إزالة العزل عند الوصل»؟</t>
  </si>
  <si>
    <t>1.5 سم زيادة عن الطول العاري المطلوب</t>
  </si>
  <si>
    <t>0.8 سم زيادة عن الطول العاري المطلوب</t>
  </si>
  <si>
    <t>3.8 سم زيادة عن الطول العاري المطلوب</t>
  </si>
  <si>
    <t>4.5 سم زيادة عن الطول العاري المطلوب</t>
  </si>
  <si>
    <t>إزالة العزل عند الوصل: 1.5 سم زيادة عن الطول العاري المطلوب.</t>
  </si>
  <si>
    <t>ص 259</t>
  </si>
  <si>
    <t>TOL1612</t>
  </si>
  <si>
    <t>Q367</t>
  </si>
  <si>
    <t>في بند «العزل الحراري لمجاري التكييف»، ما القيمة المعتمدة لـ «أحزمة تثبيت العزل»؟</t>
  </si>
  <si>
    <t>كل 30 سم غالباً</t>
  </si>
  <si>
    <t>كل 35 سم غالباً</t>
  </si>
  <si>
    <t>كل 25 سم غالباً</t>
  </si>
  <si>
    <t>كل 20 سم غالباً</t>
  </si>
  <si>
    <t>أحزمة تثبيت العزل: كل 30 سم غالباً.</t>
  </si>
  <si>
    <t>ص 278</t>
  </si>
  <si>
    <t>TOL1775</t>
  </si>
  <si>
    <t>Q368</t>
  </si>
  <si>
    <t>في بند «غرفة التأريض» (Grounding station)، ما القيمة المعتمدة لـ «فتحة غطاء غرفة التأريض»؟</t>
  </si>
  <si>
    <t>120 مم مربع، حواف 20</t>
  </si>
  <si>
    <t>305 مم مربع، حواف 50</t>
  </si>
  <si>
    <t>610 مم مربع، حواف 100</t>
  </si>
  <si>
    <t>150 مم مربع، حواف 25</t>
  </si>
  <si>
    <t>فتحة غطاء غرفة التأريض: 305 مم مربع، حواف 50 (Grounding station).</t>
  </si>
  <si>
    <t>ص 419</t>
  </si>
  <si>
    <t>TOL1662</t>
  </si>
  <si>
    <t>Q369</t>
  </si>
  <si>
    <t>في بند «ريش التوجيه بالأكواع» (Vaned elbow)، ما القيمة المعتمدة لـ «كوع 950 مم فأكثر»؟</t>
  </si>
  <si>
    <t>تباعد 55 مم، R = 50 / 100 مم</t>
  </si>
  <si>
    <t>تباعد 165 مم، R = 150 / 300 مم</t>
  </si>
  <si>
    <t>تباعد 30 مم، R = 25 / 50 مم</t>
  </si>
  <si>
    <t>تباعد 140 مم، R = 125 / 250 مم</t>
  </si>
  <si>
    <t>كوع 950 مم فأكثر: تباعد 55 مم، R = 50 / 100 مم (Vaned elbow).</t>
  </si>
  <si>
    <t>TOL1799</t>
  </si>
  <si>
    <t>Q370</t>
  </si>
  <si>
    <t>في بند «التكييف المركزي، مرحلة التنفيذ»، ما القيمة المعتمدة لـ «الوصلات المحيطة (العرضية)»؟</t>
  </si>
  <si>
    <t>تداخل 40 مم على الأقل بما يتناسب مع اتجاه حركة الهواء</t>
  </si>
  <si>
    <t>تداخل 60 مم على الأقل بما يتناسب مع اتجاه حركة الهواء</t>
  </si>
  <si>
    <t>تداخل 50 مم على الأقل بما يتناسب مع اتجاه حركة الهواء</t>
  </si>
  <si>
    <t>تداخل 35 مم على الأقل بما يتناسب مع اتجاه حركة الهواء</t>
  </si>
  <si>
    <t>الوصلات المحيطة (العرضية): تداخل 50 مم على الأقل بما يتناسب مع اتجاه حركة الهواء.</t>
  </si>
  <si>
    <t>ص 277</t>
  </si>
  <si>
    <t>TOL1768</t>
  </si>
  <si>
    <t>Q371</t>
  </si>
  <si>
    <t>مراجعة الإحداثيات قبل الصب</t>
  </si>
  <si>
    <t>تنظيم النزلات حسب المخطط</t>
  </si>
  <si>
    <t>التوصيل بمرابط معزولة داخل صناديق الاتصال</t>
  </si>
  <si>
    <t>تقليل قطاع المجرى قبل التفريعة</t>
  </si>
  <si>
    <t>الخطأ: تقليل قطاع المجرى قبل التفريعة. أثره: اختلال توزيع الهواء. الصحيح: التقليل بعد أخذ التفريعة.</t>
  </si>
  <si>
    <t>MIS256</t>
  </si>
  <si>
    <t>Q372</t>
  </si>
  <si>
    <t>LIFT</t>
  </si>
  <si>
    <t>مصاعد</t>
  </si>
  <si>
    <t>في بند «الحدود الدنيا لفراغات السلالم والمصاعد»، في حالة: حد أدنى، ما القيمة المعتمدة لـ «المسافة بين مصعدين متقابلين»؟</t>
  </si>
  <si>
    <t>2.80 م</t>
  </si>
  <si>
    <t>1.40 م</t>
  </si>
  <si>
    <t>5.60 م</t>
  </si>
  <si>
    <t>1.12 م</t>
  </si>
  <si>
    <t>المسافة بين مصعدين متقابلين: 2.80 م (حد أدنى).</t>
  </si>
  <si>
    <t>TOL1823</t>
  </si>
  <si>
    <t>Q373</t>
  </si>
  <si>
    <t>في بند «استلام حوامل الكابلات (Cable Trays)»، ما القيمة المعتمدة لـ «احتياطي مساحة الحامل»؟</t>
  </si>
  <si>
    <t>25% لكوابل مستقبلية</t>
  </si>
  <si>
    <t>30% لكوابل مستقبلية</t>
  </si>
  <si>
    <t>40% لكوابل مستقبلية</t>
  </si>
  <si>
    <t>20% لكوابل مستقبلية</t>
  </si>
  <si>
    <t>احتياطي مساحة الحامل: 25% لكوابل مستقبلية.</t>
  </si>
  <si>
    <t>ص 255</t>
  </si>
  <si>
    <t>TOL1581</t>
  </si>
  <si>
    <t>Q374</t>
  </si>
  <si>
    <t>عند ملاحظة الخطأ التالي بالموقع: «استخدام تفريعة 45° (clinch collar) بديلا عن الكوع»، ما الممارسة الصحيحة الواجب إلزام المقاول بها؟</t>
  </si>
  <si>
    <t>الالتزام بالكوع أو التفريعة القياسية</t>
  </si>
  <si>
    <t>ترحيل نزلات مواسير المفاتيح أو البرايز أو التيار الخفيف</t>
  </si>
  <si>
    <t>إغفال مصيدة الزيوت على مواسير النحاس للمكيفات المنفصلة في المسارات الطويلة</t>
  </si>
  <si>
    <t>الصحيح: الالتزام بالكوع أو التفريعة القياسية. أثر الخطأ: زيادة الفقد وضعف التوزيع.</t>
  </si>
  <si>
    <t>ص 409</t>
  </si>
  <si>
    <t>MIS260</t>
  </si>
  <si>
    <t>Q375</t>
  </si>
  <si>
    <t>في بند «استلام لوحات التوزيع»، ما القيمة المعتمدة لـ «مستوى عزل اللوحات»؟</t>
  </si>
  <si>
    <t>440 فولت تيار متردد على الأقل</t>
  </si>
  <si>
    <t>880 فولت تيار متردد على الأقل</t>
  </si>
  <si>
    <t>660 فولت تيار متردد على الأقل</t>
  </si>
  <si>
    <t>990 فولت تيار متردد على الأقل</t>
  </si>
  <si>
    <t>مستوى عزل اللوحات: 660 فولت تيار متردد على الأقل.</t>
  </si>
  <si>
    <t>ص 263</t>
  </si>
  <si>
    <t>TOL1622</t>
  </si>
  <si>
    <t>Q376</t>
  </si>
  <si>
    <t>في اختبار «اختبار الثقة بتشغيل دائم لكل المعدات» ضمن «اختبارات التكييف المركزي»، ما معيار القبول المعتمد؟</t>
  </si>
  <si>
    <t>تشغيل 90 يوماً متصلة، ويمكن تأجيل بعض الاختبارات حسب فصول السنة خلال الضمان</t>
  </si>
  <si>
    <t>تشغيل 75 يوماً متصلة، ويمكن تأجيل بعض الاختبارات حسب فصول السنة خلال الضمان</t>
  </si>
  <si>
    <t>تشغيل 30 يوماً متصلة، ويمكن تأجيل بعض الاختبارات حسب فصول السنة خلال الضمان</t>
  </si>
  <si>
    <t>تشغيل 60 يوماً متصلة، ويمكن تأجيل بعض الاختبارات حسب فصول السنة خلال الضمان</t>
  </si>
  <si>
    <t>معيار القبول: تشغيل 30 يوماً متصلة، ويمكن تأجيل بعض الاختبارات حسب فصول السنة خلال الضمان. التكرار: بعد استكمال الاختبار والضبط والموازنة.</t>
  </si>
  <si>
    <t>ص 281</t>
  </si>
  <si>
    <t>TST318</t>
  </si>
  <si>
    <t>Q377</t>
  </si>
  <si>
    <t>في بند «لوحة التوزيع»، في حالة: لوحة توزيع، ما القيمة المعتمدة لـ «Cable tray أعلى اللوحة»؟</t>
  </si>
  <si>
    <t>200 × 200 × 3.0 مم</t>
  </si>
  <si>
    <t>100 × 100 × 1.5 مم</t>
  </si>
  <si>
    <t>50 × 50 × 0.8 مم</t>
  </si>
  <si>
    <t>300 × 300 × 4.5 مم</t>
  </si>
  <si>
    <t>Cable tray أعلى اللوحة: 100 × 100 × 1.5 مم (لوحة توزيع).</t>
  </si>
  <si>
    <t>ص 415</t>
  </si>
  <si>
    <t>TOL1638</t>
  </si>
  <si>
    <t>Q378</t>
  </si>
  <si>
    <t>منع أي مواسير داخل البئر</t>
  </si>
  <si>
    <t>تركيب جرابات الصواعد قبل الصب</t>
  </si>
  <si>
    <t>استبدال الجزء المعصور قبل الصب</t>
  </si>
  <si>
    <t>الخطأ: عدم تنظيم نزلات اللوحات والبواطات وصواعد التيار الخفيف. أثره: تعارضات وصعوبة التوصيل. الصحيح: تنظيم النزلات حسب المخطط.</t>
  </si>
  <si>
    <t>ص 246 إلى 247</t>
  </si>
  <si>
    <t>MIS231</t>
  </si>
  <si>
    <t>Q379</t>
  </si>
  <si>
    <t>رص الكابلات على الزوايا المعدنية الجانبية</t>
  </si>
  <si>
    <t>استخدام اللون الأزرق لسلك مكهرب أو البني أو الأسود أو الرمادي للمحايد</t>
  </si>
  <si>
    <t>مراجعة النزلات مقابل المخططات قبل الصب</t>
  </si>
  <si>
    <t>الخطأ: استخدام اللون الأزرق لسلك مكهرب أو البني أو الأسود أو الرمادي للمحايد. أثره: خطر صعق وأخطاء صيانة. الصحيح: الأزرق للمحايد فقط حسب SBC 401.</t>
  </si>
  <si>
    <t>ص 251</t>
  </si>
  <si>
    <t>MIS237</t>
  </si>
  <si>
    <t>Q380</t>
  </si>
  <si>
    <t>في بند «استلام المفاتيح والبرايز»، في حالة: تركب رأسية، ما القيمة المعتمدة لـ «تفاوت استقامة أغطية المخارج والمفاتيح»؟</t>
  </si>
  <si>
    <t>5 مم كحد أقصى</t>
  </si>
  <si>
    <t>6 مم كحد أقصى</t>
  </si>
  <si>
    <t>3 مم كحد أقصى</t>
  </si>
  <si>
    <t>4 مم كحد أقصى</t>
  </si>
  <si>
    <t>تفاوت استقامة أغطية المخارج والمفاتيح: 4 مم كحد أقصى (تركب رأسية).</t>
  </si>
  <si>
    <t>ص 253</t>
  </si>
  <si>
    <t>TOL1574</t>
  </si>
  <si>
    <t>Q381</t>
  </si>
  <si>
    <t>في بند «تمديدات الأسقف»، ما القيمة المعتمدة لـ «القطر الخارجي للمجرى»؟</t>
  </si>
  <si>
    <t>1/6 سمك الخرسانة بحد أقصى</t>
  </si>
  <si>
    <t>1/3 سمك الخرسانة بحد أقصى</t>
  </si>
  <si>
    <t>3/4 سمك الخرسانة بحد أقصى</t>
  </si>
  <si>
    <t>1/10 سمك الخرسانة بحد أقصى</t>
  </si>
  <si>
    <t>القطر الخارجي للمجرى: 1/3 سمك الخرسانة بحد أقصى.</t>
  </si>
  <si>
    <t>TOL1515</t>
  </si>
  <si>
    <t>Q382</t>
  </si>
  <si>
    <t>في بند «استلام المصاعد»، في حالة: متطلبات المعاقين، ما القيمة المعتمدة لـ «أقل عرض باب مصعد»؟</t>
  </si>
  <si>
    <t>85 سم</t>
  </si>
  <si>
    <t>170 سم</t>
  </si>
  <si>
    <t>130 سم</t>
  </si>
  <si>
    <t>115 سم</t>
  </si>
  <si>
    <t>أقل عرض باب مصعد: 85 سم (متطلبات المعاقين).</t>
  </si>
  <si>
    <t>ص 289</t>
  </si>
  <si>
    <t>TOL1820</t>
  </si>
  <si>
    <t>Q383</t>
  </si>
  <si>
    <t>لا تزيد عن 3 م ثابتة وبدون وصلات</t>
  </si>
  <si>
    <t>التقليل بعد أخذ التفريعة</t>
  </si>
  <si>
    <t>عدم تثبيت المواسير بحديد السقف</t>
  </si>
  <si>
    <t>الخطأ: عدم تثبيت المواسير بحديد السقف. أثره: طفو أو إزاحة المواسير أثناء الصب. الصحيح: ربط المواسير بالتسليح على مسافات مناسبة.</t>
  </si>
  <si>
    <t>MIS222</t>
  </si>
  <si>
    <t>Q384</t>
  </si>
  <si>
    <t>في بند «تفريعات مجاري الهواء»، في حالة: تفريعة مستطيلة، ما القيمة المعتمدة لـ «استخدام التفريعة بـ Throat»؟</t>
  </si>
  <si>
    <t>فروع &gt; 280 L/s، إلزامي عند W ≥ 550 مم، بدون hand damper لفروع الضغط العالي</t>
  </si>
  <si>
    <t>فروع &gt; 470 L/s، إلزامي عند W ≥ 900 مم، بدون hand damper لفروع الضغط العالي</t>
  </si>
  <si>
    <t>فروع &gt; 350 L/s، إلزامي عند W ≥ 700 مم، بدون hand damper لفروع الضغط العالي</t>
  </si>
  <si>
    <t>فروع &gt; 625 L/s، إلزامي عند W ≥ 1200 مم، بدون hand damper لفروع الضغط العالي</t>
  </si>
  <si>
    <t>استخدام التفريعة بـ Throat: فروع &gt; 470 L/s، إلزامي عند W ≥ 900 مم، بدون hand damper لفروع الضغط العالي (تفريعة مستطيلة).</t>
  </si>
  <si>
    <t>TOL1787</t>
  </si>
  <si>
    <t>Q385</t>
  </si>
  <si>
    <t>في بند «استلام أعمدة الإنارة بالموقع العام»، ما القيمة المعتمدة لـ «شريط عازل واق للأعمدة ذات الجزء المدفون»؟</t>
  </si>
  <si>
    <t>يمتد 15 سم أعلى منسوب الأرض و15 سم تحته</t>
  </si>
  <si>
    <t>يمتد 30 سم أعلى منسوب الأرض و30 سم تحته</t>
  </si>
  <si>
    <t>يمتد 25 سم أعلى منسوب الأرض و25 سم تحته</t>
  </si>
  <si>
    <t>يمتد 20 سم أعلى منسوب الأرض و20 سم تحته</t>
  </si>
  <si>
    <t>شريط عازل واق للأعمدة ذات الجزء المدفون: يمتد 20 سم أعلى منسوب الأرض و20 سم تحته.</t>
  </si>
  <si>
    <t>ص 261</t>
  </si>
  <si>
    <t>TOL1618</t>
  </si>
  <si>
    <t>Q386</t>
  </si>
  <si>
    <t>عند ملاحظة الخطأ التالي بالموقع: «تركيب fire damper دون خلوص تمدد»، ما الممارسة الصحيحة الواجب إلزام المقاول بها؟</t>
  </si>
  <si>
    <t>وجود عصرات (اختناقات) بالمواسير</t>
  </si>
  <si>
    <t>خلوص 6 مم min حوله</t>
  </si>
  <si>
    <t>عدم غلق المواسير داخل المخارج</t>
  </si>
  <si>
    <t>ترحيل الجرابات والنزلات</t>
  </si>
  <si>
    <t>الصحيح: خلوص 6 مم min حوله. أثر الخطأ: انحشار الـ damper عند الحريق.</t>
  </si>
  <si>
    <t>MIS261</t>
  </si>
  <si>
    <t>Q387</t>
  </si>
  <si>
    <t>في بند «الكود الأردني دستور البناء الوطني 1993»، ما القيمة المعتمدة لـ «كابينة المصعد»؟</t>
  </si>
  <si>
    <t>عرض 0.55 م أو أكثر وطول 0.70 م</t>
  </si>
  <si>
    <t>عرض 3.30 م أو أكثر وطول 4.20 م</t>
  </si>
  <si>
    <t>عرض 2.20 م أو أكثر وطول 2.80 م</t>
  </si>
  <si>
    <t>عرض 1.10 م أو أكثر وطول 1.40 م</t>
  </si>
  <si>
    <t>كابينة المصعد: عرض 1.10 م أو أكثر وطول 1.40 م.</t>
  </si>
  <si>
    <t>TOL1813</t>
  </si>
  <si>
    <t>Q388</t>
  </si>
  <si>
    <t>في بند «علامات مسار الكابلات»، في حالة: مسار مدفون، ما القيمة المعتمدة لـ «عمق الـ ducts»؟</t>
  </si>
  <si>
    <t>1200 مم مع LV warning tape ملون</t>
  </si>
  <si>
    <t>800 مم مع LV warning tape ملون</t>
  </si>
  <si>
    <t>650 مم مع LV warning tape ملون</t>
  </si>
  <si>
    <t>600 مم مع LV warning tape ملون</t>
  </si>
  <si>
    <t>عمق الـ ducts: 800 مم مع LV warning tape ملون (مسار مدفون).</t>
  </si>
  <si>
    <t>TOL1651</t>
  </si>
  <si>
    <t>Q389</t>
  </si>
  <si>
    <t>في بند «قاعدة عمود الإنارة وغرفة السحب» (Pole foundation)، ما القيمة المعتمدة لـ «Anchor bolts»؟</t>
  </si>
  <si>
    <t>40 × 1320 مم مع levelling nuts وwashers</t>
  </si>
  <si>
    <t>50 × 1650 مم مع levelling nuts وwashers</t>
  </si>
  <si>
    <t>10 × 330 مم مع levelling nuts وwashers</t>
  </si>
  <si>
    <t>20 × 660 مم مع levelling nuts وwashers</t>
  </si>
  <si>
    <t>Anchor bolts: 20 × 660 مم مع levelling nuts وwashers (Pole foundation).</t>
  </si>
  <si>
    <t>ص 418</t>
  </si>
  <si>
    <t>TOL1652</t>
  </si>
  <si>
    <t>Q390</t>
  </si>
  <si>
    <t>في بند «فتحة الصيانة لمجاري التكييف» (Access door)، ما القيمة المعتمدة لـ «بدون عزل»؟</t>
  </si>
  <si>
    <t>حواف 60 مم، clinch lock، gasket، مقبض 50</t>
  </si>
  <si>
    <t>حواف 20 مم، clinch lock، gasket، مقبض 15</t>
  </si>
  <si>
    <t>حواف 30 مم، clinch lock، gasket، مقبض 25</t>
  </si>
  <si>
    <t>حواف 40 مم، clinch lock، gasket، مقبض 35</t>
  </si>
  <si>
    <t>بدون عزل: حواف 30 مم، clinch lock، gasket، مقبض 25 (Access door).</t>
  </si>
  <si>
    <t>ص 412</t>
  </si>
  <si>
    <t>TOL1808</t>
  </si>
  <si>
    <t>Q391</t>
  </si>
  <si>
    <t>في بند «استلام بلاطات الأرضيات (Slab-on-Grade)»، في حالة: حسب الكتالوج، ما القيمة المعتمدة لـ «عمق بئر المصعد»؟</t>
  </si>
  <si>
    <t>100-170 سم</t>
  </si>
  <si>
    <t>65-115 سم</t>
  </si>
  <si>
    <t>150-255 سم</t>
  </si>
  <si>
    <t>200-340 سم</t>
  </si>
  <si>
    <t>عمق بئر المصعد: 100-170 سم (حسب الكتالوج).</t>
  </si>
  <si>
    <t>ص 103</t>
  </si>
  <si>
    <t>TOL1817</t>
  </si>
  <si>
    <t>Q392</t>
  </si>
  <si>
    <t>في بند «أقل مقطع للموصلات SBC 401 Table 52-5»، ما القيمة المعتمدة لـ «أقل مقطع: تمديدات ثابتة بموصلات عارية للقوى»؟</t>
  </si>
  <si>
    <t>نحاس 7 مم²، ألومنيوم 11 مم²</t>
  </si>
  <si>
    <t>نحاس 15 مم²، ألومنيوم 24 مم²</t>
  </si>
  <si>
    <t>نحاس 8 مم²، ألومنيوم 13 مم²</t>
  </si>
  <si>
    <t>نحاس 10 مم²، ألومنيوم 16 مم²</t>
  </si>
  <si>
    <t>أقل مقطع: تمديدات ثابتة بموصلات عارية للقوى: نحاس 10 مم²، ألومنيوم 16 مم².</t>
  </si>
  <si>
    <t>TOL1557</t>
  </si>
  <si>
    <t>Q393</t>
  </si>
  <si>
    <t>في بند «استلام تأسيس الكهرباء بالجدران»، ما القيمة المعتمدة لـ «البعد عن مواسير المياه الساخنة»؟</t>
  </si>
  <si>
    <t>40 سم متوازية، 20 سم متقاطعة</t>
  </si>
  <si>
    <t>20 سم متوازية، 9 سم متقاطعة</t>
  </si>
  <si>
    <t>30 سم متوازية، 15 سم متقاطعة</t>
  </si>
  <si>
    <t>20 سم متوازية، 11 سم متقاطعة</t>
  </si>
  <si>
    <t>البعد عن مواسير المياه الساخنة: 30 سم متوازية، 15 سم متقاطعة.</t>
  </si>
  <si>
    <t>ص 248</t>
  </si>
  <si>
    <t>TOL1538</t>
  </si>
  <si>
    <t>Q394</t>
  </si>
  <si>
    <t>في بند «المفاتيح بجوار الباب»، في حالة: بجوار الباب، ما القيمة المعتمدة لـ «ارتفاع المفتاح»؟</t>
  </si>
  <si>
    <t>2700 مم من الأرضية النهائية</t>
  </si>
  <si>
    <t>1350 مم من الأرضية النهائية</t>
  </si>
  <si>
    <t>4050 مم من الأرضية النهائية</t>
  </si>
  <si>
    <t>3400 مم من الأرضية النهائية</t>
  </si>
  <si>
    <t>ارتفاع المفتاح: 1350 مم من الأرضية النهائية (بجوار الباب).</t>
  </si>
  <si>
    <t>TOL1634</t>
  </si>
  <si>
    <t>Q395</t>
  </si>
  <si>
    <t>في اختبار «اختبار عزل الملفات بالمصنع» ضمن «استلام المحولات الكهربائية»، ما معيار القبول المعتمد؟</t>
  </si>
  <si>
    <t>22 ك.فولت للدخول و1200 فولت للخروج</t>
  </si>
  <si>
    <t>12 ك.فولت للدخول و700 فولت للخروج</t>
  </si>
  <si>
    <t>14 ك.فولت للدخول و800 فولت للخروج</t>
  </si>
  <si>
    <t>18 ك.فولت للدخول و1000 فولت للخروج</t>
  </si>
  <si>
    <t>معيار القبول: 18 ك.فولت للدخول و1000 فولت للخروج. التكرار: شهادة مصنع.</t>
  </si>
  <si>
    <t>ص 264</t>
  </si>
  <si>
    <t>TST265</t>
  </si>
  <si>
    <t>Q396</t>
  </si>
  <si>
    <t>في بند «استلام تمديدات الكهرباء بالسقف الخرساني»، في حالة: إلا إذا ذكر في المخططات الإنشائية، ما القيمة المعتمدة لـ «المسافة بين صندوقي اتصال»؟</t>
  </si>
  <si>
    <t>5 م كحد أقصى</t>
  </si>
  <si>
    <t>10 م كحد أقصى</t>
  </si>
  <si>
    <t>30 م كحد أقصى</t>
  </si>
  <si>
    <t>25 م كحد أقصى</t>
  </si>
  <si>
    <t>المسافة بين صندوقي اتصال: 10 م كحد أقصى (إلا إذا ذكر في المخططات الإنشائية).</t>
  </si>
  <si>
    <t>ص 245</t>
  </si>
  <si>
    <t>TOL1523</t>
  </si>
  <si>
    <t>Q397</t>
  </si>
  <si>
    <t>عند ملاحظة الخطأ التالي بالموقع: «ترحيل الجرابات والنزلات»، ما الممارسة الصحيحة الواجب إلزام المقاول بها؟</t>
  </si>
  <si>
    <t>توصيل أكثر من موصل في مربط واحد أو توصيل الكابل مباشرة بالجهاز</t>
  </si>
  <si>
    <t>الصحيح: مراجعة الإحداثيات قبل الصب. أثر الخطأ: عدم توافق مع أماكن اللوحات.</t>
  </si>
  <si>
    <t>MIS233</t>
  </si>
  <si>
    <t>Q398</t>
  </si>
  <si>
    <t>في بند «اختبار مجاري التكييف»، في حالة: قبل العزل، ما القيمة المعتمدة لـ «طول المجرى المختبر»؟</t>
  </si>
  <si>
    <t>40 م رأسي و60 م أفقي كحد أقصى</t>
  </si>
  <si>
    <t>20 م رأسي و35 م أفقي كحد أقصى</t>
  </si>
  <si>
    <t>20 م رأسي و25 م أفقي كحد أقصى</t>
  </si>
  <si>
    <t>30 م رأسي و45 م أفقي كحد أقصى</t>
  </si>
  <si>
    <t>طول المجرى المختبر: 30 م رأسي و45 م أفقي كحد أقصى (قبل العزل).</t>
  </si>
  <si>
    <t>TOL1771</t>
  </si>
  <si>
    <t>Q399</t>
  </si>
  <si>
    <t>عند ملاحظة الخطأ التالي بالموقع: «توصيل المقاول طلمبة أثناء اختبار ضغط المياه المثلجة لتعويض الفاقد»، ما الممارسة الصحيحة الواجب إلزام المقاول بها؟</t>
  </si>
  <si>
    <t>تركيب cable tray مستمر عبر فاصل التمدد</t>
  </si>
  <si>
    <t>تغليف العداد بالشريط والتوقيع والتأكد من عدم توصيل طلمبة</t>
  </si>
  <si>
    <t>تبديل نزلات المواسير بين البرايز والتيار الخفيف</t>
  </si>
  <si>
    <t>الصحيح: تغليف العداد بالشريط والتوقيع والتأكد من عدم توصيل طلمبة. أثر الخطأ: إخفاء التسرب وقبول شبكة معيبة.</t>
  </si>
  <si>
    <t>ص 279</t>
  </si>
  <si>
    <t>MIS257</t>
  </si>
  <si>
    <t>Q400</t>
  </si>
  <si>
    <t>في بند «الاستلام الابتدائي: الأعمال الكهربائية»، في حالة: حدود ضيقة وثابتة، ما القيمة المعتمدة لـ «طول التمديدات الكهربائية المكشوفة»؟</t>
  </si>
  <si>
    <t>لا تزيد عن 6 م وبدون وصلات</t>
  </si>
  <si>
    <t>لا تزيد عن 2 م وبدون وصلات</t>
  </si>
  <si>
    <t>لا تزيد عن 3 م وبدون وصلات</t>
  </si>
  <si>
    <t>لا تزيد عن 4 م وبدون وصلات</t>
  </si>
  <si>
    <t>طول التمديدات الكهربائية المكشوفة: لا تزيد عن 3 م وبدون وصلات (حدود ضيقة وثابتة).</t>
  </si>
  <si>
    <t>ص 300</t>
  </si>
  <si>
    <t>TOL1630</t>
  </si>
  <si>
    <t>Q401</t>
  </si>
  <si>
    <t>في بند «تثبيت البرايز» (mounting box)، ما القيمة المعتمدة لـ «ارتفاع البريزة»؟</t>
  </si>
  <si>
    <t>300 مم من التشطيب</t>
  </si>
  <si>
    <t>150 مم من التشطيب</t>
  </si>
  <si>
    <t>900 مم من التشطيب</t>
  </si>
  <si>
    <t>600 مم من التشطيب</t>
  </si>
  <si>
    <t>ارتفاع البريزة: 300 مم من التشطيب (mounting box).</t>
  </si>
  <si>
    <t>TOL1633</t>
  </si>
  <si>
    <t>Q402</t>
  </si>
  <si>
    <t>في بند «مراجعة المخططات الكهربائية»، وفق كود مصري كهرباء 2000، ما القيمة المعتمدة لـ «محول خاص وتغذية جهد متوسط»؟</t>
  </si>
  <si>
    <t>أكثر من 1250 ك.ف.أ</t>
  </si>
  <si>
    <t>أكثر من 940 ك.ف.أ</t>
  </si>
  <si>
    <t>أكثر من 625 ك.ف.أ</t>
  </si>
  <si>
    <t>أكثر من 375 ك.ف.أ</t>
  </si>
  <si>
    <t>محول خاص وتغذية جهد متوسط: أكثر من 625 ك.ف.أ (كود مصري كهرباء 2000).</t>
  </si>
  <si>
    <t>ص 31</t>
  </si>
  <si>
    <t>TOL1512</t>
  </si>
  <si>
    <t>Q403</t>
  </si>
  <si>
    <t>في بند «استلام الكابلات المدفونة بالموقع العام»، ما القيمة المعتمدة لـ «مواسير احتياطية لتعدية الطرق الرئيسية»؟</t>
  </si>
  <si>
    <t>20% إلى 40% من المواسير المستعملة</t>
  </si>
  <si>
    <t>15% إلى 35% من المواسير المستعملة</t>
  </si>
  <si>
    <t>25% إلى 50% من المواسير المستعملة</t>
  </si>
  <si>
    <t>30% إلى 60% من المواسير المستعملة</t>
  </si>
  <si>
    <t>مواسير احتياطية لتعدية الطرق الرئيسية: 25% إلى 50% من المواسير المستعملة.</t>
  </si>
  <si>
    <t>ص 257</t>
  </si>
  <si>
    <t>TOL1597</t>
  </si>
  <si>
    <t>Q404</t>
  </si>
  <si>
    <t>في بند «متطلبات ذوي الاحتياجات الخاصة (كود مصري 303 لسنة 2003)»، في حالة: مع سلم مقابل 2.4 م أو أكثر، مصعدان متقابلان 2.8 م أو أكثر، ما القيمة المعتمدة لـ «البسطة أمام المصعد»؟</t>
  </si>
  <si>
    <t>1.5 م أو أكثر</t>
  </si>
  <si>
    <t>0.6 م أو أكثر</t>
  </si>
  <si>
    <t>3.8 م أو أكثر</t>
  </si>
  <si>
    <t>0.8 م أو أكثر</t>
  </si>
  <si>
    <t>البسطة أمام المصعد: 1.5 م أو أكثر (مع سلم مقابل 2.4 م أو أكثر، مصعدان متقابلان 2.8 م أو أكثر).</t>
  </si>
  <si>
    <t>TOL1814</t>
  </si>
  <si>
    <t>Q405</t>
  </si>
  <si>
    <t>ربط المواسير بالتسليح على مسافات مناسبة</t>
  </si>
  <si>
    <t>الخطأ: عدم غلق المواسير داخل المخارج. أثره: دخول لباني الأسمنت وانسداد الماسورة. الصحيح: غلق الفوهات بالفلين.</t>
  </si>
  <si>
    <t>MIS225</t>
  </si>
  <si>
    <t>Q406</t>
  </si>
  <si>
    <t>تكرار اختبار</t>
  </si>
  <si>
    <t>ضمن خطة الاختبارات (ITP) لبند «قبول نتائج اختبار القلب الخرساني»، ما معدل الاختبار أو حجم العينة المطلوب لـ «اختبار التحميل للبلاطات والأسقف»؟</t>
  </si>
  <si>
    <t>عند فشل القلوب، بعد 9 أسابيع من الصب على الأقل</t>
  </si>
  <si>
    <t>عند فشل القلوب، بعد 8 أسابيع من الصب على الأقل</t>
  </si>
  <si>
    <t>عند فشل القلوب، بعد 4 أسابيع من الصب على الأقل</t>
  </si>
  <si>
    <t>عند فشل القلوب، بعد 6 أسابيع من الصب على الأقل</t>
  </si>
  <si>
    <t>المعدل: عند فشل القلوب، بعد 6 أسابيع من الصب على الأقل. معيار القبول: حسب الكود.</t>
  </si>
  <si>
    <t>TST71</t>
  </si>
  <si>
    <t>Q407</t>
  </si>
  <si>
    <t>ضمن خطة الاختبارات (ITP) لبند «استلام الردم حول الأساسات»، ما معدل الاختبار أو حجم العينة المطلوب لـ «كثافة حقلية لكل منطقة (Block)»؟</t>
  </si>
  <si>
    <t>حد أدنى 6 نقاط ثم نقطة لكل 200 م2</t>
  </si>
  <si>
    <t>حد أدنى نقطة واحدة ثم نقطة لكل 200 م2</t>
  </si>
  <si>
    <t>حد أدنى 3 نقاط ثم نقطة لكل 200 م2</t>
  </si>
  <si>
    <t>حد أدنى 8 نقاط ثم نقطة لكل 200 م2</t>
  </si>
  <si>
    <t>المعدل: حد أدنى 3 نقاط ثم نقطة لكل 200 م2. معيار القبول: ≥ 95%.</t>
  </si>
  <si>
    <t>TST23</t>
  </si>
  <si>
    <t>Q408</t>
  </si>
  <si>
    <t>ضمن خطة الاختبارات (ITP) لبند «الخزانات الأرضية»، ما معدل الاختبار أو حجم العينة المطلوب لـ «اختبار امتلاء العزل الداخلي»؟</t>
  </si>
  <si>
    <t>مرة بعد 42 يوما من الصب وقبل العزل الخارجي</t>
  </si>
  <si>
    <t>مرة بعد 28 يوما من الصب وقبل العزل الخارجي</t>
  </si>
  <si>
    <t>مرة بعد 17 يوما من الصب وقبل العزل الخارجي</t>
  </si>
  <si>
    <t>مرة بعد 56 يوما من الصب وقبل العزل الخارجي</t>
  </si>
  <si>
    <t>المعدل: مرة بعد 28 يوما من الصب وقبل العزل الخارجي. معيار القبول: ثبات المنسوب أسبوعا مع احتساب التبخر وعدم الرشح.</t>
  </si>
  <si>
    <t>TST138</t>
  </si>
  <si>
    <t>Q409</t>
  </si>
  <si>
    <t>ضمن خطة الاختبارات (ITP) لبند «اختبار حديد التسليح الوارد»، ما معدل الاختبار أو حجم العينة المطلوب لـ «اختبار الشد لحديد التسليح الوارد»؟</t>
  </si>
  <si>
    <t>اختبار لكل 25 طن أو أقل، وعند تعدد المقاسات اختبار لكل مقاس</t>
  </si>
  <si>
    <t>اختبار لكل 30 طن أو أقل، وعند تعدد المقاسات اختبار لكل مقاس</t>
  </si>
  <si>
    <t>اختبار لكل 10 طن أو أقل، وعند تعدد المقاسات اختبار لكل مقاس</t>
  </si>
  <si>
    <t>اختبار لكل 4 طن أو أقل، وعند تعدد المقاسات اختبار لكل مقاس</t>
  </si>
  <si>
    <t>المعدل: اختبار لكل 10 طن أو أقل، وعند تعدد المقاسات اختبار لكل مقاس. معيار القبول: حسب جداول قبول الحديد.</t>
  </si>
  <si>
    <t>TST108</t>
  </si>
  <si>
    <t>Q410</t>
  </si>
  <si>
    <t>HAND</t>
  </si>
  <si>
    <t>تسليم ابتدائي ونهائي</t>
  </si>
  <si>
    <t>استلام</t>
  </si>
  <si>
    <t>عند الاستلام (محضر الاستلام النهائي): «إثبات إصلاح المقاول للملاحظات التي ظهرت بالأعمال وتحديد تاريخ الاستلام النهائي وتوقيع ممثلي الأطراف الثلاثة»، ما المعيار المطلوب؟</t>
  </si>
  <si>
    <t>3 أسماء لكل طرف</t>
  </si>
  <si>
    <t>4 أسماء لكل طرف</t>
  </si>
  <si>
    <t>6 أسماء لكل طرف</t>
  </si>
  <si>
    <t>2 أسماء لكل طرف</t>
  </si>
  <si>
    <t>المعيار: 3 أسماء لكل طرف. نوع نقطة الفحص: R.</t>
  </si>
  <si>
    <t>ص 307</t>
  </si>
  <si>
    <t>CHK3764</t>
  </si>
  <si>
    <t>Q411</t>
  </si>
  <si>
    <t>ضمن خطة الاختبارات (ITP) لبند «شبك التسليح الملحوم Wire Mesh»، ما معدل الاختبار أو حجم العينة المطلوب لـ «اختبارات الشبك: الشد، الثني، تحديد القطر ومساحة المقطع، المظهر»؟</t>
  </si>
  <si>
    <t>عينة لكل 20 طن تحتوي لحاما واحدا على الأقل وعينة ثانية خارج اللحامات</t>
  </si>
  <si>
    <t>عينة لكل 35 طن تحتوي لحاما واحدا على الأقل وعينة ثانية خارج اللحامات</t>
  </si>
  <si>
    <t>عينة لكل 15 طن تحتوي لحاما واحدا على الأقل وعينة ثانية خارج اللحامات</t>
  </si>
  <si>
    <t>عينة لكل 25 طن تحتوي لحاما واحدا على الأقل وعينة ثانية خارج اللحامات</t>
  </si>
  <si>
    <t>المعدل: عينة لكل 25 طن تحتوي لحاما واحدا على الأقل وعينة ثانية خارج اللحامات. معيار القبول: خضوع أو ضمان 0.2% 450 ن/مم2 على الأقل، شد 520 ن/مم2، استطالة 8%.</t>
  </si>
  <si>
    <t>TST113</t>
  </si>
  <si>
    <t>Q412</t>
  </si>
  <si>
    <t>ضمن خطة الاختبارات (ITP) لبند «اختبار مجاري التكييف»، ما معدل الاختبار أو حجم العينة المطلوب لـ «اختبار تسرب مجاري الضغط المتوسط والعالي»؟</t>
  </si>
  <si>
    <t>بالموقع أثناء التركيب وقبل العزل، لأطوال لا تزيد عن 40 م رأسي و60 م أفقي</t>
  </si>
  <si>
    <t>بالموقع أثناء التركيب وقبل العزل، لأطوال لا تزيد عن 45 م رأسي و70 م أفقي</t>
  </si>
  <si>
    <t>بالموقع أثناء التركيب وقبل العزل، لأطوال لا تزيد عن 30 م رأسي و45 م أفقي</t>
  </si>
  <si>
    <t>بالموقع أثناء التركيب وقبل العزل، لأطوال لا تزيد عن 60 م رأسي و90 م أفقي</t>
  </si>
  <si>
    <t>المعدل: بالموقع أثناء التركيب وقبل العزل، لأطوال لا تزيد عن 30 م رأسي و45 م أفقي. معيار القبول: ضغط الاختبار = ضغط التشغيل التصميمي + 200 باسكال (متوسط) أو + 300 أو 500 باسكال (عالي).</t>
  </si>
  <si>
    <t>TST312</t>
  </si>
  <si>
    <t>Q413</t>
  </si>
  <si>
    <t>يعتبر محضر معاينة فقط</t>
  </si>
  <si>
    <t>الإبقاء عليها حتى صب أعمدة الأرضي</t>
  </si>
  <si>
    <t>اعتباره محضر معاينة لحين الإصلاح</t>
  </si>
  <si>
    <t>تحميل المقاول عيوب الاستعمال العادي Fair Wear and Tear</t>
  </si>
  <si>
    <t>الخطأ: تحميل المقاول عيوب الاستعمال العادي Fair Wear and Tear. أثره: خلاف تعاقدي غير مبرر. الصحيح: الفصل بين عيوب الاستعمال وعيوب التنفيذ.</t>
  </si>
  <si>
    <t>ص 305</t>
  </si>
  <si>
    <t>MIS266</t>
  </si>
  <si>
    <t>Q414</t>
  </si>
  <si>
    <t>ضمن خطة الاختبارات (ITP) لبند «استلام تبليطات الأرضيات»، ما معدل الاختبار أو حجم العينة المطلوب لـ «قوة الكسر (مقاومة الانحناء)»؟</t>
  </si>
  <si>
    <t>6 قطع</t>
  </si>
  <si>
    <t>3 قطع</t>
  </si>
  <si>
    <t>5 قطع</t>
  </si>
  <si>
    <t>4 قطع</t>
  </si>
  <si>
    <t>المعدل: 5 قطع. معيار القبول: ≥ 75 كجم/سم2 لمتوسط النتائج.</t>
  </si>
  <si>
    <t>Q415</t>
  </si>
  <si>
    <t>ضمن خطة الاختبارات (ITP) لبند «اختبارات شبكة الهاتف بعد التنفيذ»، ما معدل الاختبار أو حجم العينة المطلوب لـ «الاضمحلال attenuation»؟</t>
  </si>
  <si>
    <t>7% من الخطوط</t>
  </si>
  <si>
    <t>3% من الخطوط</t>
  </si>
  <si>
    <t>5% من الخطوط</t>
  </si>
  <si>
    <t>8% من الخطوط</t>
  </si>
  <si>
    <t>المعدل: 5% من الخطوط. معيار القبول: مطابق.</t>
  </si>
  <si>
    <t>TST288</t>
  </si>
  <si>
    <t>Q416</t>
  </si>
  <si>
    <t>ضمن خطة الاختبارات (ITP) لبند «استلام الخوازيق المصبوبة في الموقع»، ما معدل الاختبار أو حجم العينة المطلوب لـ «Ultrasonic»؟</t>
  </si>
  <si>
    <t>15% من الخوازيق</t>
  </si>
  <si>
    <t>50% من الخوازيق</t>
  </si>
  <si>
    <t>35% من الخوازيق</t>
  </si>
  <si>
    <t>25% من الخوازيق</t>
  </si>
  <si>
    <t>المعدل: 25% من الخوازيق. معيار القبول: استمرارية وعدم وجود تربة.</t>
  </si>
  <si>
    <t>ص 73</t>
  </si>
  <si>
    <t>TST31</t>
  </si>
  <si>
    <t>Q417</t>
  </si>
  <si>
    <t>ضمن خطة الاختبارات (ITP) لبند «قبول الخلطة التصميمية للخرسانة»، ما معدل الاختبار أو حجم العينة المطلوب لـ «الخلطات التأكيدية (مقاومة ضغط 28 يوما)»؟</t>
  </si>
  <si>
    <t>2 خلطات لكل رتبة قبل التوريد</t>
  </si>
  <si>
    <t>6 خلطات لكل رتبة قبل التوريد</t>
  </si>
  <si>
    <t>4 خلطات لكل رتبة قبل التوريد</t>
  </si>
  <si>
    <t>3 خلطات لكل رتبة قبل التوريد</t>
  </si>
  <si>
    <t>المعدل: 3 خلطات لكل رتبة قبل التوريد. معيار القبول: متوسط 95% من المستهدف و fcu + 6.5 ن/مم2 على الأقل، ولا مكعب أقل من المميزة، والمدى 15% أو أقل.</t>
  </si>
  <si>
    <t>TST43</t>
  </si>
  <si>
    <t>Q418</t>
  </si>
  <si>
    <t>ضمن خطة الاختبارات (ITP) لبند «قبول رمل المباني»، ما معدل الاختبار أو حجم العينة المطلوب لـ «اختبارات صلاحية رمل المونة: التحليل المنخلي رطب وجاف، الغبار والطمي، الكثافة النسبية، الشوائب العضوية، الكلوريدات، أكسيد الكبريتيك الذائب»؟</t>
  </si>
  <si>
    <t>لكل 250 م3 أو أقل أو عند تغيير المصدر أو كل شهر</t>
  </si>
  <si>
    <t>لكل 200 م3 أو أقل أو عند تغيير المصدر أو كل شهر</t>
  </si>
  <si>
    <t>لكل 150 م3 أو أقل أو عند تغيير المصدر أو كل شهر</t>
  </si>
  <si>
    <t>لكل 400 م3 أو أقل أو عند تغيير المصدر أو كل شهر</t>
  </si>
  <si>
    <t>المعدل: لكل 200 م3 أو أقل أو عند تغيير المصدر أو كل شهر. معيار القبول: حسب المواصفات وتدرج ASTM C144.</t>
  </si>
  <si>
    <t>TST165</t>
  </si>
  <si>
    <t>Q419</t>
  </si>
  <si>
    <t>حظر رفع الأشخاص بأقفاص المعدات</t>
  </si>
  <si>
    <t>اعتبار اعتماد المواد أثناء التنفيذ مسقطا لحق الرفض عند الاستلام</t>
  </si>
  <si>
    <t>كمرة رئيسية مستمرة تحمل باقي الكمرات لكسر الحلقة</t>
  </si>
  <si>
    <t>الخطأ: اعتبار اعتماد المواد أثناء التنفيذ مسقطا لحق الرفض عند الاستلام. أثره: قبول مهمات غير مطابقة. الصحيح: للجنة حق الرفض أو التخفيض رغم الاعتماد السابق.</t>
  </si>
  <si>
    <t>MIS263</t>
  </si>
  <si>
    <t>Q420</t>
  </si>
  <si>
    <t>عند ملاحظة الخطأ التالي بالموقع: «اعتبار محضر به نواقص جوهرية استلاما ابتدائيا»، ما الممارسة الصحيحة الواجب إلزام المقاول بها؟</t>
  </si>
  <si>
    <t>الصحيح: يعتبر محضر معاينة فقط. أثر الخطأ: بدء الضمان قبل اكتمال الأعمال.</t>
  </si>
  <si>
    <t>ص 293</t>
  </si>
  <si>
    <t>MIS264</t>
  </si>
  <si>
    <t>Q421</t>
  </si>
  <si>
    <t>ضمن خطة الاختبارات (ITP) لبند «قبول نتائج اختبار القلب الخرساني»، ما معدل الاختبار أو حجم العينة المطلوب لـ «اختبار القلب الخرساني»؟</t>
  </si>
  <si>
    <t>8 قلوب على الأقل عند فشل المكعبات أو الشك</t>
  </si>
  <si>
    <t>6 قلوب على الأقل عند فشل المكعبات أو الشك</t>
  </si>
  <si>
    <t>قلب واحد على الأقل عند فشل المكعبات أو الشك</t>
  </si>
  <si>
    <t>3 قلوب على الأقل عند فشل المكعبات أو الشك</t>
  </si>
  <si>
    <t>المعدل: 3 قلوب على الأقل عند فشل المكعبات أو الشك. معيار القبول: مصري: متوسط 75% وفردي 65%؛ ACI: متوسط 85% وفردي 75%.</t>
  </si>
  <si>
    <t>ص 47</t>
  </si>
  <si>
    <t>TST70</t>
  </si>
  <si>
    <t>Q422</t>
  </si>
  <si>
    <t>عند الاستلام (الاستلام الابتدائي: الأعمال الصحية): «تغطية مواسير المياه الساخنة بالصوف الزجاجي أو مادة معتمدة ثم قماش قلاع المراكب»، ما المعيار المطلوب؟</t>
  </si>
  <si>
    <t>سمك لا يقل عن 30 مم</t>
  </si>
  <si>
    <t>سمك لا يقل عن 40 مم</t>
  </si>
  <si>
    <t>سمك لا يقل عن 20 مم</t>
  </si>
  <si>
    <t>سمك لا يقل عن 25 مم</t>
  </si>
  <si>
    <t>المعيار: سمك لا يقل عن 20 مم. نوع نقطة الفحص: W.</t>
  </si>
  <si>
    <t>CHK3667</t>
  </si>
  <si>
    <t>Q423</t>
  </si>
  <si>
    <t>ضمن خطة الاختبارات (ITP) لبند «بلاطات PT»، ما معدل الاختبار أو حجم العينة المطلوب لـ «معايرة أجهزة الشد وقياس الاستطالة»؟</t>
  </si>
  <si>
    <t>كل 3 شهور</t>
  </si>
  <si>
    <t>كل شهرين</t>
  </si>
  <si>
    <t>كل 12 شهرا</t>
  </si>
  <si>
    <t>كل 6 شهور</t>
  </si>
  <si>
    <t>المعدل: كل 6 شهور. معيار القبول: نسبة الخطأ ضمن المسموح.</t>
  </si>
  <si>
    <t>TST129</t>
  </si>
  <si>
    <t>Q424</t>
  </si>
  <si>
    <t>ضمن خطة الاختبارات (ITP) لبند «استلام تبليطات الأرضيات»، ما معدل الاختبار أو حجم العينة المطلوب لـ «امتصاص الماء للبلاط»؟</t>
  </si>
  <si>
    <t>3 عينات</t>
  </si>
  <si>
    <t>4 عينات</t>
  </si>
  <si>
    <t>6 عينات</t>
  </si>
  <si>
    <t>عينتان</t>
  </si>
  <si>
    <t>المعدل: 3 عينات. معيار القبول: حسب المواصفات.</t>
  </si>
  <si>
    <t>TST203</t>
  </si>
  <si>
    <t>Q425</t>
  </si>
  <si>
    <t>ضمن خطة الاختبارات (ITP) لبند «استلام الخرسانة الجاهزة»، ما معدل الاختبار أو حجم العينة المطلوب لـ «معايرة ماكينة الكسر»؟</t>
  </si>
  <si>
    <t>أقل من 18 شهرا، ويفضل سنويا</t>
  </si>
  <si>
    <t>أقل من 45 شهرا، ويفضل سنويا</t>
  </si>
  <si>
    <t>أقل من 54 شهرا، ويفضل سنويا</t>
  </si>
  <si>
    <t>أقل من 9 شهرا، ويفضل سنويا</t>
  </si>
  <si>
    <t>المعدل: أقل من 18 شهرا، ويفضل سنويا. معيار القبول: شهادة معايرة سارية.</t>
  </si>
  <si>
    <t>TST82</t>
  </si>
  <si>
    <t>Q426</t>
  </si>
  <si>
    <t>عند ملاحظة الخطأ التالي بالموقع: «إصدار محضر استلام نهائي رغم وجود عيوب تنفيذ»، ما الممارسة الصحيحة الواجب إلزام المقاول بها؟</t>
  </si>
  <si>
    <t>Lags بدون سبب تنفيذي</t>
  </si>
  <si>
    <t>الصحيح: اعتباره محضر معاينة لحين الإصلاح. أثر الخطأ: سقوط الضمان التعاقدي للعيوب الظاهرة.</t>
  </si>
  <si>
    <t>MIS267</t>
  </si>
  <si>
    <t>Q427</t>
  </si>
  <si>
    <t>تجاوز كميات الحصر لكميات المقايسة في المستخلص الختامي دون إجراء</t>
  </si>
  <si>
    <t>الخطأ: تجاوز كميات الحصر لكميات المقايسة في المستخلص الختامي دون إجراء. أثره: خلاف مالي ومخالفة تعاقدية. الصحيح: عمل مناقلة ختامية بآخر كميات الحصر.</t>
  </si>
  <si>
    <t>MIS265</t>
  </si>
  <si>
    <t>Q428</t>
  </si>
  <si>
    <t>ضمن خطة الاختبارات (ITP) لبند «اختبارات شبكة الهاتف بعد التنفيذ»، ما معدل الاختبار أو حجم العينة المطلوب لـ «الاستمرارية»؟</t>
  </si>
  <si>
    <t>100% من الخطوط</t>
  </si>
  <si>
    <t>65% من الخطوط</t>
  </si>
  <si>
    <t>50% من الخطوط</t>
  </si>
  <si>
    <t>40% من الخطوط</t>
  </si>
  <si>
    <t>المعدل: 100% من الخطوط. معيار القبول: مطابق.</t>
  </si>
  <si>
    <t>ص 301</t>
  </si>
  <si>
    <t>TST285</t>
  </si>
  <si>
    <t>Q429</t>
  </si>
  <si>
    <t>في بند «إجراءات الاستلام النهائي للمشروع»، في حالة: ما لم يحدد العقد مدة أقل، ما القيمة المعتمدة لـ «مهلة الإصلاح بعد الإنذار الكتابي»؟</t>
  </si>
  <si>
    <t>30 يوما كحد أقصى</t>
  </si>
  <si>
    <t>45 يوما كحد أقصى</t>
  </si>
  <si>
    <t>6 يوما كحد أقصى</t>
  </si>
  <si>
    <t>15 يوما كحد أقصى</t>
  </si>
  <si>
    <t>مهلة الإصلاح بعد الإنذار الكتابي: 15 يوما كحد أقصى (ما لم يحدد العقد مدة أقل).</t>
  </si>
  <si>
    <t>TOL1828</t>
  </si>
  <si>
    <t>Q430</t>
  </si>
  <si>
    <t>عند الاستلام (إجراءات التسليم الابتدائي للمشروع): «شهادة ضمان شركات العزل المائي بالمدة المحددة بالعقد»، ما المعيار المطلوب؟</t>
  </si>
  <si>
    <t>غالبا 8 سنوات</t>
  </si>
  <si>
    <t>غالبا 13 سنة</t>
  </si>
  <si>
    <t>غالبا 15 سنة</t>
  </si>
  <si>
    <t>غالبا 10 سنوات</t>
  </si>
  <si>
    <t>المعيار: غالبا 10 سنوات. نوع نقطة الفحص: R.</t>
  </si>
  <si>
    <t>CHK3577</t>
  </si>
  <si>
    <t>Q431</t>
  </si>
  <si>
    <t>ضمن خطة الاختبارات (ITP) لبند «استلام الردم حول الأساسات»، ما معدل الاختبار أو حجم العينة المطلوب لـ «مطابقة التربة الموردة للعينة المعتمدة»؟</t>
  </si>
  <si>
    <t>كل 600 م3 على الأقل</t>
  </si>
  <si>
    <t>كل 500 م3 على الأقل</t>
  </si>
  <si>
    <t>كل 750 م3 على الأقل</t>
  </si>
  <si>
    <t>كل 400 م3 على الأقل</t>
  </si>
  <si>
    <t>المعدل: كل 500 م3 على الأقل. معيار القبول: مطابقة العينة المعتمدة.</t>
  </si>
  <si>
    <t>TST20</t>
  </si>
  <si>
    <t>Q432</t>
  </si>
  <si>
    <t>ضمن خطة الاختبارات (ITP) لبند «استلام أعمال طرطشة البياض»، ما معدل الاختبار أو حجم العينة المطلوب لـ «الشوائب العضوية في الرمل»؟</t>
  </si>
  <si>
    <t>كل 250 م3 أو أقل أو عند تغيير المصدر أو كل شهر</t>
  </si>
  <si>
    <t>كل 150 م3 أو أقل أو عند تغيير المصدر أو كل شهر</t>
  </si>
  <si>
    <t>كل 300 م3 أو أقل أو عند تغيير المصدر أو كل شهر</t>
  </si>
  <si>
    <t>كل 200 م3 أو أقل أو عند تغيير المصدر أو كل شهر</t>
  </si>
  <si>
    <t>المعدل: كل 200 م3 أو أقل أو عند تغيير المصدر أو كل شهر. معيار القبول: حسب المواصفات.</t>
  </si>
  <si>
    <t>TST180</t>
  </si>
  <si>
    <t>Q433</t>
  </si>
  <si>
    <t>ضمن خطة الاختبارات (ITP) لبند «استلام أعمال الحفر والتأسيس»، ما معدل الاختبار أو حجم العينة المطلوب لـ «بروكتر لتربة قاع الحفر ثم كثافة حقلية للدمك»؟</t>
  </si>
  <si>
    <t>عينة لكل 300 م2</t>
  </si>
  <si>
    <t>عينة لكل 40 م2</t>
  </si>
  <si>
    <t>عينة لكل 50 م2</t>
  </si>
  <si>
    <t>المعدل: عينة لكل 100 م2. معيار القبول: ≥ 95% من أقصى كثافة.</t>
  </si>
  <si>
    <t>Q434</t>
  </si>
  <si>
    <t>ضمن خطة الاختبارات (ITP) لبند «رصف الأسفلت»، ما معدل الاختبار أو حجم العينة المطلوب لـ «Marshall method Test &amp; Specific Gravity»؟</t>
  </si>
  <si>
    <t>يوميا وواحد لكل 1500 طن</t>
  </si>
  <si>
    <t>يوميا وواحد لكل 1000 طن</t>
  </si>
  <si>
    <t>يوميا وواحد لكل 600 طن</t>
  </si>
  <si>
    <t>يوميا وواحد لكل 2000 طن</t>
  </si>
  <si>
    <t>المعدل: يوميا وواحد لكل 1000 طن. معيار القبول: حسب الخلطة المعتمدة.</t>
  </si>
  <si>
    <t>TST147</t>
  </si>
  <si>
    <t>Q435</t>
  </si>
  <si>
    <t>ضمن خطة الاختبارات (ITP) لبند «شبك التسليح الملحوم Wire Mesh»، ما معدل الاختبار أو حجم العينة المطلوب لـ «اختبار مقاومة القص للحامات»؟</t>
  </si>
  <si>
    <t>عينة لكل 15 طن</t>
  </si>
  <si>
    <t>عينة لكل 25 طن</t>
  </si>
  <si>
    <t>عينة لكل 40 طن</t>
  </si>
  <si>
    <t>عينة لكل 30 طن</t>
  </si>
  <si>
    <t>المعدل: عينة لكل 25 طن. معيار القبول: المساحة الاسمية للسيخ الأكبر × 15 (نتوءات) أو × 24 (أملس).</t>
  </si>
  <si>
    <t>Q436</t>
  </si>
  <si>
    <t>ضمن خطة الاختبارات (ITP) لبند «فك الشدات»، ما معدل الاختبار أو حجم العينة المطلوب لـ «اختبار ضغط مكعبات للفك»؟</t>
  </si>
  <si>
    <t>4 عينات على الأقل لكل 100 م3 أو أقل يوميا</t>
  </si>
  <si>
    <t>6 عينات على الأقل لكل 100 م3 أو أقل يوميا</t>
  </si>
  <si>
    <t>3 عينات على الأقل لكل 100 م3 أو أقل يوميا</t>
  </si>
  <si>
    <t>عينتان على الأقل لكل 100 م3 أو أقل يوميا</t>
  </si>
  <si>
    <t>المعدل: 3 عينات على الأقل لكل 100 م3 أو أقل يوميا. معيار القبول: 70% من مقاومة 28 يوما أو 75% من الرتبة.</t>
  </si>
  <si>
    <t>TST95</t>
  </si>
  <si>
    <t>Q437</t>
  </si>
  <si>
    <t>عند الاستلام (الاستلام الابتدائي: شبكة الحريق والمضخات): «قراءة مؤشر الضغط»، ما المعيار المطلوب؟</t>
  </si>
  <si>
    <t>2.8 إلى 4 بار</t>
  </si>
  <si>
    <t>5.5 إلى 7 بار</t>
  </si>
  <si>
    <t>11.0 إلى 14 بار</t>
  </si>
  <si>
    <t>16.5 إلى 21 بار</t>
  </si>
  <si>
    <t>المعيار: 5.5 إلى 7 بار. نوع نقطة الفحص: W.</t>
  </si>
  <si>
    <t>ص 298</t>
  </si>
  <si>
    <t>CHK3657</t>
  </si>
  <si>
    <t>Q438</t>
  </si>
  <si>
    <t>ضمن خطة الاختبارات (ITP) لبند «استلام تبليطات الأرضيات»، ما معدل الاختبار أو حجم العينة المطلوب لـ «البري للبلاط الأسمنتي المقوى»؟</t>
  </si>
  <si>
    <t>3 بلاطات</t>
  </si>
  <si>
    <t>5 بلاطات</t>
  </si>
  <si>
    <t>4 بلاطات</t>
  </si>
  <si>
    <t>6 بلاطات</t>
  </si>
  <si>
    <t>المعدل: 4 بلاطات. معيار القبول: ≤ 0.5 مم للبلاطة و0.4 مم متوسط.</t>
  </si>
  <si>
    <t>Q439</t>
  </si>
  <si>
    <t>ضمن خطة الاختبارات (ITP) لبند «اختبار مواسير الصرف الخارجية والمطابق»، ما معدل الاختبار أو حجم العينة المطلوب لـ «اختبار مياه لخطوط الصرف بالجاذبية بسد النهايات وملء عمود مياه 3 م»؟</t>
  </si>
  <si>
    <t>كل قطاع لا يزيد عن 200 م بقطر واحد</t>
  </si>
  <si>
    <t>كل قطاع لا يزيد عن 150 م بقطر واحد</t>
  </si>
  <si>
    <t>كل قطاع لا يزيد عن 60 م بقطر واحد</t>
  </si>
  <si>
    <t>كل قطاع لا يزيد عن 100 م بقطر واحد</t>
  </si>
  <si>
    <t>المعدل: كل قطاع لا يزيد عن 100 م بقطر واحد. معيار القبول: ثبات منسوب المياه في القمع 15 دقيقة على الأقل.</t>
  </si>
  <si>
    <t>ص 236</t>
  </si>
  <si>
    <t>TST237</t>
  </si>
  <si>
    <t>Q440</t>
  </si>
  <si>
    <t>ضمن خطة الاختبارات (ITP) لبند «استلام الخرسانة الجاهزة»، ما معدل الاختبار أو حجم العينة المطلوب لـ «الهبوط (Slump)»؟</t>
  </si>
  <si>
    <t>مع كل أخذ عينات وكل 60 م3</t>
  </si>
  <si>
    <t>مع كل أخذ عينات وكل 75 م3</t>
  </si>
  <si>
    <t>مع كل أخذ عينات وكل 40 م3</t>
  </si>
  <si>
    <t>مع كل أخذ عينات وكل 50 م3</t>
  </si>
  <si>
    <t>المعدل: مع كل أخذ عينات وكل 50 م3. معيار القبول: ±20 مم (≤ 80) أو ±30 مم (&gt; 80)، أقصى 200 مم (250 مع ملدنات).</t>
  </si>
  <si>
    <t>ص 63، 66</t>
  </si>
  <si>
    <t>TST74</t>
  </si>
  <si>
    <t>Q441</t>
  </si>
  <si>
    <t>ضمن خطة الاختبارات (ITP) لبند «بلاطات PT»، ما معدل الاختبار أو حجم العينة المطلوب لـ «مقاومة مادة الحقن Grout»؟</t>
  </si>
  <si>
    <t>عينات بعمر 14 يوما</t>
  </si>
  <si>
    <t>عينات بعمر 84 يوما</t>
  </si>
  <si>
    <t>عينات بعمر 28 يوما</t>
  </si>
  <si>
    <t>عينات بعمر 70 يوما</t>
  </si>
  <si>
    <t>المعدل: عينات بعمر 28 يوما. معيار القبول: 30 ن/مم2 على الأقل.</t>
  </si>
  <si>
    <t>Q442</t>
  </si>
  <si>
    <t>ضمن خطة الاختبارات (ITP) لبند «رصف الأسفلت»، ما معدل الاختبار أو حجم العينة المطلوب لـ «اختبار الدمك لطبقة الأساس»؟</t>
  </si>
  <si>
    <t>لكل 200 م2 لكل طبقة</t>
  </si>
  <si>
    <t>لكل 250 م2 لكل طبقة</t>
  </si>
  <si>
    <t>لكل 300 م2 لكل طبقة</t>
  </si>
  <si>
    <t>لكل 150 م2 لكل طبقة</t>
  </si>
  <si>
    <t>المعدل: لكل 200 م2 لكل طبقة. معيار القبول: حسب المواصفات.</t>
  </si>
  <si>
    <t>ص 151</t>
  </si>
  <si>
    <t>TST146</t>
  </si>
  <si>
    <t>Q443</t>
  </si>
  <si>
    <t>عند الاستلام (الاستلام الابتدائي: شبكة الحريق والمضخات): «اختبار ضغط الشبكة»، ما المعيار المطلوب؟</t>
  </si>
  <si>
    <t>6.8 بار لمدة ساعتين بدون هبوط</t>
  </si>
  <si>
    <t>27.2 بار لمدة ساعتين بدون هبوط</t>
  </si>
  <si>
    <t>40.8 بار لمدة ساعتين بدون هبوط</t>
  </si>
  <si>
    <t>المعيار: 13.6 بار لمدة ساعتين بدون هبوط. نوع نقطة الفحص: H.</t>
  </si>
  <si>
    <t>CHK3659</t>
  </si>
  <si>
    <t>Q444</t>
  </si>
  <si>
    <t>ضمن خطة الاختبارات (ITP) لبند «الاستلام الابتدائي: نظام إنذار الحريق»، ما معدل الاختبار أو حجم العينة المطلوب لـ «تشغيل جميع الأزرار اليدوية»؟</t>
  </si>
  <si>
    <t>100% من الأزرار</t>
  </si>
  <si>
    <t>60% من الأزرار</t>
  </si>
  <si>
    <t>75% من الأزرار</t>
  </si>
  <si>
    <t>65% من الأزرار</t>
  </si>
  <si>
    <t>المعدل: 100% من الأزرار. معيار القبول: إنذار سليم.</t>
  </si>
  <si>
    <t>TST310</t>
  </si>
  <si>
    <t>Q445</t>
  </si>
  <si>
    <t>ضمن خطة الاختبارات (ITP) لبند «استلام البطانة والضهارة للبياض الأسمنتي»، ما معدل الاختبار أو حجم العينة المطلوب لـ «اختبار إبرة فيكات (Vicat) لصلاحية المونة»؟</t>
  </si>
  <si>
    <t>عند مرور 60 دقيقة على الخلط</t>
  </si>
  <si>
    <t>عند مرور 10 دقيقة على الخلط</t>
  </si>
  <si>
    <t>عند مرور 30 دقيقة على الخلط</t>
  </si>
  <si>
    <t>عند مرور 90 دقيقة على الخلط</t>
  </si>
  <si>
    <t>المعدل: عند مرور 30 دقيقة على الخلط. معيار القبول: عدم بدء الشك.</t>
  </si>
  <si>
    <t>TST183</t>
  </si>
  <si>
    <t>Q446</t>
  </si>
  <si>
    <t>ضمن خطة الاختبارات (ITP) لبند «سابقة الإجهاد»، ما معدل الاختبار أو حجم العينة المطلوب لـ «اختبار القلب Core Test»؟</t>
  </si>
  <si>
    <t>4 قلوب</t>
  </si>
  <si>
    <t>3 قلوب</t>
  </si>
  <si>
    <t>6 قلوب</t>
  </si>
  <si>
    <t>قلبان</t>
  </si>
  <si>
    <t>المعدل: 3 قلوب. معيار القبول: متوسط 80% ولا تقل مفردة عن 75%.</t>
  </si>
  <si>
    <t>Q447</t>
  </si>
  <si>
    <t>في بند «إجراءات الاستلام النهائي للمشروع»، في حالة: فوق تكلفة الإصلاح، ما القيمة المعتمدة لـ «مصاريف إدارية على الإصلاح بالخصم»؟</t>
  </si>
  <si>
    <t>6%</t>
  </si>
  <si>
    <t>10%</t>
  </si>
  <si>
    <t>15%</t>
  </si>
  <si>
    <t>8%</t>
  </si>
  <si>
    <t>مصاريف إدارية على الإصلاح بالخصم: 10% (فوق تكلفة الإصلاح).</t>
  </si>
  <si>
    <t>TOL1829</t>
  </si>
  <si>
    <t>Q448</t>
  </si>
  <si>
    <t>عند الاستلام (محضر الاستلام الابتدائي): «تحرير المحضر بحضور ممثلي المشرف والمقاول وتوقيع ممثلي المقاول والمشرف والمالك»، ما المعيار المطلوب؟</t>
  </si>
  <si>
    <t>1 ممثلين لكل طرف</t>
  </si>
  <si>
    <t>3 ممثلين لكل طرف</t>
  </si>
  <si>
    <t>9 ممثلين لكل طرف</t>
  </si>
  <si>
    <t>6 ممثلين لكل طرف</t>
  </si>
  <si>
    <t>المعيار: 3 ممثلين لكل طرف. نوع نقطة الفحص: R.</t>
  </si>
  <si>
    <t>ص 304</t>
  </si>
  <si>
    <t>CHK3760</t>
  </si>
  <si>
    <t>Q449</t>
  </si>
  <si>
    <t>ضمن خطة الاختبارات (ITP) لبند «قبول نتائج تصنيف ودمك الردم والإحلال»، ما معدل الاختبار أو حجم العينة المطلوب لـ «الكثافة الحقلية (جهاز نووي أو Sand Cone)»؟</t>
  </si>
  <si>
    <t>9 عينات لمبنى أقل من 900 م2، وعينة لكل 100 م2 للأكبر، لكل طبقة</t>
  </si>
  <si>
    <t>8 عينات لمبنى أقل من 750 م2، وعينة لكل 100 م2 للأكبر، لكل طبقة</t>
  </si>
  <si>
    <t>3 عينات لمبنى أقل من 300 م2، وعينة لكل 100 م2 للأكبر، لكل طبقة</t>
  </si>
  <si>
    <t>عينتان لمبنى أقل من 150 م2، وعينة لكل 100 م2 للأكبر، لكل طبقة</t>
  </si>
  <si>
    <t>المعدل: 3 عينات لمبنى أقل من 300 م2، وعينة لكل 100 م2 للأكبر، لكل طبقة. معيار القبول: 95% إلى 100% من γd max.</t>
  </si>
  <si>
    <t>TST4</t>
  </si>
  <si>
    <t>Q450</t>
  </si>
  <si>
    <t>ضمن خطة الاختبارات (ITP) لبند «اختبارات مواد المباني»، ما معدل الاختبار أو حجم العينة المطلوب لـ «ضغط وامتصاص وتذهير الطوب الطفلي»؟</t>
  </si>
  <si>
    <t>متوسط 3 طوبات</t>
  </si>
  <si>
    <t>متوسط 5 طوبات</t>
  </si>
  <si>
    <t>متوسط 8 طوبات</t>
  </si>
  <si>
    <t>متوسط 10 طوبات</t>
  </si>
  <si>
    <t>المعدل: متوسط 5 طوبات. معيار القبول: 4 ن/مم2، امتصاص 20%، تذهير 50%.</t>
  </si>
  <si>
    <t>ص 159</t>
  </si>
  <si>
    <t>TST166</t>
  </si>
  <si>
    <t>وحدات البرنامج</t>
  </si>
  <si>
    <t>البنود المرتبطة بكل وحدة حسب رموز merged.json</t>
  </si>
  <si>
    <t>البنود المرتبطة</t>
  </si>
  <si>
    <t>عدد الأسئلة</t>
  </si>
  <si>
    <t>خطوة بداية الاختبار</t>
  </si>
  <si>
    <t>GEN, SITE, DET (الحدود الدنيا للفراغات)</t>
  </si>
  <si>
    <t>SOIL, PILE, DET (الحوائط الساندة والبدروم)</t>
  </si>
  <si>
    <t>FORM, REBAR, DET (تفاصيل التسليح)</t>
  </si>
  <si>
    <t>SLAB, TANK, DET (البلاطات والخزانات)</t>
  </si>
  <si>
    <t>MAS, PLAS, WP</t>
  </si>
  <si>
    <t>TILE, CEIL, WOOD, METAL, PAINT, ROAD, STEEL</t>
  </si>
  <si>
    <t>PLUMB, FIRE</t>
  </si>
  <si>
    <t>ELEC, HVAC, LIFT</t>
  </si>
  <si>
    <t>HAND + معدلات الاختبار (ITP) لكل البنود</t>
  </si>
  <si>
    <t>اختبار تقييم المتدرب: برنامج تأهيل مهندسي الإشراف والتنفيذ</t>
  </si>
  <si>
    <t>الوحدة (1 إلى 10)</t>
  </si>
  <si>
    <t>رقم الاختبار (1 إلى 5)</t>
  </si>
  <si>
    <t>حد النجاح</t>
  </si>
  <si>
    <t>اسم المتدرب</t>
  </si>
  <si>
    <t>عدد أسئلة الوحدة بالبنك</t>
  </si>
  <si>
    <t>عدد الإجابات المدخلة</t>
  </si>
  <si>
    <t>خطوة البداية</t>
  </si>
  <si>
    <t>عدد الإجابات الصحيحة</t>
  </si>
  <si>
    <t>النسبة</t>
  </si>
  <si>
    <t>النتيجة</t>
  </si>
  <si>
    <t>م</t>
  </si>
  <si>
    <t>ترتيب البنك</t>
  </si>
  <si>
    <t>مفتاح السحب</t>
  </si>
  <si>
    <t>رقم السؤال</t>
  </si>
  <si>
    <t>السؤال</t>
  </si>
  <si>
    <t>إجابة المتدرب</t>
  </si>
  <si>
    <t>الدرجة</t>
  </si>
  <si>
    <t>توقيع المتدرب: ....................        توقيع المدرب: ....................        اعتماد: م/ أحمد فتحي، مدير المشاريع</t>
  </si>
  <si>
    <t>مفتاح الإجابات (ورقة مخفية للمدرب)</t>
  </si>
  <si>
    <t>الجزء الأيمن مرتبط بالبنك لكل سؤال، والجزء الأيسر مفتاح الاختبار المعروض حاليا بورقة Exam.</t>
  </si>
  <si>
    <t>المفتاح</t>
  </si>
  <si>
    <t>الإجابة</t>
  </si>
  <si>
    <t>المرجع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</si>
</sst>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6" x14ac:knownFonts="1">
    <font>
      <sz val="11"/>
      <color theme="1"/>
      <name val="Arial"/>
      <family val="2"/>
      <scheme val="minor"/>
    </font>
    <font>
      <b/>
      <sz val="16"/>
      <color rgb="FF052976"/>
      <name val="Almarai"/>
    </font>
    <font>
      <b/>
      <sz val="12"/>
      <color rgb="FF0B1F3A"/>
      <name val="Almarai"/>
    </font>
    <font>
      <b/>
      <sz val="10"/>
      <name val="Almarai"/>
    </font>
    <font>
      <sz val="10"/>
      <color rgb="FF000000"/>
      <name val="Almarai"/>
    </font>
    <font>
      <b/>
      <sz val="11"/>
      <color rgb="FF052976"/>
      <name val="Almarai"/>
    </font>
    <font>
      <b/>
      <sz val="10"/>
      <color rgb="FFFFFFFF"/>
      <name val="Almarai"/>
    </font>
    <font>
      <sz val="10"/>
      <color rgb="FF0000FF"/>
      <name val="Almarai"/>
    </font>
    <font>
      <sz val="10"/>
      <color rgb="FF008000"/>
      <name val="Almarai"/>
    </font>
    <font>
      <i/>
      <sz val="9"/>
      <name val="Almarai"/>
    </font>
    <font>
      <b/>
      <sz val="10"/>
      <color rgb="FF052976"/>
      <name val="Almarai"/>
    </font>
    <font>
      <sz val="10"/>
      <color rgb="FF0B1F3A"/>
      <name val="Almarai"/>
    </font>
    <font>
      <b/>
      <sz val="13"/>
      <color rgb="FF052976"/>
      <name val="Almarai"/>
    </font>
    <font>
      <i/>
      <sz val="9"/>
      <color rgb="FF5B6475"/>
      <name val="Almarai"/>
    </font>
    <font>
      <b/>
      <sz val="14"/>
      <color rgb="FF052976"/>
      <name val="Almarai"/>
    </font>
    <font>
      <b/>
      <sz val="11"/>
      <name val="Almarai"/>
    </font>
  </fonts>
  <fills count="5">
    <fill>
      <patternFill patternType="none"/>
    </fill>
    <fill>
      <patternFill patternType="gray125"/>
    </fill>
    <fill>
      <patternFill patternType="solid">
        <fgColor rgb="FF052976"/>
      </patternFill>
    </fill>
    <fill>
      <patternFill patternType="solid">
        <fgColor rgb="FFFFF9E5"/>
      </patternFill>
    </fill>
    <fill>
      <patternFill patternType="solid">
        <fgColor rgb="FFEEF1FA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readingOrder="2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right" vertical="top" wrapText="1" readingOrder="2"/>
    </xf>
    <xf numFmtId="0" fontId="7" fillId="3" borderId="1" xfId="0" applyFont="1" applyFill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right" vertical="top" wrapText="1" readingOrder="2"/>
    </xf>
    <xf numFmtId="0" fontId="8" fillId="4" borderId="1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right" vertical="top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right" vertical="top" wrapText="1" readingOrder="2"/>
    </xf>
    <xf numFmtId="0" fontId="12" fillId="0" borderId="0" xfId="0" applyFont="1"/>
    <xf numFmtId="0" fontId="13" fillId="0" borderId="0" xfId="0" applyFont="1"/>
    <xf numFmtId="0" fontId="8" fillId="0" borderId="1" xfId="0" applyFont="1" applyBorder="1" applyAlignment="1">
      <alignment horizontal="right" vertical="top" wrapText="1" readingOrder="2"/>
    </xf>
    <xf numFmtId="0" fontId="8" fillId="4" borderId="1" xfId="0" applyFont="1" applyFill="1" applyBorder="1" applyAlignment="1">
      <alignment horizontal="right" vertical="top" wrapText="1" readingOrder="2"/>
    </xf>
    <xf numFmtId="0" fontId="14" fillId="0" borderId="0" xfId="0" applyFont="1"/>
    <xf numFmtId="0" fontId="3" fillId="0" borderId="0" xfId="0" applyFont="1" applyAlignment="1">
      <alignment horizontal="right" readingOrder="2"/>
    </xf>
    <xf numFmtId="0" fontId="7" fillId="3" borderId="1" xfId="0" applyFont="1" applyFill="1" applyBorder="1" applyAlignment="1">
      <alignment horizontal="center" readingOrder="2"/>
    </xf>
    <xf numFmtId="9" fontId="7" fillId="3" borderId="1" xfId="0" applyNumberFormat="1" applyFont="1" applyFill="1" applyBorder="1" applyAlignment="1">
      <alignment horizontal="center" readingOrder="2"/>
    </xf>
    <xf numFmtId="164" fontId="7" fillId="3" borderId="1" xfId="0" applyNumberFormat="1" applyFont="1" applyFill="1" applyBorder="1" applyAlignment="1">
      <alignment horizontal="center" readingOrder="2"/>
    </xf>
    <xf numFmtId="0" fontId="8" fillId="0" borderId="1" xfId="0" applyFont="1" applyBorder="1" applyAlignment="1">
      <alignment horizontal="center" readingOrder="2"/>
    </xf>
    <xf numFmtId="0" fontId="1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readingOrder="2"/>
    </xf>
    <xf numFmtId="1" fontId="15" fillId="0" borderId="1" xfId="0" applyNumberFormat="1" applyFont="1" applyBorder="1" applyAlignment="1">
      <alignment horizontal="center"/>
    </xf>
    <xf numFmtId="9" fontId="15" fillId="0" borderId="1" xfId="0" applyNumberFormat="1" applyFont="1" applyBorder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right" vertical="top" wrapText="1" readingOrder="2"/>
    </xf>
    <xf numFmtId="0" fontId="0" fillId="0" borderId="0" xfId="0"/>
    <xf numFmtId="0" fontId="11" fillId="0" borderId="0" xfId="0" applyFont="1" applyAlignment="1">
      <alignment horizontal="right" vertical="top" wrapText="1" readingOrder="2"/>
    </xf>
    <xf numFmtId="0" fontId="10" fillId="0" borderId="0" xfId="0" applyFont="1" applyAlignment="1">
      <alignment horizontal="right" vertical="top" wrapText="1" readingOrder="2"/>
    </xf>
    <xf numFmtId="0" fontId="7" fillId="3" borderId="1" xfId="0" applyFont="1" applyFill="1" applyBorder="1" applyAlignment="1">
      <alignment horizontal="center" readingOrder="2"/>
    </xf>
    <xf numFmtId="0" fontId="0" fillId="0" borderId="2" xfId="0" applyBorder="1"/>
    <xf numFmtId="0" fontId="8" fillId="0" borderId="1" xfId="0" applyFont="1" applyBorder="1" applyAlignment="1">
      <alignment horizontal="center" readingOrder="2"/>
    </xf>
  </cellXfs>
  <cellStyles count="1">
    <cellStyle name="Normal" xfId="0" builtinId="0"/>
  </cellStyles>
  <dxfs count="2"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2247900" cy="857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633FF"/>
    <pageSetUpPr fitToPage="1"/>
  </sheetPr>
  <dimension ref="A1:H30"/>
  <sheetViews>
    <sheetView rightToLeft="1" tabSelected="1" workbookViewId="0"/>
  </sheetViews>
  <sheetFormatPr defaultRowHeight="13.8" x14ac:dyDescent="0.25"/>
  <cols>
    <col min="1" max="1" width="13" customWidth="1"/>
    <col min="2" max="2" width="40" customWidth="1"/>
    <col min="3" max="7" width="12" customWidth="1"/>
    <col min="8" max="8" width="14" customWidth="1"/>
  </cols>
  <sheetData>
    <row r="1" spans="1:8" ht="36" customHeight="1" x14ac:dyDescent="0.8">
      <c r="A1" s="1" t="s">
        <v>0</v>
      </c>
    </row>
    <row r="2" spans="1:8" ht="30" customHeight="1" x14ac:dyDescent="0.6">
      <c r="A2" s="2" t="s">
        <v>1</v>
      </c>
    </row>
    <row r="4" spans="1:8" ht="18" x14ac:dyDescent="0.55000000000000004">
      <c r="A4" s="3" t="s">
        <v>2</v>
      </c>
      <c r="B4" s="4" t="s">
        <v>3</v>
      </c>
    </row>
    <row r="5" spans="1:8" ht="18" x14ac:dyDescent="0.55000000000000004">
      <c r="A5" s="3" t="s">
        <v>4</v>
      </c>
      <c r="B5" s="4" t="s">
        <v>5</v>
      </c>
    </row>
    <row r="6" spans="1:8" ht="18" x14ac:dyDescent="0.55000000000000004">
      <c r="A6" s="3" t="s">
        <v>6</v>
      </c>
      <c r="B6" s="4" t="s">
        <v>7</v>
      </c>
    </row>
    <row r="7" spans="1:8" ht="18" x14ac:dyDescent="0.55000000000000004">
      <c r="A7" s="3" t="s">
        <v>8</v>
      </c>
      <c r="B7" s="4" t="s">
        <v>9</v>
      </c>
    </row>
    <row r="8" spans="1:8" ht="30" customHeight="1" x14ac:dyDescent="0.55000000000000004">
      <c r="A8" s="3" t="s">
        <v>10</v>
      </c>
      <c r="B8" s="32" t="s">
        <v>11</v>
      </c>
      <c r="C8" s="33"/>
      <c r="D8" s="33"/>
      <c r="E8" s="33"/>
      <c r="F8" s="33"/>
      <c r="G8" s="33"/>
      <c r="H8" s="33"/>
    </row>
    <row r="9" spans="1:8" ht="18.600000000000001" x14ac:dyDescent="0.55000000000000004">
      <c r="A9" s="5" t="s">
        <v>12</v>
      </c>
    </row>
    <row r="10" spans="1:8" ht="18" x14ac:dyDescent="0.25">
      <c r="A10" s="6" t="s">
        <v>13</v>
      </c>
      <c r="B10" s="6" t="s">
        <v>14</v>
      </c>
      <c r="C10" s="6" t="s">
        <v>15</v>
      </c>
      <c r="D10" s="6" t="s">
        <v>16</v>
      </c>
      <c r="E10" s="6" t="s">
        <v>17</v>
      </c>
      <c r="F10" s="6" t="s">
        <v>18</v>
      </c>
      <c r="G10" s="6" t="s">
        <v>19</v>
      </c>
      <c r="H10" s="6" t="s">
        <v>20</v>
      </c>
    </row>
    <row r="11" spans="1:8" ht="18" x14ac:dyDescent="0.25">
      <c r="A11" s="7">
        <v>1</v>
      </c>
      <c r="B11" s="8" t="s">
        <v>21</v>
      </c>
      <c r="C11" s="9">
        <v>8</v>
      </c>
      <c r="D11" s="10">
        <f>COUNTIFS(Bank!$C:$C,$A11,Bank!$G:$G,"سهل")</f>
        <v>18</v>
      </c>
      <c r="E11" s="10">
        <f>COUNTIFS(Bank!$C:$C,$A11,Bank!$G:$G,"متوسط")</f>
        <v>20</v>
      </c>
      <c r="F11" s="10">
        <f>COUNTIFS(Bank!$C:$C,$A11,Bank!$G:$G,"صعب")</f>
        <v>7</v>
      </c>
      <c r="G11" s="10">
        <f>COUNTIF(Bank!$C:$C,$A11)</f>
        <v>45</v>
      </c>
      <c r="H11" s="7">
        <f t="shared" ref="H11:H20" si="0">IF(G11&gt;=20,5,0)</f>
        <v>5</v>
      </c>
    </row>
    <row r="12" spans="1:8" ht="18" x14ac:dyDescent="0.25">
      <c r="A12" s="11">
        <v>2</v>
      </c>
      <c r="B12" s="12" t="s">
        <v>22</v>
      </c>
      <c r="C12" s="9">
        <v>10</v>
      </c>
      <c r="D12" s="13">
        <f>COUNTIFS(Bank!$C:$C,$A12,Bank!$G:$G,"سهل")</f>
        <v>18</v>
      </c>
      <c r="E12" s="13">
        <f>COUNTIFS(Bank!$C:$C,$A12,Bank!$G:$G,"متوسط")</f>
        <v>16</v>
      </c>
      <c r="F12" s="13">
        <f>COUNTIFS(Bank!$C:$C,$A12,Bank!$G:$G,"صعب")</f>
        <v>11</v>
      </c>
      <c r="G12" s="13">
        <f>COUNTIF(Bank!$C:$C,$A12)</f>
        <v>45</v>
      </c>
      <c r="H12" s="11">
        <f t="shared" si="0"/>
        <v>5</v>
      </c>
    </row>
    <row r="13" spans="1:8" ht="18" x14ac:dyDescent="0.25">
      <c r="A13" s="7">
        <v>3</v>
      </c>
      <c r="B13" s="8" t="s">
        <v>23</v>
      </c>
      <c r="C13" s="9">
        <v>12</v>
      </c>
      <c r="D13" s="10">
        <f>COUNTIFS(Bank!$C:$C,$A13,Bank!$G:$G,"سهل")</f>
        <v>16</v>
      </c>
      <c r="E13" s="10">
        <f>COUNTIFS(Bank!$C:$C,$A13,Bank!$G:$G,"متوسط")</f>
        <v>20</v>
      </c>
      <c r="F13" s="10">
        <f>COUNTIFS(Bank!$C:$C,$A13,Bank!$G:$G,"صعب")</f>
        <v>9</v>
      </c>
      <c r="G13" s="10">
        <f>COUNTIF(Bank!$C:$C,$A13)</f>
        <v>45</v>
      </c>
      <c r="H13" s="7">
        <f t="shared" si="0"/>
        <v>5</v>
      </c>
    </row>
    <row r="14" spans="1:8" ht="18" x14ac:dyDescent="0.25">
      <c r="A14" s="11">
        <v>4</v>
      </c>
      <c r="B14" s="12" t="s">
        <v>24</v>
      </c>
      <c r="C14" s="9">
        <v>12</v>
      </c>
      <c r="D14" s="13">
        <f>COUNTIFS(Bank!$C:$C,$A14,Bank!$G:$G,"سهل")</f>
        <v>14</v>
      </c>
      <c r="E14" s="13">
        <f>COUNTIFS(Bank!$C:$C,$A14,Bank!$G:$G,"متوسط")</f>
        <v>14</v>
      </c>
      <c r="F14" s="13">
        <f>COUNTIFS(Bank!$C:$C,$A14,Bank!$G:$G,"صعب")</f>
        <v>17</v>
      </c>
      <c r="G14" s="13">
        <f>COUNTIF(Bank!$C:$C,$A14)</f>
        <v>45</v>
      </c>
      <c r="H14" s="11">
        <f t="shared" si="0"/>
        <v>5</v>
      </c>
    </row>
    <row r="15" spans="1:8" ht="18" x14ac:dyDescent="0.25">
      <c r="A15" s="7">
        <v>5</v>
      </c>
      <c r="B15" s="8" t="s">
        <v>25</v>
      </c>
      <c r="C15" s="9">
        <v>8</v>
      </c>
      <c r="D15" s="10">
        <f>COUNTIFS(Bank!$C:$C,$A15,Bank!$G:$G,"سهل")</f>
        <v>17</v>
      </c>
      <c r="E15" s="10">
        <f>COUNTIFS(Bank!$C:$C,$A15,Bank!$G:$G,"متوسط")</f>
        <v>18</v>
      </c>
      <c r="F15" s="10">
        <f>COUNTIFS(Bank!$C:$C,$A15,Bank!$G:$G,"صعب")</f>
        <v>10</v>
      </c>
      <c r="G15" s="10">
        <f>COUNTIF(Bank!$C:$C,$A15)</f>
        <v>45</v>
      </c>
      <c r="H15" s="7">
        <f t="shared" si="0"/>
        <v>5</v>
      </c>
    </row>
    <row r="16" spans="1:8" ht="18" x14ac:dyDescent="0.25">
      <c r="A16" s="11">
        <v>6</v>
      </c>
      <c r="B16" s="12" t="s">
        <v>26</v>
      </c>
      <c r="C16" s="9">
        <v>10</v>
      </c>
      <c r="D16" s="13">
        <f>COUNTIFS(Bank!$C:$C,$A16,Bank!$G:$G,"سهل")</f>
        <v>13</v>
      </c>
      <c r="E16" s="13">
        <f>COUNTIFS(Bank!$C:$C,$A16,Bank!$G:$G,"متوسط")</f>
        <v>25</v>
      </c>
      <c r="F16" s="13">
        <f>COUNTIFS(Bank!$C:$C,$A16,Bank!$G:$G,"صعب")</f>
        <v>7</v>
      </c>
      <c r="G16" s="13">
        <f>COUNTIF(Bank!$C:$C,$A16)</f>
        <v>45</v>
      </c>
      <c r="H16" s="11">
        <f t="shared" si="0"/>
        <v>5</v>
      </c>
    </row>
    <row r="17" spans="1:8" ht="18" x14ac:dyDescent="0.25">
      <c r="A17" s="7">
        <v>7</v>
      </c>
      <c r="B17" s="8" t="s">
        <v>27</v>
      </c>
      <c r="C17" s="9">
        <v>12</v>
      </c>
      <c r="D17" s="10">
        <f>COUNTIFS(Bank!$C:$C,$A17,Bank!$G:$G,"سهل")</f>
        <v>17</v>
      </c>
      <c r="E17" s="10">
        <f>COUNTIFS(Bank!$C:$C,$A17,Bank!$G:$G,"متوسط")</f>
        <v>21</v>
      </c>
      <c r="F17" s="10">
        <f>COUNTIFS(Bank!$C:$C,$A17,Bank!$G:$G,"صعب")</f>
        <v>7</v>
      </c>
      <c r="G17" s="10">
        <f>COUNTIF(Bank!$C:$C,$A17)</f>
        <v>45</v>
      </c>
      <c r="H17" s="7">
        <f t="shared" si="0"/>
        <v>5</v>
      </c>
    </row>
    <row r="18" spans="1:8" ht="18" x14ac:dyDescent="0.25">
      <c r="A18" s="11">
        <v>8</v>
      </c>
      <c r="B18" s="12" t="s">
        <v>28</v>
      </c>
      <c r="C18" s="9">
        <v>10</v>
      </c>
      <c r="D18" s="13">
        <f>COUNTIFS(Bank!$C:$C,$A18,Bank!$G:$G,"سهل")</f>
        <v>17</v>
      </c>
      <c r="E18" s="13">
        <f>COUNTIFS(Bank!$C:$C,$A18,Bank!$G:$G,"متوسط")</f>
        <v>16</v>
      </c>
      <c r="F18" s="13">
        <f>COUNTIFS(Bank!$C:$C,$A18,Bank!$G:$G,"صعب")</f>
        <v>12</v>
      </c>
      <c r="G18" s="13">
        <f>COUNTIF(Bank!$C:$C,$A18)</f>
        <v>45</v>
      </c>
      <c r="H18" s="11">
        <f t="shared" si="0"/>
        <v>5</v>
      </c>
    </row>
    <row r="19" spans="1:8" ht="18" x14ac:dyDescent="0.25">
      <c r="A19" s="7">
        <v>9</v>
      </c>
      <c r="B19" s="8" t="s">
        <v>29</v>
      </c>
      <c r="C19" s="9">
        <v>10</v>
      </c>
      <c r="D19" s="10">
        <f>COUNTIFS(Bank!$C:$C,$A19,Bank!$G:$G,"سهل")</f>
        <v>18</v>
      </c>
      <c r="E19" s="10">
        <f>COUNTIFS(Bank!$C:$C,$A19,Bank!$G:$G,"متوسط")</f>
        <v>14</v>
      </c>
      <c r="F19" s="10">
        <f>COUNTIFS(Bank!$C:$C,$A19,Bank!$G:$G,"صعب")</f>
        <v>13</v>
      </c>
      <c r="G19" s="10">
        <f>COUNTIF(Bank!$C:$C,$A19)</f>
        <v>45</v>
      </c>
      <c r="H19" s="7">
        <f t="shared" si="0"/>
        <v>5</v>
      </c>
    </row>
    <row r="20" spans="1:8" ht="18" x14ac:dyDescent="0.25">
      <c r="A20" s="11">
        <v>10</v>
      </c>
      <c r="B20" s="12" t="s">
        <v>30</v>
      </c>
      <c r="C20" s="9">
        <v>8</v>
      </c>
      <c r="D20" s="13">
        <f>COUNTIFS(Bank!$C:$C,$A20,Bank!$G:$G,"سهل")</f>
        <v>16</v>
      </c>
      <c r="E20" s="13">
        <f>COUNTIFS(Bank!$C:$C,$A20,Bank!$G:$G,"متوسط")</f>
        <v>19</v>
      </c>
      <c r="F20" s="13">
        <f>COUNTIFS(Bank!$C:$C,$A20,Bank!$G:$G,"صعب")</f>
        <v>10</v>
      </c>
      <c r="G20" s="13">
        <f>COUNTIF(Bank!$C:$C,$A20)</f>
        <v>45</v>
      </c>
      <c r="H20" s="11">
        <f t="shared" si="0"/>
        <v>5</v>
      </c>
    </row>
    <row r="21" spans="1:8" ht="18" x14ac:dyDescent="0.25">
      <c r="A21" s="8"/>
      <c r="B21" s="14" t="s">
        <v>19</v>
      </c>
      <c r="C21" s="15">
        <f>SUM(C11:C20)</f>
        <v>100</v>
      </c>
      <c r="D21" s="15">
        <f>SUM(D11:D20)</f>
        <v>164</v>
      </c>
      <c r="E21" s="15">
        <f>SUM(E11:E20)</f>
        <v>183</v>
      </c>
      <c r="F21" s="15">
        <f>SUM(F11:F20)</f>
        <v>103</v>
      </c>
      <c r="G21" s="15">
        <f>SUM(G11:G20)</f>
        <v>450</v>
      </c>
      <c r="H21" s="8"/>
    </row>
    <row r="22" spans="1:8" ht="18" x14ac:dyDescent="0.25">
      <c r="B22" s="16" t="s">
        <v>31</v>
      </c>
      <c r="G22" s="7" t="str">
        <f>IF(G21=COUNTA(Bank!$A$5:$A$2000),"مطابق","خطأ")</f>
        <v>مطابق</v>
      </c>
    </row>
    <row r="24" spans="1:8" ht="30" customHeight="1" x14ac:dyDescent="0.25">
      <c r="A24" s="35" t="s">
        <v>32</v>
      </c>
      <c r="B24" s="33"/>
      <c r="C24" s="33"/>
      <c r="D24" s="33"/>
      <c r="E24" s="33"/>
      <c r="F24" s="33"/>
      <c r="G24" s="33"/>
      <c r="H24" s="33"/>
    </row>
    <row r="25" spans="1:8" ht="30" customHeight="1" x14ac:dyDescent="0.25">
      <c r="A25" s="34" t="s">
        <v>33</v>
      </c>
      <c r="B25" s="33"/>
      <c r="C25" s="33"/>
      <c r="D25" s="33"/>
      <c r="E25" s="33"/>
      <c r="F25" s="33"/>
      <c r="G25" s="33"/>
      <c r="H25" s="33"/>
    </row>
    <row r="26" spans="1:8" ht="30" customHeight="1" x14ac:dyDescent="0.25">
      <c r="A26" s="34" t="s">
        <v>34</v>
      </c>
      <c r="B26" s="33"/>
      <c r="C26" s="33"/>
      <c r="D26" s="33"/>
      <c r="E26" s="33"/>
      <c r="F26" s="33"/>
      <c r="G26" s="33"/>
      <c r="H26" s="33"/>
    </row>
    <row r="27" spans="1:8" ht="30" customHeight="1" x14ac:dyDescent="0.25">
      <c r="A27" s="34" t="s">
        <v>35</v>
      </c>
      <c r="B27" s="33"/>
      <c r="C27" s="33"/>
      <c r="D27" s="33"/>
      <c r="E27" s="33"/>
      <c r="F27" s="33"/>
      <c r="G27" s="33"/>
      <c r="H27" s="33"/>
    </row>
    <row r="28" spans="1:8" ht="30" customHeight="1" x14ac:dyDescent="0.25">
      <c r="A28" s="34" t="s">
        <v>36</v>
      </c>
      <c r="B28" s="33"/>
      <c r="C28" s="33"/>
      <c r="D28" s="33"/>
      <c r="E28" s="33"/>
      <c r="F28" s="33"/>
      <c r="G28" s="33"/>
      <c r="H28" s="33"/>
    </row>
    <row r="29" spans="1:8" ht="30" customHeight="1" x14ac:dyDescent="0.25">
      <c r="A29" s="34" t="s">
        <v>37</v>
      </c>
      <c r="B29" s="33"/>
      <c r="C29" s="33"/>
      <c r="D29" s="33"/>
      <c r="E29" s="33"/>
      <c r="F29" s="33"/>
      <c r="G29" s="33"/>
      <c r="H29" s="33"/>
    </row>
    <row r="30" spans="1:8" ht="30" customHeight="1" x14ac:dyDescent="0.25">
      <c r="A30" s="34" t="s">
        <v>38</v>
      </c>
      <c r="B30" s="33"/>
      <c r="C30" s="33"/>
      <c r="D30" s="33"/>
      <c r="E30" s="33"/>
      <c r="F30" s="33"/>
      <c r="G30" s="33"/>
      <c r="H30" s="33"/>
    </row>
  </sheetData>
  <mergeCells count="8">
    <mergeCell ref="B8:H8"/>
    <mergeCell ref="A26:H26"/>
    <mergeCell ref="A30:H30"/>
    <mergeCell ref="A29:H29"/>
    <mergeCell ref="A25:H25"/>
    <mergeCell ref="A24:H24"/>
    <mergeCell ref="A28:H28"/>
    <mergeCell ref="A27:H27"/>
  </mergeCells>
  <printOptions horizontalCentered="1"/>
  <pageMargins left="0.75" right="0.75" top="1" bottom="1" header="0.5" footer="0.5"/>
  <pageSetup paperSize="9" fitToHeight="0" orientation="portrait"/>
  <headerFooter>
    <oddHeader>&amp;Lالمبدعون العرب للاستشارات الهندسية ACE</oddHeader>
    <oddFooter>&amp;Cصفحة &amp;P من &amp;N&amp;R&amp;A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52976"/>
    <pageSetUpPr fitToPage="1"/>
  </sheetPr>
  <dimension ref="A1:Q454"/>
  <sheetViews>
    <sheetView rightToLeft="1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8" x14ac:dyDescent="0.25"/>
  <cols>
    <col min="1" max="1" width="7" customWidth="1"/>
    <col min="2" max="2" width="11" customWidth="1"/>
    <col min="3" max="3" width="7" customWidth="1"/>
    <col min="4" max="4" width="22" customWidth="1"/>
    <col min="5" max="5" width="7" customWidth="1"/>
    <col min="6" max="6" width="16" customWidth="1"/>
    <col min="7" max="7" width="8" customWidth="1"/>
    <col min="8" max="8" width="11" customWidth="1"/>
    <col min="9" max="9" width="55" customWidth="1"/>
    <col min="10" max="13" width="28" customWidth="1"/>
    <col min="14" max="14" width="9" customWidth="1"/>
    <col min="15" max="15" width="45" customWidth="1"/>
    <col min="16" max="16" width="12" customWidth="1"/>
    <col min="17" max="17" width="9" customWidth="1"/>
  </cols>
  <sheetData>
    <row r="1" spans="1:17" ht="22.2" x14ac:dyDescent="0.65">
      <c r="A1" s="17" t="s">
        <v>39</v>
      </c>
    </row>
    <row r="2" spans="1:17" ht="16.8" x14ac:dyDescent="0.5">
      <c r="A2" s="18" t="s">
        <v>40</v>
      </c>
    </row>
    <row r="4" spans="1:17" ht="54" x14ac:dyDescent="0.25">
      <c r="A4" s="6" t="s">
        <v>41</v>
      </c>
      <c r="B4" s="6" t="s">
        <v>42</v>
      </c>
      <c r="C4" s="6" t="s">
        <v>13</v>
      </c>
      <c r="D4" s="6" t="s">
        <v>14</v>
      </c>
      <c r="E4" s="6" t="s">
        <v>43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48</v>
      </c>
      <c r="K4" s="6" t="s">
        <v>49</v>
      </c>
      <c r="L4" s="6" t="s">
        <v>50</v>
      </c>
      <c r="M4" s="6" t="s">
        <v>51</v>
      </c>
      <c r="N4" s="6" t="s">
        <v>52</v>
      </c>
      <c r="O4" s="6" t="s">
        <v>53</v>
      </c>
      <c r="P4" s="6" t="s">
        <v>54</v>
      </c>
      <c r="Q4" s="6" t="s">
        <v>55</v>
      </c>
    </row>
    <row r="5" spans="1:17" ht="36" x14ac:dyDescent="0.25">
      <c r="A5" s="7" t="s">
        <v>56</v>
      </c>
      <c r="B5" s="7" t="str">
        <f>C5&amp;"|"&amp;COUNTIF(C$5:C5,C5)</f>
        <v>1|1</v>
      </c>
      <c r="C5" s="7">
        <v>1</v>
      </c>
      <c r="D5" s="19" t="str">
        <f>INDEX(Modules!$B$5:$B$14,MATCH(C5,Modules!$A$5:$A$14,0))</f>
        <v>استلام الموقع والمستندات والتقديمات</v>
      </c>
      <c r="E5" s="7" t="s">
        <v>57</v>
      </c>
      <c r="F5" s="8" t="s">
        <v>58</v>
      </c>
      <c r="G5" s="7" t="s">
        <v>17</v>
      </c>
      <c r="H5" s="7" t="s">
        <v>59</v>
      </c>
      <c r="I5" s="8" t="s">
        <v>60</v>
      </c>
      <c r="J5" s="8" t="s">
        <v>61</v>
      </c>
      <c r="K5" s="8" t="s">
        <v>62</v>
      </c>
      <c r="L5" s="8" t="s">
        <v>63</v>
      </c>
      <c r="M5" s="8" t="s">
        <v>64</v>
      </c>
      <c r="N5" s="7" t="s">
        <v>65</v>
      </c>
      <c r="O5" s="8" t="s">
        <v>66</v>
      </c>
      <c r="P5" s="7" t="s">
        <v>67</v>
      </c>
      <c r="Q5" s="7" t="s">
        <v>68</v>
      </c>
    </row>
    <row r="6" spans="1:17" ht="36" x14ac:dyDescent="0.25">
      <c r="A6" s="11" t="s">
        <v>69</v>
      </c>
      <c r="B6" s="11" t="str">
        <f>C6&amp;"|"&amp;COUNTIF(C$5:C6,C6)</f>
        <v>1|2</v>
      </c>
      <c r="C6" s="11">
        <v>1</v>
      </c>
      <c r="D6" s="20" t="str">
        <f>INDEX(Modules!$B$5:$B$14,MATCH(C6,Modules!$A$5:$A$14,0))</f>
        <v>استلام الموقع والمستندات والتقديمات</v>
      </c>
      <c r="E6" s="11" t="s">
        <v>57</v>
      </c>
      <c r="F6" s="12" t="s">
        <v>58</v>
      </c>
      <c r="G6" s="11" t="s">
        <v>17</v>
      </c>
      <c r="H6" s="11" t="s">
        <v>59</v>
      </c>
      <c r="I6" s="12" t="s">
        <v>70</v>
      </c>
      <c r="J6" s="12" t="s">
        <v>71</v>
      </c>
      <c r="K6" s="12" t="s">
        <v>72</v>
      </c>
      <c r="L6" s="12" t="s">
        <v>73</v>
      </c>
      <c r="M6" s="12" t="s">
        <v>74</v>
      </c>
      <c r="N6" s="11" t="s">
        <v>75</v>
      </c>
      <c r="O6" s="12" t="s">
        <v>76</v>
      </c>
      <c r="P6" s="11" t="s">
        <v>77</v>
      </c>
      <c r="Q6" s="11" t="s">
        <v>78</v>
      </c>
    </row>
    <row r="7" spans="1:17" ht="36" x14ac:dyDescent="0.25">
      <c r="A7" s="7" t="s">
        <v>79</v>
      </c>
      <c r="B7" s="7" t="str">
        <f>C7&amp;"|"&amp;COUNTIF(C$5:C7,C7)</f>
        <v>1|3</v>
      </c>
      <c r="C7" s="7">
        <v>1</v>
      </c>
      <c r="D7" s="19" t="str">
        <f>INDEX(Modules!$B$5:$B$14,MATCH(C7,Modules!$A$5:$A$14,0))</f>
        <v>استلام الموقع والمستندات والتقديمات</v>
      </c>
      <c r="E7" s="7" t="s">
        <v>80</v>
      </c>
      <c r="F7" s="8" t="s">
        <v>81</v>
      </c>
      <c r="G7" s="7" t="s">
        <v>16</v>
      </c>
      <c r="H7" s="7" t="s">
        <v>82</v>
      </c>
      <c r="I7" s="8" t="s">
        <v>83</v>
      </c>
      <c r="J7" s="8" t="s">
        <v>84</v>
      </c>
      <c r="K7" s="8" t="s">
        <v>85</v>
      </c>
      <c r="L7" s="8" t="s">
        <v>86</v>
      </c>
      <c r="M7" s="8" t="s">
        <v>87</v>
      </c>
      <c r="N7" s="7" t="s">
        <v>88</v>
      </c>
      <c r="O7" s="8" t="s">
        <v>89</v>
      </c>
      <c r="P7" s="7" t="s">
        <v>90</v>
      </c>
      <c r="Q7" s="7" t="s">
        <v>91</v>
      </c>
    </row>
    <row r="8" spans="1:17" ht="36" x14ac:dyDescent="0.25">
      <c r="A8" s="11" t="s">
        <v>92</v>
      </c>
      <c r="B8" s="11" t="str">
        <f>C8&amp;"|"&amp;COUNTIF(C$5:C8,C8)</f>
        <v>1|4</v>
      </c>
      <c r="C8" s="11">
        <v>1</v>
      </c>
      <c r="D8" s="20" t="str">
        <f>INDEX(Modules!$B$5:$B$14,MATCH(C8,Modules!$A$5:$A$14,0))</f>
        <v>استلام الموقع والمستندات والتقديمات</v>
      </c>
      <c r="E8" s="11" t="s">
        <v>57</v>
      </c>
      <c r="F8" s="12" t="s">
        <v>58</v>
      </c>
      <c r="G8" s="11" t="s">
        <v>18</v>
      </c>
      <c r="H8" s="11" t="s">
        <v>59</v>
      </c>
      <c r="I8" s="12" t="s">
        <v>93</v>
      </c>
      <c r="J8" s="12" t="s">
        <v>94</v>
      </c>
      <c r="K8" s="12" t="s">
        <v>95</v>
      </c>
      <c r="L8" s="12" t="s">
        <v>96</v>
      </c>
      <c r="M8" s="12" t="s">
        <v>97</v>
      </c>
      <c r="N8" s="11" t="s">
        <v>65</v>
      </c>
      <c r="O8" s="12" t="s">
        <v>98</v>
      </c>
      <c r="P8" s="11" t="s">
        <v>67</v>
      </c>
      <c r="Q8" s="11" t="s">
        <v>99</v>
      </c>
    </row>
    <row r="9" spans="1:17" ht="36" x14ac:dyDescent="0.25">
      <c r="A9" s="7" t="s">
        <v>100</v>
      </c>
      <c r="B9" s="7" t="str">
        <f>C9&amp;"|"&amp;COUNTIF(C$5:C9,C9)</f>
        <v>1|5</v>
      </c>
      <c r="C9" s="7">
        <v>1</v>
      </c>
      <c r="D9" s="19" t="str">
        <f>INDEX(Modules!$B$5:$B$14,MATCH(C9,Modules!$A$5:$A$14,0))</f>
        <v>استلام الموقع والمستندات والتقديمات</v>
      </c>
      <c r="E9" s="7" t="s">
        <v>101</v>
      </c>
      <c r="F9" s="8" t="s">
        <v>102</v>
      </c>
      <c r="G9" s="7" t="s">
        <v>16</v>
      </c>
      <c r="H9" s="7" t="s">
        <v>59</v>
      </c>
      <c r="I9" s="8" t="s">
        <v>103</v>
      </c>
      <c r="J9" s="8" t="s">
        <v>104</v>
      </c>
      <c r="K9" s="8" t="s">
        <v>105</v>
      </c>
      <c r="L9" s="8" t="s">
        <v>106</v>
      </c>
      <c r="M9" s="8" t="s">
        <v>107</v>
      </c>
      <c r="N9" s="7" t="s">
        <v>75</v>
      </c>
      <c r="O9" s="8" t="s">
        <v>108</v>
      </c>
      <c r="P9" s="7" t="s">
        <v>109</v>
      </c>
      <c r="Q9" s="7" t="s">
        <v>110</v>
      </c>
    </row>
    <row r="10" spans="1:17" ht="54" x14ac:dyDescent="0.25">
      <c r="A10" s="11" t="s">
        <v>111</v>
      </c>
      <c r="B10" s="11" t="str">
        <f>C10&amp;"|"&amp;COUNTIF(C$5:C10,C10)</f>
        <v>1|6</v>
      </c>
      <c r="C10" s="11">
        <v>1</v>
      </c>
      <c r="D10" s="20" t="str">
        <f>INDEX(Modules!$B$5:$B$14,MATCH(C10,Modules!$A$5:$A$14,0))</f>
        <v>استلام الموقع والمستندات والتقديمات</v>
      </c>
      <c r="E10" s="11" t="s">
        <v>57</v>
      </c>
      <c r="F10" s="12" t="s">
        <v>58</v>
      </c>
      <c r="G10" s="11" t="s">
        <v>16</v>
      </c>
      <c r="H10" s="11" t="s">
        <v>82</v>
      </c>
      <c r="I10" s="12" t="s">
        <v>112</v>
      </c>
      <c r="J10" s="12" t="s">
        <v>113</v>
      </c>
      <c r="K10" s="12" t="s">
        <v>114</v>
      </c>
      <c r="L10" s="12" t="s">
        <v>115</v>
      </c>
      <c r="M10" s="12" t="s">
        <v>116</v>
      </c>
      <c r="N10" s="11" t="s">
        <v>88</v>
      </c>
      <c r="O10" s="12" t="s">
        <v>117</v>
      </c>
      <c r="P10" s="11" t="s">
        <v>118</v>
      </c>
      <c r="Q10" s="11" t="s">
        <v>119</v>
      </c>
    </row>
    <row r="11" spans="1:17" ht="54" x14ac:dyDescent="0.25">
      <c r="A11" s="7" t="s">
        <v>120</v>
      </c>
      <c r="B11" s="7" t="str">
        <f>C11&amp;"|"&amp;COUNTIF(C$5:C11,C11)</f>
        <v>1|7</v>
      </c>
      <c r="C11" s="7">
        <v>1</v>
      </c>
      <c r="D11" s="19" t="str">
        <f>INDEX(Modules!$B$5:$B$14,MATCH(C11,Modules!$A$5:$A$14,0))</f>
        <v>استلام الموقع والمستندات والتقديمات</v>
      </c>
      <c r="E11" s="7" t="s">
        <v>80</v>
      </c>
      <c r="F11" s="8" t="s">
        <v>81</v>
      </c>
      <c r="G11" s="7" t="s">
        <v>17</v>
      </c>
      <c r="H11" s="7" t="s">
        <v>59</v>
      </c>
      <c r="I11" s="8" t="s">
        <v>121</v>
      </c>
      <c r="J11" s="8" t="s">
        <v>122</v>
      </c>
      <c r="K11" s="8" t="s">
        <v>123</v>
      </c>
      <c r="L11" s="8" t="s">
        <v>124</v>
      </c>
      <c r="M11" s="8" t="s">
        <v>125</v>
      </c>
      <c r="N11" s="7" t="s">
        <v>126</v>
      </c>
      <c r="O11" s="8" t="s">
        <v>127</v>
      </c>
      <c r="P11" s="7" t="s">
        <v>90</v>
      </c>
      <c r="Q11" s="7" t="s">
        <v>128</v>
      </c>
    </row>
    <row r="12" spans="1:17" ht="36" x14ac:dyDescent="0.25">
      <c r="A12" s="11" t="s">
        <v>129</v>
      </c>
      <c r="B12" s="11" t="str">
        <f>C12&amp;"|"&amp;COUNTIF(C$5:C12,C12)</f>
        <v>1|8</v>
      </c>
      <c r="C12" s="11">
        <v>1</v>
      </c>
      <c r="D12" s="20" t="str">
        <f>INDEX(Modules!$B$5:$B$14,MATCH(C12,Modules!$A$5:$A$14,0))</f>
        <v>استلام الموقع والمستندات والتقديمات</v>
      </c>
      <c r="E12" s="11" t="s">
        <v>57</v>
      </c>
      <c r="F12" s="12" t="s">
        <v>58</v>
      </c>
      <c r="G12" s="11" t="s">
        <v>16</v>
      </c>
      <c r="H12" s="11" t="s">
        <v>59</v>
      </c>
      <c r="I12" s="12" t="s">
        <v>130</v>
      </c>
      <c r="J12" s="12" t="s">
        <v>131</v>
      </c>
      <c r="K12" s="12" t="s">
        <v>132</v>
      </c>
      <c r="L12" s="12" t="s">
        <v>133</v>
      </c>
      <c r="M12" s="12" t="s">
        <v>134</v>
      </c>
      <c r="N12" s="11" t="s">
        <v>75</v>
      </c>
      <c r="O12" s="12" t="s">
        <v>135</v>
      </c>
      <c r="P12" s="11" t="s">
        <v>136</v>
      </c>
      <c r="Q12" s="11" t="s">
        <v>137</v>
      </c>
    </row>
    <row r="13" spans="1:17" ht="36" x14ac:dyDescent="0.25">
      <c r="A13" s="7" t="s">
        <v>138</v>
      </c>
      <c r="B13" s="7" t="str">
        <f>C13&amp;"|"&amp;COUNTIF(C$5:C13,C13)</f>
        <v>1|9</v>
      </c>
      <c r="C13" s="7">
        <v>1</v>
      </c>
      <c r="D13" s="19" t="str">
        <f>INDEX(Modules!$B$5:$B$14,MATCH(C13,Modules!$A$5:$A$14,0))</f>
        <v>استلام الموقع والمستندات والتقديمات</v>
      </c>
      <c r="E13" s="7" t="s">
        <v>57</v>
      </c>
      <c r="F13" s="8" t="s">
        <v>58</v>
      </c>
      <c r="G13" s="7" t="s">
        <v>17</v>
      </c>
      <c r="H13" s="7" t="s">
        <v>59</v>
      </c>
      <c r="I13" s="8" t="s">
        <v>139</v>
      </c>
      <c r="J13" s="8" t="s">
        <v>140</v>
      </c>
      <c r="K13" s="8" t="s">
        <v>141</v>
      </c>
      <c r="L13" s="8" t="s">
        <v>142</v>
      </c>
      <c r="M13" s="8" t="s">
        <v>143</v>
      </c>
      <c r="N13" s="7" t="s">
        <v>75</v>
      </c>
      <c r="O13" s="8" t="s">
        <v>144</v>
      </c>
      <c r="P13" s="7" t="s">
        <v>77</v>
      </c>
      <c r="Q13" s="7" t="s">
        <v>145</v>
      </c>
    </row>
    <row r="14" spans="1:17" ht="36" x14ac:dyDescent="0.25">
      <c r="A14" s="11" t="s">
        <v>146</v>
      </c>
      <c r="B14" s="11" t="str">
        <f>C14&amp;"|"&amp;COUNTIF(C$5:C14,C14)</f>
        <v>1|10</v>
      </c>
      <c r="C14" s="11">
        <v>1</v>
      </c>
      <c r="D14" s="20" t="str">
        <f>INDEX(Modules!$B$5:$B$14,MATCH(C14,Modules!$A$5:$A$14,0))</f>
        <v>استلام الموقع والمستندات والتقديمات</v>
      </c>
      <c r="E14" s="11" t="s">
        <v>80</v>
      </c>
      <c r="F14" s="12" t="s">
        <v>81</v>
      </c>
      <c r="G14" s="11" t="s">
        <v>18</v>
      </c>
      <c r="H14" s="11" t="s">
        <v>59</v>
      </c>
      <c r="I14" s="12" t="s">
        <v>147</v>
      </c>
      <c r="J14" s="12" t="s">
        <v>148</v>
      </c>
      <c r="K14" s="12" t="s">
        <v>149</v>
      </c>
      <c r="L14" s="12" t="s">
        <v>150</v>
      </c>
      <c r="M14" s="12" t="s">
        <v>151</v>
      </c>
      <c r="N14" s="11" t="s">
        <v>65</v>
      </c>
      <c r="O14" s="12" t="s">
        <v>152</v>
      </c>
      <c r="P14" s="11" t="s">
        <v>153</v>
      </c>
      <c r="Q14" s="11" t="s">
        <v>154</v>
      </c>
    </row>
    <row r="15" spans="1:17" ht="54" x14ac:dyDescent="0.25">
      <c r="A15" s="7" t="s">
        <v>155</v>
      </c>
      <c r="B15" s="7" t="str">
        <f>C15&amp;"|"&amp;COUNTIF(C$5:C15,C15)</f>
        <v>1|11</v>
      </c>
      <c r="C15" s="7">
        <v>1</v>
      </c>
      <c r="D15" s="19" t="str">
        <f>INDEX(Modules!$B$5:$B$14,MATCH(C15,Modules!$A$5:$A$14,0))</f>
        <v>استلام الموقع والمستندات والتقديمات</v>
      </c>
      <c r="E15" s="7" t="s">
        <v>57</v>
      </c>
      <c r="F15" s="8" t="s">
        <v>58</v>
      </c>
      <c r="G15" s="7" t="s">
        <v>18</v>
      </c>
      <c r="H15" s="7" t="s">
        <v>59</v>
      </c>
      <c r="I15" s="8" t="s">
        <v>156</v>
      </c>
      <c r="J15" s="8" t="s">
        <v>157</v>
      </c>
      <c r="K15" s="8" t="s">
        <v>158</v>
      </c>
      <c r="L15" s="8" t="s">
        <v>159</v>
      </c>
      <c r="M15" s="8" t="s">
        <v>160</v>
      </c>
      <c r="N15" s="7" t="s">
        <v>88</v>
      </c>
      <c r="O15" s="8" t="s">
        <v>161</v>
      </c>
      <c r="P15" s="7" t="s">
        <v>136</v>
      </c>
      <c r="Q15" s="7" t="s">
        <v>162</v>
      </c>
    </row>
    <row r="16" spans="1:17" ht="36" x14ac:dyDescent="0.25">
      <c r="A16" s="11" t="s">
        <v>163</v>
      </c>
      <c r="B16" s="11" t="str">
        <f>C16&amp;"|"&amp;COUNTIF(C$5:C16,C16)</f>
        <v>1|12</v>
      </c>
      <c r="C16" s="11">
        <v>1</v>
      </c>
      <c r="D16" s="20" t="str">
        <f>INDEX(Modules!$B$5:$B$14,MATCH(C16,Modules!$A$5:$A$14,0))</f>
        <v>استلام الموقع والمستندات والتقديمات</v>
      </c>
      <c r="E16" s="11" t="s">
        <v>80</v>
      </c>
      <c r="F16" s="12" t="s">
        <v>81</v>
      </c>
      <c r="G16" s="11" t="s">
        <v>17</v>
      </c>
      <c r="H16" s="11" t="s">
        <v>59</v>
      </c>
      <c r="I16" s="12" t="s">
        <v>164</v>
      </c>
      <c r="J16" s="12" t="s">
        <v>165</v>
      </c>
      <c r="K16" s="12" t="s">
        <v>166</v>
      </c>
      <c r="L16" s="12" t="s">
        <v>167</v>
      </c>
      <c r="M16" s="12" t="s">
        <v>168</v>
      </c>
      <c r="N16" s="11" t="s">
        <v>65</v>
      </c>
      <c r="O16" s="12" t="s">
        <v>169</v>
      </c>
      <c r="P16" s="11" t="s">
        <v>170</v>
      </c>
      <c r="Q16" s="11" t="s">
        <v>171</v>
      </c>
    </row>
    <row r="17" spans="1:17" ht="36" x14ac:dyDescent="0.25">
      <c r="A17" s="7" t="s">
        <v>172</v>
      </c>
      <c r="B17" s="7" t="str">
        <f>C17&amp;"|"&amp;COUNTIF(C$5:C17,C17)</f>
        <v>1|13</v>
      </c>
      <c r="C17" s="7">
        <v>1</v>
      </c>
      <c r="D17" s="19" t="str">
        <f>INDEX(Modules!$B$5:$B$14,MATCH(C17,Modules!$A$5:$A$14,0))</f>
        <v>استلام الموقع والمستندات والتقديمات</v>
      </c>
      <c r="E17" s="7" t="s">
        <v>101</v>
      </c>
      <c r="F17" s="8" t="s">
        <v>102</v>
      </c>
      <c r="G17" s="7" t="s">
        <v>16</v>
      </c>
      <c r="H17" s="7" t="s">
        <v>59</v>
      </c>
      <c r="I17" s="8" t="s">
        <v>173</v>
      </c>
      <c r="J17" s="8" t="s">
        <v>174</v>
      </c>
      <c r="K17" s="8" t="s">
        <v>175</v>
      </c>
      <c r="L17" s="8" t="s">
        <v>176</v>
      </c>
      <c r="M17" s="8" t="s">
        <v>177</v>
      </c>
      <c r="N17" s="7" t="s">
        <v>88</v>
      </c>
      <c r="O17" s="8" t="s">
        <v>178</v>
      </c>
      <c r="P17" s="7" t="s">
        <v>179</v>
      </c>
      <c r="Q17" s="7" t="s">
        <v>180</v>
      </c>
    </row>
    <row r="18" spans="1:17" ht="36" x14ac:dyDescent="0.25">
      <c r="A18" s="11" t="s">
        <v>181</v>
      </c>
      <c r="B18" s="11" t="str">
        <f>C18&amp;"|"&amp;COUNTIF(C$5:C18,C18)</f>
        <v>1|14</v>
      </c>
      <c r="C18" s="11">
        <v>1</v>
      </c>
      <c r="D18" s="20" t="str">
        <f>INDEX(Modules!$B$5:$B$14,MATCH(C18,Modules!$A$5:$A$14,0))</f>
        <v>استلام الموقع والمستندات والتقديمات</v>
      </c>
      <c r="E18" s="11" t="s">
        <v>80</v>
      </c>
      <c r="F18" s="12" t="s">
        <v>81</v>
      </c>
      <c r="G18" s="11" t="s">
        <v>17</v>
      </c>
      <c r="H18" s="11" t="s">
        <v>59</v>
      </c>
      <c r="I18" s="12" t="s">
        <v>182</v>
      </c>
      <c r="J18" s="12" t="s">
        <v>183</v>
      </c>
      <c r="K18" s="12" t="s">
        <v>184</v>
      </c>
      <c r="L18" s="12" t="s">
        <v>185</v>
      </c>
      <c r="M18" s="12" t="s">
        <v>186</v>
      </c>
      <c r="N18" s="11" t="s">
        <v>75</v>
      </c>
      <c r="O18" s="12" t="s">
        <v>187</v>
      </c>
      <c r="P18" s="11" t="s">
        <v>170</v>
      </c>
      <c r="Q18" s="11" t="s">
        <v>188</v>
      </c>
    </row>
    <row r="19" spans="1:17" ht="36" x14ac:dyDescent="0.25">
      <c r="A19" s="7" t="s">
        <v>189</v>
      </c>
      <c r="B19" s="7" t="str">
        <f>C19&amp;"|"&amp;COUNTIF(C$5:C19,C19)</f>
        <v>1|15</v>
      </c>
      <c r="C19" s="7">
        <v>1</v>
      </c>
      <c r="D19" s="19" t="str">
        <f>INDEX(Modules!$B$5:$B$14,MATCH(C19,Modules!$A$5:$A$14,0))</f>
        <v>استلام الموقع والمستندات والتقديمات</v>
      </c>
      <c r="E19" s="7" t="s">
        <v>57</v>
      </c>
      <c r="F19" s="8" t="s">
        <v>58</v>
      </c>
      <c r="G19" s="7" t="s">
        <v>16</v>
      </c>
      <c r="H19" s="7" t="s">
        <v>59</v>
      </c>
      <c r="I19" s="8" t="s">
        <v>190</v>
      </c>
      <c r="J19" s="8" t="s">
        <v>191</v>
      </c>
      <c r="K19" s="8" t="s">
        <v>192</v>
      </c>
      <c r="L19" s="8" t="s">
        <v>193</v>
      </c>
      <c r="M19" s="8" t="s">
        <v>194</v>
      </c>
      <c r="N19" s="7" t="s">
        <v>126</v>
      </c>
      <c r="O19" s="8" t="s">
        <v>195</v>
      </c>
      <c r="P19" s="7" t="s">
        <v>67</v>
      </c>
      <c r="Q19" s="7" t="s">
        <v>196</v>
      </c>
    </row>
    <row r="20" spans="1:17" ht="36" x14ac:dyDescent="0.25">
      <c r="A20" s="11" t="s">
        <v>197</v>
      </c>
      <c r="B20" s="11" t="str">
        <f>C20&amp;"|"&amp;COUNTIF(C$5:C20,C20)</f>
        <v>1|16</v>
      </c>
      <c r="C20" s="11">
        <v>1</v>
      </c>
      <c r="D20" s="20" t="str">
        <f>INDEX(Modules!$B$5:$B$14,MATCH(C20,Modules!$A$5:$A$14,0))</f>
        <v>استلام الموقع والمستندات والتقديمات</v>
      </c>
      <c r="E20" s="11" t="s">
        <v>57</v>
      </c>
      <c r="F20" s="12" t="s">
        <v>58</v>
      </c>
      <c r="G20" s="11" t="s">
        <v>16</v>
      </c>
      <c r="H20" s="11" t="s">
        <v>59</v>
      </c>
      <c r="I20" s="12" t="s">
        <v>198</v>
      </c>
      <c r="J20" s="12" t="s">
        <v>199</v>
      </c>
      <c r="K20" s="12" t="s">
        <v>200</v>
      </c>
      <c r="L20" s="12" t="s">
        <v>201</v>
      </c>
      <c r="M20" s="12" t="s">
        <v>202</v>
      </c>
      <c r="N20" s="11" t="s">
        <v>75</v>
      </c>
      <c r="O20" s="12" t="s">
        <v>203</v>
      </c>
      <c r="P20" s="11" t="s">
        <v>67</v>
      </c>
      <c r="Q20" s="11" t="s">
        <v>204</v>
      </c>
    </row>
    <row r="21" spans="1:17" ht="36" x14ac:dyDescent="0.25">
      <c r="A21" s="7" t="s">
        <v>205</v>
      </c>
      <c r="B21" s="7" t="str">
        <f>C21&amp;"|"&amp;COUNTIF(C$5:C21,C21)</f>
        <v>1|17</v>
      </c>
      <c r="C21" s="7">
        <v>1</v>
      </c>
      <c r="D21" s="19" t="str">
        <f>INDEX(Modules!$B$5:$B$14,MATCH(C21,Modules!$A$5:$A$14,0))</f>
        <v>استلام الموقع والمستندات والتقديمات</v>
      </c>
      <c r="E21" s="7" t="s">
        <v>57</v>
      </c>
      <c r="F21" s="8" t="s">
        <v>58</v>
      </c>
      <c r="G21" s="7" t="s">
        <v>17</v>
      </c>
      <c r="H21" s="7" t="s">
        <v>59</v>
      </c>
      <c r="I21" s="8" t="s">
        <v>206</v>
      </c>
      <c r="J21" s="8" t="s">
        <v>207</v>
      </c>
      <c r="K21" s="8" t="s">
        <v>208</v>
      </c>
      <c r="L21" s="8" t="s">
        <v>209</v>
      </c>
      <c r="M21" s="8" t="s">
        <v>210</v>
      </c>
      <c r="N21" s="7" t="s">
        <v>75</v>
      </c>
      <c r="O21" s="8" t="s">
        <v>211</v>
      </c>
      <c r="P21" s="7" t="s">
        <v>67</v>
      </c>
      <c r="Q21" s="7" t="s">
        <v>212</v>
      </c>
    </row>
    <row r="22" spans="1:17" ht="36" x14ac:dyDescent="0.25">
      <c r="A22" s="11" t="s">
        <v>213</v>
      </c>
      <c r="B22" s="11" t="str">
        <f>C22&amp;"|"&amp;COUNTIF(C$5:C22,C22)</f>
        <v>1|18</v>
      </c>
      <c r="C22" s="11">
        <v>1</v>
      </c>
      <c r="D22" s="20" t="str">
        <f>INDEX(Modules!$B$5:$B$14,MATCH(C22,Modules!$A$5:$A$14,0))</f>
        <v>استلام الموقع والمستندات والتقديمات</v>
      </c>
      <c r="E22" s="11" t="s">
        <v>57</v>
      </c>
      <c r="F22" s="12" t="s">
        <v>58</v>
      </c>
      <c r="G22" s="11" t="s">
        <v>17</v>
      </c>
      <c r="H22" s="11" t="s">
        <v>214</v>
      </c>
      <c r="I22" s="12" t="s">
        <v>215</v>
      </c>
      <c r="J22" s="12" t="s">
        <v>216</v>
      </c>
      <c r="K22" s="12" t="s">
        <v>217</v>
      </c>
      <c r="L22" s="12" t="s">
        <v>218</v>
      </c>
      <c r="M22" s="12" t="s">
        <v>219</v>
      </c>
      <c r="N22" s="11" t="s">
        <v>126</v>
      </c>
      <c r="O22" s="12" t="s">
        <v>220</v>
      </c>
      <c r="P22" s="11" t="s">
        <v>221</v>
      </c>
      <c r="Q22" s="11" t="s">
        <v>222</v>
      </c>
    </row>
    <row r="23" spans="1:17" ht="36" x14ac:dyDescent="0.25">
      <c r="A23" s="7" t="s">
        <v>223</v>
      </c>
      <c r="B23" s="7" t="str">
        <f>C23&amp;"|"&amp;COUNTIF(C$5:C23,C23)</f>
        <v>1|19</v>
      </c>
      <c r="C23" s="7">
        <v>1</v>
      </c>
      <c r="D23" s="19" t="str">
        <f>INDEX(Modules!$B$5:$B$14,MATCH(C23,Modules!$A$5:$A$14,0))</f>
        <v>استلام الموقع والمستندات والتقديمات</v>
      </c>
      <c r="E23" s="7" t="s">
        <v>80</v>
      </c>
      <c r="F23" s="8" t="s">
        <v>81</v>
      </c>
      <c r="G23" s="7" t="s">
        <v>18</v>
      </c>
      <c r="H23" s="7" t="s">
        <v>59</v>
      </c>
      <c r="I23" s="8" t="s">
        <v>224</v>
      </c>
      <c r="J23" s="8" t="s">
        <v>225</v>
      </c>
      <c r="K23" s="8" t="s">
        <v>226</v>
      </c>
      <c r="L23" s="8" t="s">
        <v>124</v>
      </c>
      <c r="M23" s="8" t="s">
        <v>227</v>
      </c>
      <c r="N23" s="7" t="s">
        <v>126</v>
      </c>
      <c r="O23" s="8" t="s">
        <v>228</v>
      </c>
      <c r="P23" s="7" t="s">
        <v>229</v>
      </c>
      <c r="Q23" s="7" t="s">
        <v>230</v>
      </c>
    </row>
    <row r="24" spans="1:17" ht="36" x14ac:dyDescent="0.25">
      <c r="A24" s="11" t="s">
        <v>231</v>
      </c>
      <c r="B24" s="11" t="str">
        <f>C24&amp;"|"&amp;COUNTIF(C$5:C24,C24)</f>
        <v>1|20</v>
      </c>
      <c r="C24" s="11">
        <v>1</v>
      </c>
      <c r="D24" s="20" t="str">
        <f>INDEX(Modules!$B$5:$B$14,MATCH(C24,Modules!$A$5:$A$14,0))</f>
        <v>استلام الموقع والمستندات والتقديمات</v>
      </c>
      <c r="E24" s="11" t="s">
        <v>57</v>
      </c>
      <c r="F24" s="12" t="s">
        <v>58</v>
      </c>
      <c r="G24" s="11" t="s">
        <v>16</v>
      </c>
      <c r="H24" s="11" t="s">
        <v>59</v>
      </c>
      <c r="I24" s="12" t="s">
        <v>232</v>
      </c>
      <c r="J24" s="12" t="s">
        <v>233</v>
      </c>
      <c r="K24" s="12" t="s">
        <v>234</v>
      </c>
      <c r="L24" s="12" t="s">
        <v>235</v>
      </c>
      <c r="M24" s="12" t="s">
        <v>236</v>
      </c>
      <c r="N24" s="11" t="s">
        <v>126</v>
      </c>
      <c r="O24" s="12" t="s">
        <v>237</v>
      </c>
      <c r="P24" s="11" t="s">
        <v>238</v>
      </c>
      <c r="Q24" s="11" t="s">
        <v>239</v>
      </c>
    </row>
    <row r="25" spans="1:17" ht="36" x14ac:dyDescent="0.25">
      <c r="A25" s="7" t="s">
        <v>240</v>
      </c>
      <c r="B25" s="7" t="str">
        <f>C25&amp;"|"&amp;COUNTIF(C$5:C25,C25)</f>
        <v>1|21</v>
      </c>
      <c r="C25" s="7">
        <v>1</v>
      </c>
      <c r="D25" s="19" t="str">
        <f>INDEX(Modules!$B$5:$B$14,MATCH(C25,Modules!$A$5:$A$14,0))</f>
        <v>استلام الموقع والمستندات والتقديمات</v>
      </c>
      <c r="E25" s="7" t="s">
        <v>80</v>
      </c>
      <c r="F25" s="8" t="s">
        <v>81</v>
      </c>
      <c r="G25" s="7" t="s">
        <v>16</v>
      </c>
      <c r="H25" s="7" t="s">
        <v>59</v>
      </c>
      <c r="I25" s="8" t="s">
        <v>241</v>
      </c>
      <c r="J25" s="8" t="s">
        <v>242</v>
      </c>
      <c r="K25" s="8" t="s">
        <v>243</v>
      </c>
      <c r="L25" s="8" t="s">
        <v>244</v>
      </c>
      <c r="M25" s="8" t="s">
        <v>245</v>
      </c>
      <c r="N25" s="7" t="s">
        <v>65</v>
      </c>
      <c r="O25" s="8" t="s">
        <v>246</v>
      </c>
      <c r="P25" s="7" t="s">
        <v>247</v>
      </c>
      <c r="Q25" s="7" t="s">
        <v>248</v>
      </c>
    </row>
    <row r="26" spans="1:17" ht="54" x14ac:dyDescent="0.25">
      <c r="A26" s="11" t="s">
        <v>249</v>
      </c>
      <c r="B26" s="11" t="str">
        <f>C26&amp;"|"&amp;COUNTIF(C$5:C26,C26)</f>
        <v>1|22</v>
      </c>
      <c r="C26" s="11">
        <v>1</v>
      </c>
      <c r="D26" s="20" t="str">
        <f>INDEX(Modules!$B$5:$B$14,MATCH(C26,Modules!$A$5:$A$14,0))</f>
        <v>استلام الموقع والمستندات والتقديمات</v>
      </c>
      <c r="E26" s="11" t="s">
        <v>57</v>
      </c>
      <c r="F26" s="12" t="s">
        <v>58</v>
      </c>
      <c r="G26" s="11" t="s">
        <v>16</v>
      </c>
      <c r="H26" s="11" t="s">
        <v>59</v>
      </c>
      <c r="I26" s="12" t="s">
        <v>250</v>
      </c>
      <c r="J26" s="12" t="s">
        <v>251</v>
      </c>
      <c r="K26" s="12" t="s">
        <v>252</v>
      </c>
      <c r="L26" s="12" t="s">
        <v>253</v>
      </c>
      <c r="M26" s="12" t="s">
        <v>254</v>
      </c>
      <c r="N26" s="11" t="s">
        <v>126</v>
      </c>
      <c r="O26" s="12" t="s">
        <v>255</v>
      </c>
      <c r="P26" s="11" t="s">
        <v>136</v>
      </c>
      <c r="Q26" s="11" t="s">
        <v>256</v>
      </c>
    </row>
    <row r="27" spans="1:17" ht="54" x14ac:dyDescent="0.25">
      <c r="A27" s="7" t="s">
        <v>257</v>
      </c>
      <c r="B27" s="7" t="str">
        <f>C27&amp;"|"&amp;COUNTIF(C$5:C27,C27)</f>
        <v>1|23</v>
      </c>
      <c r="C27" s="7">
        <v>1</v>
      </c>
      <c r="D27" s="19" t="str">
        <f>INDEX(Modules!$B$5:$B$14,MATCH(C27,Modules!$A$5:$A$14,0))</f>
        <v>استلام الموقع والمستندات والتقديمات</v>
      </c>
      <c r="E27" s="7" t="s">
        <v>80</v>
      </c>
      <c r="F27" s="8" t="s">
        <v>81</v>
      </c>
      <c r="G27" s="7" t="s">
        <v>16</v>
      </c>
      <c r="H27" s="7" t="s">
        <v>82</v>
      </c>
      <c r="I27" s="8" t="s">
        <v>258</v>
      </c>
      <c r="J27" s="8" t="s">
        <v>114</v>
      </c>
      <c r="K27" s="8" t="s">
        <v>259</v>
      </c>
      <c r="L27" s="8" t="s">
        <v>260</v>
      </c>
      <c r="M27" s="8" t="s">
        <v>261</v>
      </c>
      <c r="N27" s="7" t="s">
        <v>126</v>
      </c>
      <c r="O27" s="8" t="s">
        <v>262</v>
      </c>
      <c r="P27" s="7" t="s">
        <v>263</v>
      </c>
      <c r="Q27" s="7" t="s">
        <v>264</v>
      </c>
    </row>
    <row r="28" spans="1:17" ht="54" x14ac:dyDescent="0.25">
      <c r="A28" s="11" t="s">
        <v>265</v>
      </c>
      <c r="B28" s="11" t="str">
        <f>C28&amp;"|"&amp;COUNTIF(C$5:C28,C28)</f>
        <v>1|24</v>
      </c>
      <c r="C28" s="11">
        <v>1</v>
      </c>
      <c r="D28" s="20" t="str">
        <f>INDEX(Modules!$B$5:$B$14,MATCH(C28,Modules!$A$5:$A$14,0))</f>
        <v>استلام الموقع والمستندات والتقديمات</v>
      </c>
      <c r="E28" s="11" t="s">
        <v>80</v>
      </c>
      <c r="F28" s="12" t="s">
        <v>81</v>
      </c>
      <c r="G28" s="11" t="s">
        <v>17</v>
      </c>
      <c r="H28" s="11" t="s">
        <v>214</v>
      </c>
      <c r="I28" s="12" t="s">
        <v>215</v>
      </c>
      <c r="J28" s="12" t="s">
        <v>266</v>
      </c>
      <c r="K28" s="12" t="s">
        <v>267</v>
      </c>
      <c r="L28" s="12" t="s">
        <v>268</v>
      </c>
      <c r="M28" s="12" t="s">
        <v>269</v>
      </c>
      <c r="N28" s="11" t="s">
        <v>126</v>
      </c>
      <c r="O28" s="12" t="s">
        <v>270</v>
      </c>
      <c r="P28" s="11" t="s">
        <v>271</v>
      </c>
      <c r="Q28" s="11" t="s">
        <v>272</v>
      </c>
    </row>
    <row r="29" spans="1:17" ht="72" x14ac:dyDescent="0.25">
      <c r="A29" s="7" t="s">
        <v>273</v>
      </c>
      <c r="B29" s="7" t="str">
        <f>C29&amp;"|"&amp;COUNTIF(C$5:C29,C29)</f>
        <v>1|25</v>
      </c>
      <c r="C29" s="7">
        <v>1</v>
      </c>
      <c r="D29" s="19" t="str">
        <f>INDEX(Modules!$B$5:$B$14,MATCH(C29,Modules!$A$5:$A$14,0))</f>
        <v>استلام الموقع والمستندات والتقديمات</v>
      </c>
      <c r="E29" s="7" t="s">
        <v>57</v>
      </c>
      <c r="F29" s="8" t="s">
        <v>58</v>
      </c>
      <c r="G29" s="7" t="s">
        <v>16</v>
      </c>
      <c r="H29" s="7" t="s">
        <v>82</v>
      </c>
      <c r="I29" s="8" t="s">
        <v>274</v>
      </c>
      <c r="J29" s="8" t="s">
        <v>115</v>
      </c>
      <c r="K29" s="8" t="s">
        <v>275</v>
      </c>
      <c r="L29" s="8" t="s">
        <v>276</v>
      </c>
      <c r="M29" s="8" t="s">
        <v>277</v>
      </c>
      <c r="N29" s="7" t="s">
        <v>126</v>
      </c>
      <c r="O29" s="8" t="s">
        <v>278</v>
      </c>
      <c r="P29" s="7" t="s">
        <v>118</v>
      </c>
      <c r="Q29" s="7" t="s">
        <v>279</v>
      </c>
    </row>
    <row r="30" spans="1:17" ht="54" x14ac:dyDescent="0.25">
      <c r="A30" s="11" t="s">
        <v>280</v>
      </c>
      <c r="B30" s="11" t="str">
        <f>C30&amp;"|"&amp;COUNTIF(C$5:C30,C30)</f>
        <v>1|26</v>
      </c>
      <c r="C30" s="11">
        <v>1</v>
      </c>
      <c r="D30" s="20" t="str">
        <f>INDEX(Modules!$B$5:$B$14,MATCH(C30,Modules!$A$5:$A$14,0))</f>
        <v>استلام الموقع والمستندات والتقديمات</v>
      </c>
      <c r="E30" s="11" t="s">
        <v>80</v>
      </c>
      <c r="F30" s="12" t="s">
        <v>81</v>
      </c>
      <c r="G30" s="11" t="s">
        <v>16</v>
      </c>
      <c r="H30" s="11" t="s">
        <v>59</v>
      </c>
      <c r="I30" s="12" t="s">
        <v>281</v>
      </c>
      <c r="J30" s="12" t="s">
        <v>282</v>
      </c>
      <c r="K30" s="12" t="s">
        <v>283</v>
      </c>
      <c r="L30" s="12" t="s">
        <v>284</v>
      </c>
      <c r="M30" s="12" t="s">
        <v>285</v>
      </c>
      <c r="N30" s="11" t="s">
        <v>65</v>
      </c>
      <c r="O30" s="12" t="s">
        <v>286</v>
      </c>
      <c r="P30" s="11" t="s">
        <v>271</v>
      </c>
      <c r="Q30" s="11" t="s">
        <v>287</v>
      </c>
    </row>
    <row r="31" spans="1:17" ht="54" x14ac:dyDescent="0.25">
      <c r="A31" s="7" t="s">
        <v>288</v>
      </c>
      <c r="B31" s="7" t="str">
        <f>C31&amp;"|"&amp;COUNTIF(C$5:C31,C31)</f>
        <v>1|27</v>
      </c>
      <c r="C31" s="7">
        <v>1</v>
      </c>
      <c r="D31" s="19" t="str">
        <f>INDEX(Modules!$B$5:$B$14,MATCH(C31,Modules!$A$5:$A$14,0))</f>
        <v>استلام الموقع والمستندات والتقديمات</v>
      </c>
      <c r="E31" s="7" t="s">
        <v>80</v>
      </c>
      <c r="F31" s="8" t="s">
        <v>81</v>
      </c>
      <c r="G31" s="7" t="s">
        <v>17</v>
      </c>
      <c r="H31" s="7" t="s">
        <v>214</v>
      </c>
      <c r="I31" s="8" t="s">
        <v>215</v>
      </c>
      <c r="J31" s="8" t="s">
        <v>289</v>
      </c>
      <c r="K31" s="8" t="s">
        <v>218</v>
      </c>
      <c r="L31" s="8" t="s">
        <v>290</v>
      </c>
      <c r="M31" s="8" t="s">
        <v>116</v>
      </c>
      <c r="N31" s="7" t="s">
        <v>126</v>
      </c>
      <c r="O31" s="8" t="s">
        <v>291</v>
      </c>
      <c r="P31" s="7" t="s">
        <v>292</v>
      </c>
      <c r="Q31" s="7" t="s">
        <v>293</v>
      </c>
    </row>
    <row r="32" spans="1:17" ht="36" x14ac:dyDescent="0.25">
      <c r="A32" s="11" t="s">
        <v>294</v>
      </c>
      <c r="B32" s="11" t="str">
        <f>C32&amp;"|"&amp;COUNTIF(C$5:C32,C32)</f>
        <v>1|28</v>
      </c>
      <c r="C32" s="11">
        <v>1</v>
      </c>
      <c r="D32" s="20" t="str">
        <f>INDEX(Modules!$B$5:$B$14,MATCH(C32,Modules!$A$5:$A$14,0))</f>
        <v>استلام الموقع والمستندات والتقديمات</v>
      </c>
      <c r="E32" s="11" t="s">
        <v>57</v>
      </c>
      <c r="F32" s="12" t="s">
        <v>58</v>
      </c>
      <c r="G32" s="11" t="s">
        <v>16</v>
      </c>
      <c r="H32" s="11" t="s">
        <v>59</v>
      </c>
      <c r="I32" s="12" t="s">
        <v>295</v>
      </c>
      <c r="J32" s="12" t="s">
        <v>296</v>
      </c>
      <c r="K32" s="12" t="s">
        <v>297</v>
      </c>
      <c r="L32" s="12" t="s">
        <v>298</v>
      </c>
      <c r="M32" s="12" t="s">
        <v>299</v>
      </c>
      <c r="N32" s="11" t="s">
        <v>75</v>
      </c>
      <c r="O32" s="12" t="s">
        <v>300</v>
      </c>
      <c r="P32" s="11" t="s">
        <v>77</v>
      </c>
      <c r="Q32" s="11" t="s">
        <v>301</v>
      </c>
    </row>
    <row r="33" spans="1:17" ht="36" x14ac:dyDescent="0.25">
      <c r="A33" s="7" t="s">
        <v>302</v>
      </c>
      <c r="B33" s="7" t="str">
        <f>C33&amp;"|"&amp;COUNTIF(C$5:C33,C33)</f>
        <v>1|29</v>
      </c>
      <c r="C33" s="7">
        <v>1</v>
      </c>
      <c r="D33" s="19" t="str">
        <f>INDEX(Modules!$B$5:$B$14,MATCH(C33,Modules!$A$5:$A$14,0))</f>
        <v>استلام الموقع والمستندات والتقديمات</v>
      </c>
      <c r="E33" s="7" t="s">
        <v>101</v>
      </c>
      <c r="F33" s="8" t="s">
        <v>102</v>
      </c>
      <c r="G33" s="7" t="s">
        <v>18</v>
      </c>
      <c r="H33" s="7" t="s">
        <v>59</v>
      </c>
      <c r="I33" s="8" t="s">
        <v>303</v>
      </c>
      <c r="J33" s="8" t="s">
        <v>304</v>
      </c>
      <c r="K33" s="8" t="s">
        <v>305</v>
      </c>
      <c r="L33" s="8" t="s">
        <v>306</v>
      </c>
      <c r="M33" s="8" t="s">
        <v>307</v>
      </c>
      <c r="N33" s="7" t="s">
        <v>88</v>
      </c>
      <c r="O33" s="8" t="s">
        <v>308</v>
      </c>
      <c r="P33" s="7" t="s">
        <v>109</v>
      </c>
      <c r="Q33" s="7" t="s">
        <v>309</v>
      </c>
    </row>
    <row r="34" spans="1:17" ht="54" x14ac:dyDescent="0.25">
      <c r="A34" s="11" t="s">
        <v>310</v>
      </c>
      <c r="B34" s="11" t="str">
        <f>C34&amp;"|"&amp;COUNTIF(C$5:C34,C34)</f>
        <v>1|30</v>
      </c>
      <c r="C34" s="11">
        <v>1</v>
      </c>
      <c r="D34" s="20" t="str">
        <f>INDEX(Modules!$B$5:$B$14,MATCH(C34,Modules!$A$5:$A$14,0))</f>
        <v>استلام الموقع والمستندات والتقديمات</v>
      </c>
      <c r="E34" s="11" t="s">
        <v>57</v>
      </c>
      <c r="F34" s="12" t="s">
        <v>58</v>
      </c>
      <c r="G34" s="11" t="s">
        <v>17</v>
      </c>
      <c r="H34" s="11" t="s">
        <v>214</v>
      </c>
      <c r="I34" s="12" t="s">
        <v>215</v>
      </c>
      <c r="J34" s="12" t="s">
        <v>86</v>
      </c>
      <c r="K34" s="12" t="s">
        <v>311</v>
      </c>
      <c r="L34" s="12" t="s">
        <v>312</v>
      </c>
      <c r="M34" s="12" t="s">
        <v>218</v>
      </c>
      <c r="N34" s="11" t="s">
        <v>88</v>
      </c>
      <c r="O34" s="12" t="s">
        <v>313</v>
      </c>
      <c r="P34" s="11" t="s">
        <v>118</v>
      </c>
      <c r="Q34" s="11" t="s">
        <v>314</v>
      </c>
    </row>
    <row r="35" spans="1:17" ht="36" x14ac:dyDescent="0.25">
      <c r="A35" s="7" t="s">
        <v>315</v>
      </c>
      <c r="B35" s="7" t="str">
        <f>C35&amp;"|"&amp;COUNTIF(C$5:C35,C35)</f>
        <v>1|31</v>
      </c>
      <c r="C35" s="7">
        <v>1</v>
      </c>
      <c r="D35" s="19" t="str">
        <f>INDEX(Modules!$B$5:$B$14,MATCH(C35,Modules!$A$5:$A$14,0))</f>
        <v>استلام الموقع والمستندات والتقديمات</v>
      </c>
      <c r="E35" s="7" t="s">
        <v>57</v>
      </c>
      <c r="F35" s="8" t="s">
        <v>58</v>
      </c>
      <c r="G35" s="7" t="s">
        <v>17</v>
      </c>
      <c r="H35" s="7" t="s">
        <v>59</v>
      </c>
      <c r="I35" s="8" t="s">
        <v>316</v>
      </c>
      <c r="J35" s="8" t="s">
        <v>317</v>
      </c>
      <c r="K35" s="8" t="s">
        <v>318</v>
      </c>
      <c r="L35" s="8" t="s">
        <v>319</v>
      </c>
      <c r="M35" s="8" t="s">
        <v>320</v>
      </c>
      <c r="N35" s="7" t="s">
        <v>75</v>
      </c>
      <c r="O35" s="8" t="s">
        <v>321</v>
      </c>
      <c r="P35" s="7" t="s">
        <v>77</v>
      </c>
      <c r="Q35" s="7" t="s">
        <v>322</v>
      </c>
    </row>
    <row r="36" spans="1:17" ht="36" x14ac:dyDescent="0.25">
      <c r="A36" s="11" t="s">
        <v>323</v>
      </c>
      <c r="B36" s="11" t="str">
        <f>C36&amp;"|"&amp;COUNTIF(C$5:C36,C36)</f>
        <v>1|32</v>
      </c>
      <c r="C36" s="11">
        <v>1</v>
      </c>
      <c r="D36" s="20" t="str">
        <f>INDEX(Modules!$B$5:$B$14,MATCH(C36,Modules!$A$5:$A$14,0))</f>
        <v>استلام الموقع والمستندات والتقديمات</v>
      </c>
      <c r="E36" s="11" t="s">
        <v>80</v>
      </c>
      <c r="F36" s="12" t="s">
        <v>81</v>
      </c>
      <c r="G36" s="11" t="s">
        <v>17</v>
      </c>
      <c r="H36" s="11" t="s">
        <v>59</v>
      </c>
      <c r="I36" s="12" t="s">
        <v>324</v>
      </c>
      <c r="J36" s="12" t="s">
        <v>325</v>
      </c>
      <c r="K36" s="12" t="s">
        <v>326</v>
      </c>
      <c r="L36" s="12" t="s">
        <v>327</v>
      </c>
      <c r="M36" s="12" t="s">
        <v>328</v>
      </c>
      <c r="N36" s="11" t="s">
        <v>126</v>
      </c>
      <c r="O36" s="12" t="s">
        <v>329</v>
      </c>
      <c r="P36" s="11" t="s">
        <v>90</v>
      </c>
      <c r="Q36" s="11" t="s">
        <v>330</v>
      </c>
    </row>
    <row r="37" spans="1:17" ht="36" x14ac:dyDescent="0.25">
      <c r="A37" s="7" t="s">
        <v>331</v>
      </c>
      <c r="B37" s="7" t="str">
        <f>C37&amp;"|"&amp;COUNTIF(C$5:C37,C37)</f>
        <v>1|33</v>
      </c>
      <c r="C37" s="7">
        <v>1</v>
      </c>
      <c r="D37" s="19" t="str">
        <f>INDEX(Modules!$B$5:$B$14,MATCH(C37,Modules!$A$5:$A$14,0))</f>
        <v>استلام الموقع والمستندات والتقديمات</v>
      </c>
      <c r="E37" s="7" t="s">
        <v>101</v>
      </c>
      <c r="F37" s="8" t="s">
        <v>102</v>
      </c>
      <c r="G37" s="7" t="s">
        <v>16</v>
      </c>
      <c r="H37" s="7" t="s">
        <v>59</v>
      </c>
      <c r="I37" s="8" t="s">
        <v>332</v>
      </c>
      <c r="J37" s="8" t="s">
        <v>333</v>
      </c>
      <c r="K37" s="8" t="s">
        <v>334</v>
      </c>
      <c r="L37" s="8" t="s">
        <v>335</v>
      </c>
      <c r="M37" s="8" t="s">
        <v>336</v>
      </c>
      <c r="N37" s="7" t="s">
        <v>88</v>
      </c>
      <c r="O37" s="8" t="s">
        <v>337</v>
      </c>
      <c r="P37" s="7" t="s">
        <v>109</v>
      </c>
      <c r="Q37" s="7" t="s">
        <v>338</v>
      </c>
    </row>
    <row r="38" spans="1:17" ht="36" x14ac:dyDescent="0.25">
      <c r="A38" s="11" t="s">
        <v>339</v>
      </c>
      <c r="B38" s="11" t="str">
        <f>C38&amp;"|"&amp;COUNTIF(C$5:C38,C38)</f>
        <v>1|34</v>
      </c>
      <c r="C38" s="11">
        <v>1</v>
      </c>
      <c r="D38" s="20" t="str">
        <f>INDEX(Modules!$B$5:$B$14,MATCH(C38,Modules!$A$5:$A$14,0))</f>
        <v>استلام الموقع والمستندات والتقديمات</v>
      </c>
      <c r="E38" s="11" t="s">
        <v>57</v>
      </c>
      <c r="F38" s="12" t="s">
        <v>58</v>
      </c>
      <c r="G38" s="11" t="s">
        <v>16</v>
      </c>
      <c r="H38" s="11" t="s">
        <v>59</v>
      </c>
      <c r="I38" s="12" t="s">
        <v>340</v>
      </c>
      <c r="J38" s="12" t="s">
        <v>341</v>
      </c>
      <c r="K38" s="12" t="s">
        <v>342</v>
      </c>
      <c r="L38" s="12" t="s">
        <v>343</v>
      </c>
      <c r="M38" s="12" t="s">
        <v>344</v>
      </c>
      <c r="N38" s="11" t="s">
        <v>75</v>
      </c>
      <c r="O38" s="12" t="s">
        <v>345</v>
      </c>
      <c r="P38" s="11" t="s">
        <v>346</v>
      </c>
      <c r="Q38" s="11" t="s">
        <v>347</v>
      </c>
    </row>
    <row r="39" spans="1:17" ht="36" x14ac:dyDescent="0.25">
      <c r="A39" s="7" t="s">
        <v>348</v>
      </c>
      <c r="B39" s="7" t="str">
        <f>C39&amp;"|"&amp;COUNTIF(C$5:C39,C39)</f>
        <v>1|35</v>
      </c>
      <c r="C39" s="7">
        <v>1</v>
      </c>
      <c r="D39" s="19" t="str">
        <f>INDEX(Modules!$B$5:$B$14,MATCH(C39,Modules!$A$5:$A$14,0))</f>
        <v>استلام الموقع والمستندات والتقديمات</v>
      </c>
      <c r="E39" s="7" t="s">
        <v>101</v>
      </c>
      <c r="F39" s="8" t="s">
        <v>102</v>
      </c>
      <c r="G39" s="7" t="s">
        <v>17</v>
      </c>
      <c r="H39" s="7" t="s">
        <v>59</v>
      </c>
      <c r="I39" s="8" t="s">
        <v>349</v>
      </c>
      <c r="J39" s="8" t="s">
        <v>350</v>
      </c>
      <c r="K39" s="8" t="s">
        <v>351</v>
      </c>
      <c r="L39" s="8" t="s">
        <v>352</v>
      </c>
      <c r="M39" s="8" t="s">
        <v>353</v>
      </c>
      <c r="N39" s="7" t="s">
        <v>75</v>
      </c>
      <c r="O39" s="8" t="s">
        <v>354</v>
      </c>
      <c r="P39" s="7" t="s">
        <v>179</v>
      </c>
      <c r="Q39" s="7" t="s">
        <v>355</v>
      </c>
    </row>
    <row r="40" spans="1:17" ht="36" x14ac:dyDescent="0.25">
      <c r="A40" s="11" t="s">
        <v>356</v>
      </c>
      <c r="B40" s="11" t="str">
        <f>C40&amp;"|"&amp;COUNTIF(C$5:C40,C40)</f>
        <v>1|36</v>
      </c>
      <c r="C40" s="11">
        <v>1</v>
      </c>
      <c r="D40" s="20" t="str">
        <f>INDEX(Modules!$B$5:$B$14,MATCH(C40,Modules!$A$5:$A$14,0))</f>
        <v>استلام الموقع والمستندات والتقديمات</v>
      </c>
      <c r="E40" s="11" t="s">
        <v>101</v>
      </c>
      <c r="F40" s="12" t="s">
        <v>102</v>
      </c>
      <c r="G40" s="11" t="s">
        <v>17</v>
      </c>
      <c r="H40" s="11" t="s">
        <v>59</v>
      </c>
      <c r="I40" s="12" t="s">
        <v>357</v>
      </c>
      <c r="J40" s="12" t="s">
        <v>358</v>
      </c>
      <c r="K40" s="12" t="s">
        <v>359</v>
      </c>
      <c r="L40" s="12" t="s">
        <v>360</v>
      </c>
      <c r="M40" s="12" t="s">
        <v>361</v>
      </c>
      <c r="N40" s="11" t="s">
        <v>75</v>
      </c>
      <c r="O40" s="12" t="s">
        <v>362</v>
      </c>
      <c r="P40" s="11" t="s">
        <v>179</v>
      </c>
      <c r="Q40" s="11" t="s">
        <v>363</v>
      </c>
    </row>
    <row r="41" spans="1:17" ht="36" x14ac:dyDescent="0.25">
      <c r="A41" s="7" t="s">
        <v>364</v>
      </c>
      <c r="B41" s="7" t="str">
        <f>C41&amp;"|"&amp;COUNTIF(C$5:C41,C41)</f>
        <v>1|37</v>
      </c>
      <c r="C41" s="7">
        <v>1</v>
      </c>
      <c r="D41" s="19" t="str">
        <f>INDEX(Modules!$B$5:$B$14,MATCH(C41,Modules!$A$5:$A$14,0))</f>
        <v>استلام الموقع والمستندات والتقديمات</v>
      </c>
      <c r="E41" s="7" t="s">
        <v>57</v>
      </c>
      <c r="F41" s="8" t="s">
        <v>58</v>
      </c>
      <c r="G41" s="7" t="s">
        <v>18</v>
      </c>
      <c r="H41" s="7" t="s">
        <v>59</v>
      </c>
      <c r="I41" s="8" t="s">
        <v>365</v>
      </c>
      <c r="J41" s="8" t="s">
        <v>366</v>
      </c>
      <c r="K41" s="8" t="s">
        <v>367</v>
      </c>
      <c r="L41" s="8" t="s">
        <v>368</v>
      </c>
      <c r="M41" s="8" t="s">
        <v>369</v>
      </c>
      <c r="N41" s="7" t="s">
        <v>65</v>
      </c>
      <c r="O41" s="8" t="s">
        <v>370</v>
      </c>
      <c r="P41" s="7" t="s">
        <v>136</v>
      </c>
      <c r="Q41" s="7" t="s">
        <v>371</v>
      </c>
    </row>
    <row r="42" spans="1:17" ht="54" x14ac:dyDescent="0.25">
      <c r="A42" s="11" t="s">
        <v>372</v>
      </c>
      <c r="B42" s="11" t="str">
        <f>C42&amp;"|"&amp;COUNTIF(C$5:C42,C42)</f>
        <v>1|38</v>
      </c>
      <c r="C42" s="11">
        <v>1</v>
      </c>
      <c r="D42" s="20" t="str">
        <f>INDEX(Modules!$B$5:$B$14,MATCH(C42,Modules!$A$5:$A$14,0))</f>
        <v>استلام الموقع والمستندات والتقديمات</v>
      </c>
      <c r="E42" s="11" t="s">
        <v>57</v>
      </c>
      <c r="F42" s="12" t="s">
        <v>58</v>
      </c>
      <c r="G42" s="11" t="s">
        <v>17</v>
      </c>
      <c r="H42" s="11" t="s">
        <v>214</v>
      </c>
      <c r="I42" s="12" t="s">
        <v>215</v>
      </c>
      <c r="J42" s="12" t="s">
        <v>311</v>
      </c>
      <c r="K42" s="12" t="s">
        <v>275</v>
      </c>
      <c r="L42" s="12" t="s">
        <v>217</v>
      </c>
      <c r="M42" s="12" t="s">
        <v>373</v>
      </c>
      <c r="N42" s="11" t="s">
        <v>65</v>
      </c>
      <c r="O42" s="12" t="s">
        <v>374</v>
      </c>
      <c r="P42" s="11" t="s">
        <v>375</v>
      </c>
      <c r="Q42" s="11" t="s">
        <v>376</v>
      </c>
    </row>
    <row r="43" spans="1:17" ht="36" x14ac:dyDescent="0.25">
      <c r="A43" s="7" t="s">
        <v>377</v>
      </c>
      <c r="B43" s="7" t="str">
        <f>C43&amp;"|"&amp;COUNTIF(C$5:C43,C43)</f>
        <v>1|39</v>
      </c>
      <c r="C43" s="7">
        <v>1</v>
      </c>
      <c r="D43" s="19" t="str">
        <f>INDEX(Modules!$B$5:$B$14,MATCH(C43,Modules!$A$5:$A$14,0))</f>
        <v>استلام الموقع والمستندات والتقديمات</v>
      </c>
      <c r="E43" s="7" t="s">
        <v>80</v>
      </c>
      <c r="F43" s="8" t="s">
        <v>81</v>
      </c>
      <c r="G43" s="7" t="s">
        <v>17</v>
      </c>
      <c r="H43" s="7" t="s">
        <v>59</v>
      </c>
      <c r="I43" s="8" t="s">
        <v>378</v>
      </c>
      <c r="J43" s="8" t="s">
        <v>379</v>
      </c>
      <c r="K43" s="8" t="s">
        <v>380</v>
      </c>
      <c r="L43" s="8" t="s">
        <v>381</v>
      </c>
      <c r="M43" s="8" t="s">
        <v>382</v>
      </c>
      <c r="N43" s="7" t="s">
        <v>75</v>
      </c>
      <c r="O43" s="8" t="s">
        <v>383</v>
      </c>
      <c r="P43" s="7" t="s">
        <v>90</v>
      </c>
      <c r="Q43" s="7" t="s">
        <v>384</v>
      </c>
    </row>
    <row r="44" spans="1:17" ht="36" x14ac:dyDescent="0.25">
      <c r="A44" s="11" t="s">
        <v>385</v>
      </c>
      <c r="B44" s="11" t="str">
        <f>C44&amp;"|"&amp;COUNTIF(C$5:C44,C44)</f>
        <v>1|40</v>
      </c>
      <c r="C44" s="11">
        <v>1</v>
      </c>
      <c r="D44" s="20" t="str">
        <f>INDEX(Modules!$B$5:$B$14,MATCH(C44,Modules!$A$5:$A$14,0))</f>
        <v>استلام الموقع والمستندات والتقديمات</v>
      </c>
      <c r="E44" s="11" t="s">
        <v>80</v>
      </c>
      <c r="F44" s="12" t="s">
        <v>81</v>
      </c>
      <c r="G44" s="11" t="s">
        <v>18</v>
      </c>
      <c r="H44" s="11" t="s">
        <v>59</v>
      </c>
      <c r="I44" s="12" t="s">
        <v>386</v>
      </c>
      <c r="J44" s="12" t="s">
        <v>387</v>
      </c>
      <c r="K44" s="12" t="s">
        <v>388</v>
      </c>
      <c r="L44" s="12" t="s">
        <v>389</v>
      </c>
      <c r="M44" s="12" t="s">
        <v>390</v>
      </c>
      <c r="N44" s="11" t="s">
        <v>126</v>
      </c>
      <c r="O44" s="12" t="s">
        <v>391</v>
      </c>
      <c r="P44" s="11" t="s">
        <v>170</v>
      </c>
      <c r="Q44" s="11" t="s">
        <v>392</v>
      </c>
    </row>
    <row r="45" spans="1:17" ht="36" x14ac:dyDescent="0.25">
      <c r="A45" s="7" t="s">
        <v>393</v>
      </c>
      <c r="B45" s="7" t="str">
        <f>C45&amp;"|"&amp;COUNTIF(C$5:C45,C45)</f>
        <v>1|41</v>
      </c>
      <c r="C45" s="7">
        <v>1</v>
      </c>
      <c r="D45" s="19" t="str">
        <f>INDEX(Modules!$B$5:$B$14,MATCH(C45,Modules!$A$5:$A$14,0))</f>
        <v>استلام الموقع والمستندات والتقديمات</v>
      </c>
      <c r="E45" s="7" t="s">
        <v>57</v>
      </c>
      <c r="F45" s="8" t="s">
        <v>58</v>
      </c>
      <c r="G45" s="7" t="s">
        <v>17</v>
      </c>
      <c r="H45" s="7" t="s">
        <v>59</v>
      </c>
      <c r="I45" s="8" t="s">
        <v>394</v>
      </c>
      <c r="J45" s="8" t="s">
        <v>395</v>
      </c>
      <c r="K45" s="8" t="s">
        <v>396</v>
      </c>
      <c r="L45" s="8" t="s">
        <v>397</v>
      </c>
      <c r="M45" s="8" t="s">
        <v>398</v>
      </c>
      <c r="N45" s="7" t="s">
        <v>88</v>
      </c>
      <c r="O45" s="8" t="s">
        <v>399</v>
      </c>
      <c r="P45" s="7" t="s">
        <v>400</v>
      </c>
      <c r="Q45" s="7" t="s">
        <v>401</v>
      </c>
    </row>
    <row r="46" spans="1:17" ht="54" x14ac:dyDescent="0.25">
      <c r="A46" s="11" t="s">
        <v>402</v>
      </c>
      <c r="B46" s="11" t="str">
        <f>C46&amp;"|"&amp;COUNTIF(C$5:C46,C46)</f>
        <v>1|42</v>
      </c>
      <c r="C46" s="11">
        <v>1</v>
      </c>
      <c r="D46" s="20" t="str">
        <f>INDEX(Modules!$B$5:$B$14,MATCH(C46,Modules!$A$5:$A$14,0))</f>
        <v>استلام الموقع والمستندات والتقديمات</v>
      </c>
      <c r="E46" s="11" t="s">
        <v>57</v>
      </c>
      <c r="F46" s="12" t="s">
        <v>58</v>
      </c>
      <c r="G46" s="11" t="s">
        <v>17</v>
      </c>
      <c r="H46" s="11" t="s">
        <v>59</v>
      </c>
      <c r="I46" s="12" t="s">
        <v>403</v>
      </c>
      <c r="J46" s="12" t="s">
        <v>404</v>
      </c>
      <c r="K46" s="12" t="s">
        <v>405</v>
      </c>
      <c r="L46" s="12" t="s">
        <v>406</v>
      </c>
      <c r="M46" s="12" t="s">
        <v>407</v>
      </c>
      <c r="N46" s="11" t="s">
        <v>88</v>
      </c>
      <c r="O46" s="12" t="s">
        <v>408</v>
      </c>
      <c r="P46" s="11" t="s">
        <v>136</v>
      </c>
      <c r="Q46" s="11" t="s">
        <v>409</v>
      </c>
    </row>
    <row r="47" spans="1:17" ht="54" x14ac:dyDescent="0.25">
      <c r="A47" s="7" t="s">
        <v>410</v>
      </c>
      <c r="B47" s="7" t="str">
        <f>C47&amp;"|"&amp;COUNTIF(C$5:C47,C47)</f>
        <v>1|43</v>
      </c>
      <c r="C47" s="7">
        <v>1</v>
      </c>
      <c r="D47" s="19" t="str">
        <f>INDEX(Modules!$B$5:$B$14,MATCH(C47,Modules!$A$5:$A$14,0))</f>
        <v>استلام الموقع والمستندات والتقديمات</v>
      </c>
      <c r="E47" s="7" t="s">
        <v>80</v>
      </c>
      <c r="F47" s="8" t="s">
        <v>81</v>
      </c>
      <c r="G47" s="7" t="s">
        <v>16</v>
      </c>
      <c r="H47" s="7" t="s">
        <v>59</v>
      </c>
      <c r="I47" s="8" t="s">
        <v>411</v>
      </c>
      <c r="J47" s="8" t="s">
        <v>412</v>
      </c>
      <c r="K47" s="8" t="s">
        <v>413</v>
      </c>
      <c r="L47" s="8" t="s">
        <v>414</v>
      </c>
      <c r="M47" s="8" t="s">
        <v>415</v>
      </c>
      <c r="N47" s="7" t="s">
        <v>88</v>
      </c>
      <c r="O47" s="8" t="s">
        <v>416</v>
      </c>
      <c r="P47" s="7" t="s">
        <v>90</v>
      </c>
      <c r="Q47" s="7" t="s">
        <v>417</v>
      </c>
    </row>
    <row r="48" spans="1:17" ht="36" x14ac:dyDescent="0.25">
      <c r="A48" s="11" t="s">
        <v>418</v>
      </c>
      <c r="B48" s="11" t="str">
        <f>C48&amp;"|"&amp;COUNTIF(C$5:C48,C48)</f>
        <v>1|44</v>
      </c>
      <c r="C48" s="11">
        <v>1</v>
      </c>
      <c r="D48" s="20" t="str">
        <f>INDEX(Modules!$B$5:$B$14,MATCH(C48,Modules!$A$5:$A$14,0))</f>
        <v>استلام الموقع والمستندات والتقديمات</v>
      </c>
      <c r="E48" s="11" t="s">
        <v>57</v>
      </c>
      <c r="F48" s="12" t="s">
        <v>58</v>
      </c>
      <c r="G48" s="11" t="s">
        <v>17</v>
      </c>
      <c r="H48" s="11" t="s">
        <v>59</v>
      </c>
      <c r="I48" s="12" t="s">
        <v>419</v>
      </c>
      <c r="J48" s="12" t="s">
        <v>420</v>
      </c>
      <c r="K48" s="12" t="s">
        <v>421</v>
      </c>
      <c r="L48" s="12" t="s">
        <v>422</v>
      </c>
      <c r="M48" s="12" t="s">
        <v>423</v>
      </c>
      <c r="N48" s="11" t="s">
        <v>65</v>
      </c>
      <c r="O48" s="12" t="s">
        <v>424</v>
      </c>
      <c r="P48" s="11" t="s">
        <v>136</v>
      </c>
      <c r="Q48" s="11" t="s">
        <v>425</v>
      </c>
    </row>
    <row r="49" spans="1:17" ht="36" x14ac:dyDescent="0.25">
      <c r="A49" s="7" t="s">
        <v>426</v>
      </c>
      <c r="B49" s="7" t="str">
        <f>C49&amp;"|"&amp;COUNTIF(C$5:C49,C49)</f>
        <v>1|45</v>
      </c>
      <c r="C49" s="7">
        <v>1</v>
      </c>
      <c r="D49" s="19" t="str">
        <f>INDEX(Modules!$B$5:$B$14,MATCH(C49,Modules!$A$5:$A$14,0))</f>
        <v>استلام الموقع والمستندات والتقديمات</v>
      </c>
      <c r="E49" s="7" t="s">
        <v>80</v>
      </c>
      <c r="F49" s="8" t="s">
        <v>81</v>
      </c>
      <c r="G49" s="7" t="s">
        <v>16</v>
      </c>
      <c r="H49" s="7" t="s">
        <v>59</v>
      </c>
      <c r="I49" s="8" t="s">
        <v>427</v>
      </c>
      <c r="J49" s="8" t="s">
        <v>428</v>
      </c>
      <c r="K49" s="8" t="s">
        <v>429</v>
      </c>
      <c r="L49" s="8" t="s">
        <v>430</v>
      </c>
      <c r="M49" s="8" t="s">
        <v>431</v>
      </c>
      <c r="N49" s="7" t="s">
        <v>65</v>
      </c>
      <c r="O49" s="8" t="s">
        <v>432</v>
      </c>
      <c r="P49" s="7" t="s">
        <v>229</v>
      </c>
      <c r="Q49" s="7" t="s">
        <v>433</v>
      </c>
    </row>
    <row r="50" spans="1:17" ht="36" x14ac:dyDescent="0.25">
      <c r="A50" s="11" t="s">
        <v>434</v>
      </c>
      <c r="B50" s="11" t="str">
        <f>C50&amp;"|"&amp;COUNTIF(C$5:C50,C50)</f>
        <v>2|1</v>
      </c>
      <c r="C50" s="11">
        <v>2</v>
      </c>
      <c r="D50" s="20" t="str">
        <f>INDEX(Modules!$B$5:$B$14,MATCH(C50,Modules!$A$5:$A$14,0))</f>
        <v>التربة والحفر والخوازيق</v>
      </c>
      <c r="E50" s="11" t="s">
        <v>435</v>
      </c>
      <c r="F50" s="12" t="s">
        <v>436</v>
      </c>
      <c r="G50" s="11" t="s">
        <v>17</v>
      </c>
      <c r="H50" s="11" t="s">
        <v>59</v>
      </c>
      <c r="I50" s="12" t="s">
        <v>437</v>
      </c>
      <c r="J50" s="12" t="s">
        <v>438</v>
      </c>
      <c r="K50" s="12" t="s">
        <v>439</v>
      </c>
      <c r="L50" s="12" t="s">
        <v>440</v>
      </c>
      <c r="M50" s="12" t="s">
        <v>441</v>
      </c>
      <c r="N50" s="11" t="s">
        <v>65</v>
      </c>
      <c r="O50" s="12" t="s">
        <v>442</v>
      </c>
      <c r="P50" s="11" t="s">
        <v>443</v>
      </c>
      <c r="Q50" s="11" t="s">
        <v>444</v>
      </c>
    </row>
    <row r="51" spans="1:17" ht="36" x14ac:dyDescent="0.25">
      <c r="A51" s="7" t="s">
        <v>445</v>
      </c>
      <c r="B51" s="7" t="str">
        <f>C51&amp;"|"&amp;COUNTIF(C$5:C51,C51)</f>
        <v>2|2</v>
      </c>
      <c r="C51" s="7">
        <v>2</v>
      </c>
      <c r="D51" s="19" t="str">
        <f>INDEX(Modules!$B$5:$B$14,MATCH(C51,Modules!$A$5:$A$14,0))</f>
        <v>التربة والحفر والخوازيق</v>
      </c>
      <c r="E51" s="7" t="s">
        <v>435</v>
      </c>
      <c r="F51" s="8" t="s">
        <v>436</v>
      </c>
      <c r="G51" s="7" t="s">
        <v>16</v>
      </c>
      <c r="H51" s="7" t="s">
        <v>59</v>
      </c>
      <c r="I51" s="8" t="s">
        <v>446</v>
      </c>
      <c r="J51" s="8" t="s">
        <v>447</v>
      </c>
      <c r="K51" s="8" t="s">
        <v>448</v>
      </c>
      <c r="L51" s="8" t="s">
        <v>449</v>
      </c>
      <c r="M51" s="8" t="s">
        <v>450</v>
      </c>
      <c r="N51" s="7" t="s">
        <v>75</v>
      </c>
      <c r="O51" s="8" t="s">
        <v>451</v>
      </c>
      <c r="P51" s="7" t="s">
        <v>452</v>
      </c>
      <c r="Q51" s="7" t="s">
        <v>453</v>
      </c>
    </row>
    <row r="52" spans="1:17" ht="54" x14ac:dyDescent="0.25">
      <c r="A52" s="11" t="s">
        <v>454</v>
      </c>
      <c r="B52" s="11" t="str">
        <f>C52&amp;"|"&amp;COUNTIF(C$5:C52,C52)</f>
        <v>2|3</v>
      </c>
      <c r="C52" s="11">
        <v>2</v>
      </c>
      <c r="D52" s="20" t="str">
        <f>INDEX(Modules!$B$5:$B$14,MATCH(C52,Modules!$A$5:$A$14,0))</f>
        <v>التربة والحفر والخوازيق</v>
      </c>
      <c r="E52" s="11" t="s">
        <v>435</v>
      </c>
      <c r="F52" s="12" t="s">
        <v>436</v>
      </c>
      <c r="G52" s="11" t="s">
        <v>17</v>
      </c>
      <c r="H52" s="11" t="s">
        <v>214</v>
      </c>
      <c r="I52" s="12" t="s">
        <v>215</v>
      </c>
      <c r="J52" s="12" t="s">
        <v>455</v>
      </c>
      <c r="K52" s="12" t="s">
        <v>456</v>
      </c>
      <c r="L52" s="12" t="s">
        <v>457</v>
      </c>
      <c r="M52" s="12" t="s">
        <v>458</v>
      </c>
      <c r="N52" s="11" t="s">
        <v>88</v>
      </c>
      <c r="O52" s="12" t="s">
        <v>459</v>
      </c>
      <c r="P52" s="11" t="s">
        <v>460</v>
      </c>
      <c r="Q52" s="11" t="s">
        <v>461</v>
      </c>
    </row>
    <row r="53" spans="1:17" ht="36" x14ac:dyDescent="0.25">
      <c r="A53" s="7" t="s">
        <v>462</v>
      </c>
      <c r="B53" s="7" t="str">
        <f>C53&amp;"|"&amp;COUNTIF(C$5:C53,C53)</f>
        <v>2|4</v>
      </c>
      <c r="C53" s="7">
        <v>2</v>
      </c>
      <c r="D53" s="19" t="str">
        <f>INDEX(Modules!$B$5:$B$14,MATCH(C53,Modules!$A$5:$A$14,0))</f>
        <v>التربة والحفر والخوازيق</v>
      </c>
      <c r="E53" s="7" t="s">
        <v>463</v>
      </c>
      <c r="F53" s="8" t="s">
        <v>464</v>
      </c>
      <c r="G53" s="7" t="s">
        <v>17</v>
      </c>
      <c r="H53" s="7" t="s">
        <v>59</v>
      </c>
      <c r="I53" s="8" t="s">
        <v>465</v>
      </c>
      <c r="J53" s="8" t="s">
        <v>466</v>
      </c>
      <c r="K53" s="8" t="s">
        <v>467</v>
      </c>
      <c r="L53" s="8" t="s">
        <v>468</v>
      </c>
      <c r="M53" s="8" t="s">
        <v>469</v>
      </c>
      <c r="N53" s="7" t="s">
        <v>88</v>
      </c>
      <c r="O53" s="8" t="s">
        <v>470</v>
      </c>
      <c r="P53" s="7" t="s">
        <v>471</v>
      </c>
      <c r="Q53" s="7" t="s">
        <v>472</v>
      </c>
    </row>
    <row r="54" spans="1:17" ht="36" x14ac:dyDescent="0.25">
      <c r="A54" s="11" t="s">
        <v>473</v>
      </c>
      <c r="B54" s="11" t="str">
        <f>C54&amp;"|"&amp;COUNTIF(C$5:C54,C54)</f>
        <v>2|5</v>
      </c>
      <c r="C54" s="11">
        <v>2</v>
      </c>
      <c r="D54" s="20" t="str">
        <f>INDEX(Modules!$B$5:$B$14,MATCH(C54,Modules!$A$5:$A$14,0))</f>
        <v>التربة والحفر والخوازيق</v>
      </c>
      <c r="E54" s="11" t="s">
        <v>435</v>
      </c>
      <c r="F54" s="12" t="s">
        <v>436</v>
      </c>
      <c r="G54" s="11" t="s">
        <v>16</v>
      </c>
      <c r="H54" s="11" t="s">
        <v>59</v>
      </c>
      <c r="I54" s="12" t="s">
        <v>474</v>
      </c>
      <c r="J54" s="12" t="s">
        <v>475</v>
      </c>
      <c r="K54" s="12" t="s">
        <v>476</v>
      </c>
      <c r="L54" s="12" t="s">
        <v>477</v>
      </c>
      <c r="M54" s="12" t="s">
        <v>478</v>
      </c>
      <c r="N54" s="11" t="s">
        <v>88</v>
      </c>
      <c r="O54" s="12" t="s">
        <v>479</v>
      </c>
      <c r="P54" s="11" t="s">
        <v>480</v>
      </c>
      <c r="Q54" s="11" t="s">
        <v>481</v>
      </c>
    </row>
    <row r="55" spans="1:17" ht="36" x14ac:dyDescent="0.25">
      <c r="A55" s="7" t="s">
        <v>482</v>
      </c>
      <c r="B55" s="7" t="str">
        <f>C55&amp;"|"&amp;COUNTIF(C$5:C55,C55)</f>
        <v>2|6</v>
      </c>
      <c r="C55" s="7">
        <v>2</v>
      </c>
      <c r="D55" s="19" t="str">
        <f>INDEX(Modules!$B$5:$B$14,MATCH(C55,Modules!$A$5:$A$14,0))</f>
        <v>التربة والحفر والخوازيق</v>
      </c>
      <c r="E55" s="7" t="s">
        <v>435</v>
      </c>
      <c r="F55" s="8" t="s">
        <v>436</v>
      </c>
      <c r="G55" s="7" t="s">
        <v>18</v>
      </c>
      <c r="H55" s="7" t="s">
        <v>483</v>
      </c>
      <c r="I55" s="8" t="s">
        <v>484</v>
      </c>
      <c r="J55" s="8" t="s">
        <v>485</v>
      </c>
      <c r="K55" s="8" t="s">
        <v>486</v>
      </c>
      <c r="L55" s="8" t="s">
        <v>487</v>
      </c>
      <c r="M55" s="8" t="s">
        <v>488</v>
      </c>
      <c r="N55" s="7" t="s">
        <v>88</v>
      </c>
      <c r="O55" s="8" t="s">
        <v>489</v>
      </c>
      <c r="P55" s="7" t="s">
        <v>490</v>
      </c>
      <c r="Q55" s="7" t="s">
        <v>491</v>
      </c>
    </row>
    <row r="56" spans="1:17" ht="36" x14ac:dyDescent="0.25">
      <c r="A56" s="11" t="s">
        <v>492</v>
      </c>
      <c r="B56" s="11" t="str">
        <f>C56&amp;"|"&amp;COUNTIF(C$5:C56,C56)</f>
        <v>2|7</v>
      </c>
      <c r="C56" s="11">
        <v>2</v>
      </c>
      <c r="D56" s="20" t="str">
        <f>INDEX(Modules!$B$5:$B$14,MATCH(C56,Modules!$A$5:$A$14,0))</f>
        <v>التربة والحفر والخوازيق</v>
      </c>
      <c r="E56" s="11" t="s">
        <v>435</v>
      </c>
      <c r="F56" s="12" t="s">
        <v>436</v>
      </c>
      <c r="G56" s="11" t="s">
        <v>17</v>
      </c>
      <c r="H56" s="11" t="s">
        <v>59</v>
      </c>
      <c r="I56" s="12" t="s">
        <v>493</v>
      </c>
      <c r="J56" s="12" t="s">
        <v>494</v>
      </c>
      <c r="K56" s="12" t="s">
        <v>495</v>
      </c>
      <c r="L56" s="12" t="s">
        <v>496</v>
      </c>
      <c r="M56" s="12" t="s">
        <v>497</v>
      </c>
      <c r="N56" s="11" t="s">
        <v>126</v>
      </c>
      <c r="O56" s="12" t="s">
        <v>498</v>
      </c>
      <c r="P56" s="11" t="s">
        <v>480</v>
      </c>
      <c r="Q56" s="11" t="s">
        <v>499</v>
      </c>
    </row>
    <row r="57" spans="1:17" ht="54" x14ac:dyDescent="0.25">
      <c r="A57" s="7" t="s">
        <v>500</v>
      </c>
      <c r="B57" s="7" t="str">
        <f>C57&amp;"|"&amp;COUNTIF(C$5:C57,C57)</f>
        <v>2|8</v>
      </c>
      <c r="C57" s="7">
        <v>2</v>
      </c>
      <c r="D57" s="19" t="str">
        <f>INDEX(Modules!$B$5:$B$14,MATCH(C57,Modules!$A$5:$A$14,0))</f>
        <v>التربة والحفر والخوازيق</v>
      </c>
      <c r="E57" s="7" t="s">
        <v>463</v>
      </c>
      <c r="F57" s="8" t="s">
        <v>464</v>
      </c>
      <c r="G57" s="7" t="s">
        <v>17</v>
      </c>
      <c r="H57" s="7" t="s">
        <v>214</v>
      </c>
      <c r="I57" s="8" t="s">
        <v>215</v>
      </c>
      <c r="J57" s="8" t="s">
        <v>501</v>
      </c>
      <c r="K57" s="8" t="s">
        <v>502</v>
      </c>
      <c r="L57" s="8" t="s">
        <v>503</v>
      </c>
      <c r="M57" s="8" t="s">
        <v>504</v>
      </c>
      <c r="N57" s="7" t="s">
        <v>88</v>
      </c>
      <c r="O57" s="8" t="s">
        <v>505</v>
      </c>
      <c r="P57" s="7" t="s">
        <v>506</v>
      </c>
      <c r="Q57" s="7" t="s">
        <v>507</v>
      </c>
    </row>
    <row r="58" spans="1:17" ht="18" x14ac:dyDescent="0.25">
      <c r="A58" s="11" t="s">
        <v>508</v>
      </c>
      <c r="B58" s="11" t="str">
        <f>C58&amp;"|"&amp;COUNTIF(C$5:C58,C58)</f>
        <v>2|9</v>
      </c>
      <c r="C58" s="11">
        <v>2</v>
      </c>
      <c r="D58" s="20" t="str">
        <f>INDEX(Modules!$B$5:$B$14,MATCH(C58,Modules!$A$5:$A$14,0))</f>
        <v>التربة والحفر والخوازيق</v>
      </c>
      <c r="E58" s="11" t="s">
        <v>435</v>
      </c>
      <c r="F58" s="12" t="s">
        <v>436</v>
      </c>
      <c r="G58" s="11" t="s">
        <v>16</v>
      </c>
      <c r="H58" s="11" t="s">
        <v>59</v>
      </c>
      <c r="I58" s="12" t="s">
        <v>509</v>
      </c>
      <c r="J58" s="12" t="s">
        <v>510</v>
      </c>
      <c r="K58" s="12" t="s">
        <v>511</v>
      </c>
      <c r="L58" s="12" t="s">
        <v>512</v>
      </c>
      <c r="M58" s="12" t="s">
        <v>513</v>
      </c>
      <c r="N58" s="11" t="s">
        <v>88</v>
      </c>
      <c r="O58" s="12" t="s">
        <v>514</v>
      </c>
      <c r="P58" s="11" t="s">
        <v>515</v>
      </c>
      <c r="Q58" s="11" t="s">
        <v>516</v>
      </c>
    </row>
    <row r="59" spans="1:17" ht="36" x14ac:dyDescent="0.25">
      <c r="A59" s="7" t="s">
        <v>517</v>
      </c>
      <c r="B59" s="7" t="str">
        <f>C59&amp;"|"&amp;COUNTIF(C$5:C59,C59)</f>
        <v>2|10</v>
      </c>
      <c r="C59" s="7">
        <v>2</v>
      </c>
      <c r="D59" s="19" t="str">
        <f>INDEX(Modules!$B$5:$B$14,MATCH(C59,Modules!$A$5:$A$14,0))</f>
        <v>التربة والحفر والخوازيق</v>
      </c>
      <c r="E59" s="7" t="s">
        <v>435</v>
      </c>
      <c r="F59" s="8" t="s">
        <v>436</v>
      </c>
      <c r="G59" s="7" t="s">
        <v>16</v>
      </c>
      <c r="H59" s="7" t="s">
        <v>59</v>
      </c>
      <c r="I59" s="8" t="s">
        <v>518</v>
      </c>
      <c r="J59" s="8" t="s">
        <v>519</v>
      </c>
      <c r="K59" s="8" t="s">
        <v>440</v>
      </c>
      <c r="L59" s="8" t="s">
        <v>438</v>
      </c>
      <c r="M59" s="8" t="s">
        <v>520</v>
      </c>
      <c r="N59" s="7" t="s">
        <v>75</v>
      </c>
      <c r="O59" s="8" t="s">
        <v>521</v>
      </c>
      <c r="P59" s="7" t="s">
        <v>443</v>
      </c>
      <c r="Q59" s="7" t="s">
        <v>522</v>
      </c>
    </row>
    <row r="60" spans="1:17" ht="36" x14ac:dyDescent="0.25">
      <c r="A60" s="11" t="s">
        <v>523</v>
      </c>
      <c r="B60" s="11" t="str">
        <f>C60&amp;"|"&amp;COUNTIF(C$5:C60,C60)</f>
        <v>2|11</v>
      </c>
      <c r="C60" s="11">
        <v>2</v>
      </c>
      <c r="D60" s="20" t="str">
        <f>INDEX(Modules!$B$5:$B$14,MATCH(C60,Modules!$A$5:$A$14,0))</f>
        <v>التربة والحفر والخوازيق</v>
      </c>
      <c r="E60" s="11" t="s">
        <v>435</v>
      </c>
      <c r="F60" s="12" t="s">
        <v>436</v>
      </c>
      <c r="G60" s="11" t="s">
        <v>17</v>
      </c>
      <c r="H60" s="11" t="s">
        <v>59</v>
      </c>
      <c r="I60" s="12" t="s">
        <v>524</v>
      </c>
      <c r="J60" s="12" t="s">
        <v>525</v>
      </c>
      <c r="K60" s="12" t="s">
        <v>526</v>
      </c>
      <c r="L60" s="12" t="s">
        <v>527</v>
      </c>
      <c r="M60" s="12" t="s">
        <v>528</v>
      </c>
      <c r="N60" s="11" t="s">
        <v>75</v>
      </c>
      <c r="O60" s="12" t="s">
        <v>529</v>
      </c>
      <c r="P60" s="11" t="s">
        <v>530</v>
      </c>
      <c r="Q60" s="11" t="s">
        <v>531</v>
      </c>
    </row>
    <row r="61" spans="1:17" ht="36" x14ac:dyDescent="0.25">
      <c r="A61" s="7" t="s">
        <v>532</v>
      </c>
      <c r="B61" s="7" t="str">
        <f>C61&amp;"|"&amp;COUNTIF(C$5:C61,C61)</f>
        <v>2|12</v>
      </c>
      <c r="C61" s="7">
        <v>2</v>
      </c>
      <c r="D61" s="19" t="str">
        <f>INDEX(Modules!$B$5:$B$14,MATCH(C61,Modules!$A$5:$A$14,0))</f>
        <v>التربة والحفر والخوازيق</v>
      </c>
      <c r="E61" s="7" t="s">
        <v>435</v>
      </c>
      <c r="F61" s="8" t="s">
        <v>436</v>
      </c>
      <c r="G61" s="7" t="s">
        <v>16</v>
      </c>
      <c r="H61" s="7" t="s">
        <v>59</v>
      </c>
      <c r="I61" s="8" t="s">
        <v>533</v>
      </c>
      <c r="J61" s="8" t="s">
        <v>534</v>
      </c>
      <c r="K61" s="8" t="s">
        <v>535</v>
      </c>
      <c r="L61" s="8" t="s">
        <v>536</v>
      </c>
      <c r="M61" s="8" t="s">
        <v>537</v>
      </c>
      <c r="N61" s="7" t="s">
        <v>65</v>
      </c>
      <c r="O61" s="8" t="s">
        <v>538</v>
      </c>
      <c r="P61" s="7" t="s">
        <v>539</v>
      </c>
      <c r="Q61" s="7" t="s">
        <v>540</v>
      </c>
    </row>
    <row r="62" spans="1:17" ht="36" x14ac:dyDescent="0.25">
      <c r="A62" s="11" t="s">
        <v>541</v>
      </c>
      <c r="B62" s="11" t="str">
        <f>C62&amp;"|"&amp;COUNTIF(C$5:C62,C62)</f>
        <v>2|13</v>
      </c>
      <c r="C62" s="11">
        <v>2</v>
      </c>
      <c r="D62" s="20" t="str">
        <f>INDEX(Modules!$B$5:$B$14,MATCH(C62,Modules!$A$5:$A$14,0))</f>
        <v>التربة والحفر والخوازيق</v>
      </c>
      <c r="E62" s="11" t="s">
        <v>435</v>
      </c>
      <c r="F62" s="12" t="s">
        <v>436</v>
      </c>
      <c r="G62" s="11" t="s">
        <v>16</v>
      </c>
      <c r="H62" s="11" t="s">
        <v>82</v>
      </c>
      <c r="I62" s="12" t="s">
        <v>542</v>
      </c>
      <c r="J62" s="12" t="s">
        <v>543</v>
      </c>
      <c r="K62" s="12" t="s">
        <v>501</v>
      </c>
      <c r="L62" s="12" t="s">
        <v>544</v>
      </c>
      <c r="M62" s="12" t="s">
        <v>545</v>
      </c>
      <c r="N62" s="11" t="s">
        <v>126</v>
      </c>
      <c r="O62" s="12" t="s">
        <v>546</v>
      </c>
      <c r="P62" s="11" t="s">
        <v>547</v>
      </c>
      <c r="Q62" s="11" t="s">
        <v>548</v>
      </c>
    </row>
    <row r="63" spans="1:17" ht="36" x14ac:dyDescent="0.25">
      <c r="A63" s="7" t="s">
        <v>549</v>
      </c>
      <c r="B63" s="7" t="str">
        <f>C63&amp;"|"&amp;COUNTIF(C$5:C63,C63)</f>
        <v>2|14</v>
      </c>
      <c r="C63" s="7">
        <v>2</v>
      </c>
      <c r="D63" s="19" t="str">
        <f>INDEX(Modules!$B$5:$B$14,MATCH(C63,Modules!$A$5:$A$14,0))</f>
        <v>التربة والحفر والخوازيق</v>
      </c>
      <c r="E63" s="7" t="s">
        <v>435</v>
      </c>
      <c r="F63" s="8" t="s">
        <v>436</v>
      </c>
      <c r="G63" s="7" t="s">
        <v>16</v>
      </c>
      <c r="H63" s="7" t="s">
        <v>82</v>
      </c>
      <c r="I63" s="8" t="s">
        <v>550</v>
      </c>
      <c r="J63" s="8" t="s">
        <v>503</v>
      </c>
      <c r="K63" s="8" t="s">
        <v>455</v>
      </c>
      <c r="L63" s="8" t="s">
        <v>551</v>
      </c>
      <c r="M63" s="8" t="s">
        <v>552</v>
      </c>
      <c r="N63" s="7" t="s">
        <v>88</v>
      </c>
      <c r="O63" s="8" t="s">
        <v>553</v>
      </c>
      <c r="P63" s="7" t="s">
        <v>554</v>
      </c>
      <c r="Q63" s="7" t="s">
        <v>555</v>
      </c>
    </row>
    <row r="64" spans="1:17" ht="36" x14ac:dyDescent="0.25">
      <c r="A64" s="11" t="s">
        <v>556</v>
      </c>
      <c r="B64" s="11" t="str">
        <f>C64&amp;"|"&amp;COUNTIF(C$5:C64,C64)</f>
        <v>2|15</v>
      </c>
      <c r="C64" s="11">
        <v>2</v>
      </c>
      <c r="D64" s="20" t="str">
        <f>INDEX(Modules!$B$5:$B$14,MATCH(C64,Modules!$A$5:$A$14,0))</f>
        <v>التربة والحفر والخوازيق</v>
      </c>
      <c r="E64" s="11" t="s">
        <v>435</v>
      </c>
      <c r="F64" s="12" t="s">
        <v>436</v>
      </c>
      <c r="G64" s="11" t="s">
        <v>18</v>
      </c>
      <c r="H64" s="11" t="s">
        <v>59</v>
      </c>
      <c r="I64" s="12" t="s">
        <v>557</v>
      </c>
      <c r="J64" s="12" t="s">
        <v>558</v>
      </c>
      <c r="K64" s="12" t="s">
        <v>559</v>
      </c>
      <c r="L64" s="12" t="s">
        <v>560</v>
      </c>
      <c r="M64" s="12" t="s">
        <v>561</v>
      </c>
      <c r="N64" s="11" t="s">
        <v>65</v>
      </c>
      <c r="O64" s="12" t="s">
        <v>562</v>
      </c>
      <c r="P64" s="11" t="s">
        <v>554</v>
      </c>
      <c r="Q64" s="11" t="s">
        <v>563</v>
      </c>
    </row>
    <row r="65" spans="1:17" ht="36" x14ac:dyDescent="0.25">
      <c r="A65" s="7" t="s">
        <v>564</v>
      </c>
      <c r="B65" s="7" t="str">
        <f>C65&amp;"|"&amp;COUNTIF(C$5:C65,C65)</f>
        <v>2|16</v>
      </c>
      <c r="C65" s="7">
        <v>2</v>
      </c>
      <c r="D65" s="19" t="str">
        <f>INDEX(Modules!$B$5:$B$14,MATCH(C65,Modules!$A$5:$A$14,0))</f>
        <v>التربة والحفر والخوازيق</v>
      </c>
      <c r="E65" s="7" t="s">
        <v>435</v>
      </c>
      <c r="F65" s="8" t="s">
        <v>436</v>
      </c>
      <c r="G65" s="7" t="s">
        <v>16</v>
      </c>
      <c r="H65" s="7" t="s">
        <v>483</v>
      </c>
      <c r="I65" s="8" t="s">
        <v>565</v>
      </c>
      <c r="J65" s="8" t="s">
        <v>566</v>
      </c>
      <c r="K65" s="8" t="s">
        <v>567</v>
      </c>
      <c r="L65" s="8" t="s">
        <v>568</v>
      </c>
      <c r="M65" s="8" t="s">
        <v>569</v>
      </c>
      <c r="N65" s="7" t="s">
        <v>126</v>
      </c>
      <c r="O65" s="8" t="s">
        <v>570</v>
      </c>
      <c r="P65" s="7" t="s">
        <v>554</v>
      </c>
      <c r="Q65" s="7" t="s">
        <v>571</v>
      </c>
    </row>
    <row r="66" spans="1:17" ht="36" x14ac:dyDescent="0.25">
      <c r="A66" s="11" t="s">
        <v>572</v>
      </c>
      <c r="B66" s="11" t="str">
        <f>C66&amp;"|"&amp;COUNTIF(C$5:C66,C66)</f>
        <v>2|17</v>
      </c>
      <c r="C66" s="11">
        <v>2</v>
      </c>
      <c r="D66" s="20" t="str">
        <f>INDEX(Modules!$B$5:$B$14,MATCH(C66,Modules!$A$5:$A$14,0))</f>
        <v>التربة والحفر والخوازيق</v>
      </c>
      <c r="E66" s="11" t="s">
        <v>463</v>
      </c>
      <c r="F66" s="12" t="s">
        <v>464</v>
      </c>
      <c r="G66" s="11" t="s">
        <v>17</v>
      </c>
      <c r="H66" s="11" t="s">
        <v>214</v>
      </c>
      <c r="I66" s="12" t="s">
        <v>215</v>
      </c>
      <c r="J66" s="12" t="s">
        <v>573</v>
      </c>
      <c r="K66" s="12" t="s">
        <v>544</v>
      </c>
      <c r="L66" s="12" t="s">
        <v>503</v>
      </c>
      <c r="M66" s="12" t="s">
        <v>457</v>
      </c>
      <c r="N66" s="11" t="s">
        <v>65</v>
      </c>
      <c r="O66" s="12" t="s">
        <v>574</v>
      </c>
      <c r="P66" s="11" t="s">
        <v>575</v>
      </c>
      <c r="Q66" s="11" t="s">
        <v>576</v>
      </c>
    </row>
    <row r="67" spans="1:17" ht="36" x14ac:dyDescent="0.25">
      <c r="A67" s="7" t="s">
        <v>577</v>
      </c>
      <c r="B67" s="7" t="str">
        <f>C67&amp;"|"&amp;COUNTIF(C$5:C67,C67)</f>
        <v>2|18</v>
      </c>
      <c r="C67" s="7">
        <v>2</v>
      </c>
      <c r="D67" s="19" t="str">
        <f>INDEX(Modules!$B$5:$B$14,MATCH(C67,Modules!$A$5:$A$14,0))</f>
        <v>التربة والحفر والخوازيق</v>
      </c>
      <c r="E67" s="7" t="s">
        <v>463</v>
      </c>
      <c r="F67" s="8" t="s">
        <v>464</v>
      </c>
      <c r="G67" s="7" t="s">
        <v>16</v>
      </c>
      <c r="H67" s="7" t="s">
        <v>59</v>
      </c>
      <c r="I67" s="8" t="s">
        <v>578</v>
      </c>
      <c r="J67" s="8" t="s">
        <v>579</v>
      </c>
      <c r="K67" s="8" t="s">
        <v>580</v>
      </c>
      <c r="L67" s="8" t="s">
        <v>581</v>
      </c>
      <c r="M67" s="8" t="s">
        <v>582</v>
      </c>
      <c r="N67" s="7" t="s">
        <v>126</v>
      </c>
      <c r="O67" s="8" t="s">
        <v>583</v>
      </c>
      <c r="P67" s="7" t="s">
        <v>584</v>
      </c>
      <c r="Q67" s="7" t="s">
        <v>585</v>
      </c>
    </row>
    <row r="68" spans="1:17" ht="36" x14ac:dyDescent="0.25">
      <c r="A68" s="11" t="s">
        <v>586</v>
      </c>
      <c r="B68" s="11" t="str">
        <f>C68&amp;"|"&amp;COUNTIF(C$5:C68,C68)</f>
        <v>2|19</v>
      </c>
      <c r="C68" s="11">
        <v>2</v>
      </c>
      <c r="D68" s="20" t="str">
        <f>INDEX(Modules!$B$5:$B$14,MATCH(C68,Modules!$A$5:$A$14,0))</f>
        <v>التربة والحفر والخوازيق</v>
      </c>
      <c r="E68" s="11" t="s">
        <v>463</v>
      </c>
      <c r="F68" s="12" t="s">
        <v>464</v>
      </c>
      <c r="G68" s="11" t="s">
        <v>17</v>
      </c>
      <c r="H68" s="11" t="s">
        <v>59</v>
      </c>
      <c r="I68" s="12" t="s">
        <v>587</v>
      </c>
      <c r="J68" s="12" t="s">
        <v>588</v>
      </c>
      <c r="K68" s="12" t="s">
        <v>589</v>
      </c>
      <c r="L68" s="12" t="s">
        <v>590</v>
      </c>
      <c r="M68" s="12" t="s">
        <v>591</v>
      </c>
      <c r="N68" s="11" t="s">
        <v>65</v>
      </c>
      <c r="O68" s="12" t="s">
        <v>592</v>
      </c>
      <c r="P68" s="11" t="s">
        <v>593</v>
      </c>
      <c r="Q68" s="11" t="s">
        <v>594</v>
      </c>
    </row>
    <row r="69" spans="1:17" ht="36" x14ac:dyDescent="0.25">
      <c r="A69" s="7" t="s">
        <v>595</v>
      </c>
      <c r="B69" s="7" t="str">
        <f>C69&amp;"|"&amp;COUNTIF(C$5:C69,C69)</f>
        <v>2|20</v>
      </c>
      <c r="C69" s="7">
        <v>2</v>
      </c>
      <c r="D69" s="19" t="str">
        <f>INDEX(Modules!$B$5:$B$14,MATCH(C69,Modules!$A$5:$A$14,0))</f>
        <v>التربة والحفر والخوازيق</v>
      </c>
      <c r="E69" s="7" t="s">
        <v>435</v>
      </c>
      <c r="F69" s="8" t="s">
        <v>436</v>
      </c>
      <c r="G69" s="7" t="s">
        <v>17</v>
      </c>
      <c r="H69" s="7" t="s">
        <v>59</v>
      </c>
      <c r="I69" s="8" t="s">
        <v>596</v>
      </c>
      <c r="J69" s="8" t="s">
        <v>597</v>
      </c>
      <c r="K69" s="8" t="s">
        <v>598</v>
      </c>
      <c r="L69" s="8" t="s">
        <v>599</v>
      </c>
      <c r="M69" s="8" t="s">
        <v>600</v>
      </c>
      <c r="N69" s="7" t="s">
        <v>126</v>
      </c>
      <c r="O69" s="8" t="s">
        <v>601</v>
      </c>
      <c r="P69" s="7" t="s">
        <v>602</v>
      </c>
      <c r="Q69" s="7" t="s">
        <v>603</v>
      </c>
    </row>
    <row r="70" spans="1:17" ht="36" x14ac:dyDescent="0.25">
      <c r="A70" s="11" t="s">
        <v>604</v>
      </c>
      <c r="B70" s="11" t="str">
        <f>C70&amp;"|"&amp;COUNTIF(C$5:C70,C70)</f>
        <v>2|21</v>
      </c>
      <c r="C70" s="11">
        <v>2</v>
      </c>
      <c r="D70" s="20" t="str">
        <f>INDEX(Modules!$B$5:$B$14,MATCH(C70,Modules!$A$5:$A$14,0))</f>
        <v>التربة والحفر والخوازيق</v>
      </c>
      <c r="E70" s="11" t="s">
        <v>463</v>
      </c>
      <c r="F70" s="12" t="s">
        <v>464</v>
      </c>
      <c r="G70" s="11" t="s">
        <v>17</v>
      </c>
      <c r="H70" s="11" t="s">
        <v>59</v>
      </c>
      <c r="I70" s="12" t="s">
        <v>605</v>
      </c>
      <c r="J70" s="12" t="s">
        <v>606</v>
      </c>
      <c r="K70" s="12" t="s">
        <v>607</v>
      </c>
      <c r="L70" s="12" t="s">
        <v>608</v>
      </c>
      <c r="M70" s="12" t="s">
        <v>609</v>
      </c>
      <c r="N70" s="11" t="s">
        <v>126</v>
      </c>
      <c r="O70" s="12" t="s">
        <v>610</v>
      </c>
      <c r="P70" s="11" t="s">
        <v>611</v>
      </c>
      <c r="Q70" s="11" t="s">
        <v>612</v>
      </c>
    </row>
    <row r="71" spans="1:17" ht="36" x14ac:dyDescent="0.25">
      <c r="A71" s="7" t="s">
        <v>613</v>
      </c>
      <c r="B71" s="7" t="str">
        <f>C71&amp;"|"&amp;COUNTIF(C$5:C71,C71)</f>
        <v>2|22</v>
      </c>
      <c r="C71" s="7">
        <v>2</v>
      </c>
      <c r="D71" s="19" t="str">
        <f>INDEX(Modules!$B$5:$B$14,MATCH(C71,Modules!$A$5:$A$14,0))</f>
        <v>التربة والحفر والخوازيق</v>
      </c>
      <c r="E71" s="7" t="s">
        <v>101</v>
      </c>
      <c r="F71" s="8" t="s">
        <v>102</v>
      </c>
      <c r="G71" s="7" t="s">
        <v>18</v>
      </c>
      <c r="H71" s="7" t="s">
        <v>59</v>
      </c>
      <c r="I71" s="8" t="s">
        <v>614</v>
      </c>
      <c r="J71" s="8" t="s">
        <v>615</v>
      </c>
      <c r="K71" s="8" t="s">
        <v>616</v>
      </c>
      <c r="L71" s="8" t="s">
        <v>617</v>
      </c>
      <c r="M71" s="8" t="s">
        <v>618</v>
      </c>
      <c r="N71" s="7" t="s">
        <v>88</v>
      </c>
      <c r="O71" s="8" t="s">
        <v>619</v>
      </c>
      <c r="P71" s="7" t="s">
        <v>620</v>
      </c>
      <c r="Q71" s="7" t="s">
        <v>621</v>
      </c>
    </row>
    <row r="72" spans="1:17" ht="36" x14ac:dyDescent="0.25">
      <c r="A72" s="11" t="s">
        <v>622</v>
      </c>
      <c r="B72" s="11" t="str">
        <f>C72&amp;"|"&amp;COUNTIF(C$5:C72,C72)</f>
        <v>2|23</v>
      </c>
      <c r="C72" s="11">
        <v>2</v>
      </c>
      <c r="D72" s="20" t="str">
        <f>INDEX(Modules!$B$5:$B$14,MATCH(C72,Modules!$A$5:$A$14,0))</f>
        <v>التربة والحفر والخوازيق</v>
      </c>
      <c r="E72" s="11" t="s">
        <v>435</v>
      </c>
      <c r="F72" s="12" t="s">
        <v>436</v>
      </c>
      <c r="G72" s="11" t="s">
        <v>18</v>
      </c>
      <c r="H72" s="11" t="s">
        <v>59</v>
      </c>
      <c r="I72" s="12" t="s">
        <v>623</v>
      </c>
      <c r="J72" s="12" t="s">
        <v>624</v>
      </c>
      <c r="K72" s="12" t="s">
        <v>625</v>
      </c>
      <c r="L72" s="12" t="s">
        <v>626</v>
      </c>
      <c r="M72" s="12" t="s">
        <v>627</v>
      </c>
      <c r="N72" s="11" t="s">
        <v>75</v>
      </c>
      <c r="O72" s="12" t="s">
        <v>628</v>
      </c>
      <c r="P72" s="11" t="s">
        <v>530</v>
      </c>
      <c r="Q72" s="11" t="s">
        <v>629</v>
      </c>
    </row>
    <row r="73" spans="1:17" ht="36" x14ac:dyDescent="0.25">
      <c r="A73" s="7" t="s">
        <v>630</v>
      </c>
      <c r="B73" s="7" t="str">
        <f>C73&amp;"|"&amp;COUNTIF(C$5:C73,C73)</f>
        <v>2|24</v>
      </c>
      <c r="C73" s="7">
        <v>2</v>
      </c>
      <c r="D73" s="19" t="str">
        <f>INDEX(Modules!$B$5:$B$14,MATCH(C73,Modules!$A$5:$A$14,0))</f>
        <v>التربة والحفر والخوازيق</v>
      </c>
      <c r="E73" s="7" t="s">
        <v>435</v>
      </c>
      <c r="F73" s="8" t="s">
        <v>436</v>
      </c>
      <c r="G73" s="7" t="s">
        <v>18</v>
      </c>
      <c r="H73" s="7" t="s">
        <v>59</v>
      </c>
      <c r="I73" s="8" t="s">
        <v>631</v>
      </c>
      <c r="J73" s="8" t="s">
        <v>632</v>
      </c>
      <c r="K73" s="8" t="s">
        <v>633</v>
      </c>
      <c r="L73" s="8" t="s">
        <v>634</v>
      </c>
      <c r="M73" s="8" t="s">
        <v>635</v>
      </c>
      <c r="N73" s="7" t="s">
        <v>65</v>
      </c>
      <c r="O73" s="8" t="s">
        <v>636</v>
      </c>
      <c r="P73" s="7" t="s">
        <v>452</v>
      </c>
      <c r="Q73" s="7" t="s">
        <v>637</v>
      </c>
    </row>
    <row r="74" spans="1:17" ht="36" x14ac:dyDescent="0.25">
      <c r="A74" s="11" t="s">
        <v>638</v>
      </c>
      <c r="B74" s="11" t="str">
        <f>C74&amp;"|"&amp;COUNTIF(C$5:C74,C74)</f>
        <v>2|25</v>
      </c>
      <c r="C74" s="11">
        <v>2</v>
      </c>
      <c r="D74" s="20" t="str">
        <f>INDEX(Modules!$B$5:$B$14,MATCH(C74,Modules!$A$5:$A$14,0))</f>
        <v>التربة والحفر والخوازيق</v>
      </c>
      <c r="E74" s="11" t="s">
        <v>463</v>
      </c>
      <c r="F74" s="12" t="s">
        <v>464</v>
      </c>
      <c r="G74" s="11" t="s">
        <v>16</v>
      </c>
      <c r="H74" s="11" t="s">
        <v>483</v>
      </c>
      <c r="I74" s="12" t="s">
        <v>639</v>
      </c>
      <c r="J74" s="12" t="s">
        <v>640</v>
      </c>
      <c r="K74" s="12" t="s">
        <v>641</v>
      </c>
      <c r="L74" s="12" t="s">
        <v>642</v>
      </c>
      <c r="M74" s="12" t="s">
        <v>643</v>
      </c>
      <c r="N74" s="11" t="s">
        <v>65</v>
      </c>
      <c r="O74" s="12" t="s">
        <v>644</v>
      </c>
      <c r="P74" s="11" t="s">
        <v>645</v>
      </c>
      <c r="Q74" s="11" t="s">
        <v>646</v>
      </c>
    </row>
    <row r="75" spans="1:17" ht="36" x14ac:dyDescent="0.25">
      <c r="A75" s="7" t="s">
        <v>647</v>
      </c>
      <c r="B75" s="7" t="str">
        <f>C75&amp;"|"&amp;COUNTIF(C$5:C75,C75)</f>
        <v>2|26</v>
      </c>
      <c r="C75" s="7">
        <v>2</v>
      </c>
      <c r="D75" s="19" t="str">
        <f>INDEX(Modules!$B$5:$B$14,MATCH(C75,Modules!$A$5:$A$14,0))</f>
        <v>التربة والحفر والخوازيق</v>
      </c>
      <c r="E75" s="7" t="s">
        <v>463</v>
      </c>
      <c r="F75" s="8" t="s">
        <v>464</v>
      </c>
      <c r="G75" s="7" t="s">
        <v>18</v>
      </c>
      <c r="H75" s="7" t="s">
        <v>483</v>
      </c>
      <c r="I75" s="8" t="s">
        <v>648</v>
      </c>
      <c r="J75" s="8" t="s">
        <v>649</v>
      </c>
      <c r="K75" s="8" t="s">
        <v>650</v>
      </c>
      <c r="L75" s="8" t="s">
        <v>651</v>
      </c>
      <c r="M75" s="8" t="s">
        <v>652</v>
      </c>
      <c r="N75" s="7" t="s">
        <v>88</v>
      </c>
      <c r="O75" s="8" t="s">
        <v>653</v>
      </c>
      <c r="P75" s="7" t="s">
        <v>506</v>
      </c>
      <c r="Q75" s="7" t="s">
        <v>654</v>
      </c>
    </row>
    <row r="76" spans="1:17" ht="36" x14ac:dyDescent="0.25">
      <c r="A76" s="11" t="s">
        <v>655</v>
      </c>
      <c r="B76" s="11" t="str">
        <f>C76&amp;"|"&amp;COUNTIF(C$5:C76,C76)</f>
        <v>2|27</v>
      </c>
      <c r="C76" s="11">
        <v>2</v>
      </c>
      <c r="D76" s="20" t="str">
        <f>INDEX(Modules!$B$5:$B$14,MATCH(C76,Modules!$A$5:$A$14,0))</f>
        <v>التربة والحفر والخوازيق</v>
      </c>
      <c r="E76" s="11" t="s">
        <v>435</v>
      </c>
      <c r="F76" s="12" t="s">
        <v>436</v>
      </c>
      <c r="G76" s="11" t="s">
        <v>18</v>
      </c>
      <c r="H76" s="11" t="s">
        <v>59</v>
      </c>
      <c r="I76" s="12" t="s">
        <v>656</v>
      </c>
      <c r="J76" s="12" t="s">
        <v>657</v>
      </c>
      <c r="K76" s="12" t="s">
        <v>658</v>
      </c>
      <c r="L76" s="12" t="s">
        <v>659</v>
      </c>
      <c r="M76" s="12" t="s">
        <v>660</v>
      </c>
      <c r="N76" s="11" t="s">
        <v>88</v>
      </c>
      <c r="O76" s="12" t="s">
        <v>661</v>
      </c>
      <c r="P76" s="11" t="s">
        <v>662</v>
      </c>
      <c r="Q76" s="11" t="s">
        <v>663</v>
      </c>
    </row>
    <row r="77" spans="1:17" ht="36" x14ac:dyDescent="0.25">
      <c r="A77" s="7" t="s">
        <v>664</v>
      </c>
      <c r="B77" s="7" t="str">
        <f>C77&amp;"|"&amp;COUNTIF(C$5:C77,C77)</f>
        <v>2|28</v>
      </c>
      <c r="C77" s="7">
        <v>2</v>
      </c>
      <c r="D77" s="19" t="str">
        <f>INDEX(Modules!$B$5:$B$14,MATCH(C77,Modules!$A$5:$A$14,0))</f>
        <v>التربة والحفر والخوازيق</v>
      </c>
      <c r="E77" s="7" t="s">
        <v>435</v>
      </c>
      <c r="F77" s="8" t="s">
        <v>436</v>
      </c>
      <c r="G77" s="7" t="s">
        <v>16</v>
      </c>
      <c r="H77" s="7" t="s">
        <v>59</v>
      </c>
      <c r="I77" s="8" t="s">
        <v>665</v>
      </c>
      <c r="J77" s="8" t="s">
        <v>666</v>
      </c>
      <c r="K77" s="8" t="s">
        <v>667</v>
      </c>
      <c r="L77" s="8" t="s">
        <v>668</v>
      </c>
      <c r="M77" s="8" t="s">
        <v>669</v>
      </c>
      <c r="N77" s="7" t="s">
        <v>75</v>
      </c>
      <c r="O77" s="8" t="s">
        <v>670</v>
      </c>
      <c r="P77" s="7" t="s">
        <v>671</v>
      </c>
      <c r="Q77" s="7" t="s">
        <v>672</v>
      </c>
    </row>
    <row r="78" spans="1:17" ht="36" x14ac:dyDescent="0.25">
      <c r="A78" s="11" t="s">
        <v>673</v>
      </c>
      <c r="B78" s="11" t="str">
        <f>C78&amp;"|"&amp;COUNTIF(C$5:C78,C78)</f>
        <v>2|29</v>
      </c>
      <c r="C78" s="11">
        <v>2</v>
      </c>
      <c r="D78" s="20" t="str">
        <f>INDEX(Modules!$B$5:$B$14,MATCH(C78,Modules!$A$5:$A$14,0))</f>
        <v>التربة والحفر والخوازيق</v>
      </c>
      <c r="E78" s="11" t="s">
        <v>435</v>
      </c>
      <c r="F78" s="12" t="s">
        <v>436</v>
      </c>
      <c r="G78" s="11" t="s">
        <v>17</v>
      </c>
      <c r="H78" s="11" t="s">
        <v>59</v>
      </c>
      <c r="I78" s="12" t="s">
        <v>674</v>
      </c>
      <c r="J78" s="12" t="s">
        <v>675</v>
      </c>
      <c r="K78" s="12" t="s">
        <v>676</v>
      </c>
      <c r="L78" s="12" t="s">
        <v>677</v>
      </c>
      <c r="M78" s="12" t="s">
        <v>678</v>
      </c>
      <c r="N78" s="11" t="s">
        <v>75</v>
      </c>
      <c r="O78" s="12" t="s">
        <v>679</v>
      </c>
      <c r="P78" s="11" t="s">
        <v>680</v>
      </c>
      <c r="Q78" s="11" t="s">
        <v>681</v>
      </c>
    </row>
    <row r="79" spans="1:17" ht="36" x14ac:dyDescent="0.25">
      <c r="A79" s="7" t="s">
        <v>682</v>
      </c>
      <c r="B79" s="7" t="str">
        <f>C79&amp;"|"&amp;COUNTIF(C$5:C79,C79)</f>
        <v>2|30</v>
      </c>
      <c r="C79" s="7">
        <v>2</v>
      </c>
      <c r="D79" s="19" t="str">
        <f>INDEX(Modules!$B$5:$B$14,MATCH(C79,Modules!$A$5:$A$14,0))</f>
        <v>التربة والحفر والخوازيق</v>
      </c>
      <c r="E79" s="7" t="s">
        <v>463</v>
      </c>
      <c r="F79" s="8" t="s">
        <v>464</v>
      </c>
      <c r="G79" s="7" t="s">
        <v>16</v>
      </c>
      <c r="H79" s="7" t="s">
        <v>483</v>
      </c>
      <c r="I79" s="8" t="s">
        <v>683</v>
      </c>
      <c r="J79" s="8" t="s">
        <v>684</v>
      </c>
      <c r="K79" s="8" t="s">
        <v>685</v>
      </c>
      <c r="L79" s="8" t="s">
        <v>686</v>
      </c>
      <c r="M79" s="8" t="s">
        <v>687</v>
      </c>
      <c r="N79" s="7" t="s">
        <v>126</v>
      </c>
      <c r="O79" s="8" t="s">
        <v>688</v>
      </c>
      <c r="P79" s="7" t="s">
        <v>506</v>
      </c>
      <c r="Q79" s="7" t="s">
        <v>689</v>
      </c>
    </row>
    <row r="80" spans="1:17" ht="36" x14ac:dyDescent="0.25">
      <c r="A80" s="11" t="s">
        <v>690</v>
      </c>
      <c r="B80" s="11" t="str">
        <f>C80&amp;"|"&amp;COUNTIF(C$5:C80,C80)</f>
        <v>2|31</v>
      </c>
      <c r="C80" s="11">
        <v>2</v>
      </c>
      <c r="D80" s="20" t="str">
        <f>INDEX(Modules!$B$5:$B$14,MATCH(C80,Modules!$A$5:$A$14,0))</f>
        <v>التربة والحفر والخوازيق</v>
      </c>
      <c r="E80" s="11" t="s">
        <v>435</v>
      </c>
      <c r="F80" s="12" t="s">
        <v>436</v>
      </c>
      <c r="G80" s="11" t="s">
        <v>18</v>
      </c>
      <c r="H80" s="11" t="s">
        <v>59</v>
      </c>
      <c r="I80" s="12" t="s">
        <v>691</v>
      </c>
      <c r="J80" s="12" t="s">
        <v>692</v>
      </c>
      <c r="K80" s="12" t="s">
        <v>693</v>
      </c>
      <c r="L80" s="12" t="s">
        <v>694</v>
      </c>
      <c r="M80" s="12" t="s">
        <v>695</v>
      </c>
      <c r="N80" s="11" t="s">
        <v>75</v>
      </c>
      <c r="O80" s="12" t="s">
        <v>696</v>
      </c>
      <c r="P80" s="11" t="s">
        <v>697</v>
      </c>
      <c r="Q80" s="11" t="s">
        <v>698</v>
      </c>
    </row>
    <row r="81" spans="1:17" ht="36" x14ac:dyDescent="0.25">
      <c r="A81" s="7" t="s">
        <v>699</v>
      </c>
      <c r="B81" s="7" t="str">
        <f>C81&amp;"|"&amp;COUNTIF(C$5:C81,C81)</f>
        <v>2|32</v>
      </c>
      <c r="C81" s="7">
        <v>2</v>
      </c>
      <c r="D81" s="19" t="str">
        <f>INDEX(Modules!$B$5:$B$14,MATCH(C81,Modules!$A$5:$A$14,0))</f>
        <v>التربة والحفر والخوازيق</v>
      </c>
      <c r="E81" s="7" t="s">
        <v>435</v>
      </c>
      <c r="F81" s="8" t="s">
        <v>436</v>
      </c>
      <c r="G81" s="7" t="s">
        <v>17</v>
      </c>
      <c r="H81" s="7" t="s">
        <v>59</v>
      </c>
      <c r="I81" s="8" t="s">
        <v>700</v>
      </c>
      <c r="J81" s="8" t="s">
        <v>701</v>
      </c>
      <c r="K81" s="8" t="s">
        <v>702</v>
      </c>
      <c r="L81" s="8" t="s">
        <v>703</v>
      </c>
      <c r="M81" s="8" t="s">
        <v>704</v>
      </c>
      <c r="N81" s="7" t="s">
        <v>126</v>
      </c>
      <c r="O81" s="8" t="s">
        <v>705</v>
      </c>
      <c r="P81" s="7" t="s">
        <v>530</v>
      </c>
      <c r="Q81" s="7" t="s">
        <v>706</v>
      </c>
    </row>
    <row r="82" spans="1:17" ht="54" x14ac:dyDescent="0.25">
      <c r="A82" s="11" t="s">
        <v>707</v>
      </c>
      <c r="B82" s="11" t="str">
        <f>C82&amp;"|"&amp;COUNTIF(C$5:C82,C82)</f>
        <v>2|33</v>
      </c>
      <c r="C82" s="11">
        <v>2</v>
      </c>
      <c r="D82" s="20" t="str">
        <f>INDEX(Modules!$B$5:$B$14,MATCH(C82,Modules!$A$5:$A$14,0))</f>
        <v>التربة والحفر والخوازيق</v>
      </c>
      <c r="E82" s="11" t="s">
        <v>463</v>
      </c>
      <c r="F82" s="12" t="s">
        <v>464</v>
      </c>
      <c r="G82" s="11" t="s">
        <v>17</v>
      </c>
      <c r="H82" s="11" t="s">
        <v>214</v>
      </c>
      <c r="I82" s="12" t="s">
        <v>215</v>
      </c>
      <c r="J82" s="12" t="s">
        <v>708</v>
      </c>
      <c r="K82" s="12" t="s">
        <v>543</v>
      </c>
      <c r="L82" s="12" t="s">
        <v>545</v>
      </c>
      <c r="M82" s="12" t="s">
        <v>709</v>
      </c>
      <c r="N82" s="11" t="s">
        <v>65</v>
      </c>
      <c r="O82" s="12" t="s">
        <v>710</v>
      </c>
      <c r="P82" s="11" t="s">
        <v>506</v>
      </c>
      <c r="Q82" s="11" t="s">
        <v>711</v>
      </c>
    </row>
    <row r="83" spans="1:17" ht="54" x14ac:dyDescent="0.25">
      <c r="A83" s="7" t="s">
        <v>712</v>
      </c>
      <c r="B83" s="7" t="str">
        <f>C83&amp;"|"&amp;COUNTIF(C$5:C83,C83)</f>
        <v>2|34</v>
      </c>
      <c r="C83" s="7">
        <v>2</v>
      </c>
      <c r="D83" s="19" t="str">
        <f>INDEX(Modules!$B$5:$B$14,MATCH(C83,Modules!$A$5:$A$14,0))</f>
        <v>التربة والحفر والخوازيق</v>
      </c>
      <c r="E83" s="7" t="s">
        <v>435</v>
      </c>
      <c r="F83" s="8" t="s">
        <v>436</v>
      </c>
      <c r="G83" s="7" t="s">
        <v>17</v>
      </c>
      <c r="H83" s="7" t="s">
        <v>59</v>
      </c>
      <c r="I83" s="8" t="s">
        <v>713</v>
      </c>
      <c r="J83" s="8" t="s">
        <v>714</v>
      </c>
      <c r="K83" s="8" t="s">
        <v>715</v>
      </c>
      <c r="L83" s="8" t="s">
        <v>716</v>
      </c>
      <c r="M83" s="8" t="s">
        <v>717</v>
      </c>
      <c r="N83" s="7" t="s">
        <v>65</v>
      </c>
      <c r="O83" s="8" t="s">
        <v>718</v>
      </c>
      <c r="P83" s="7" t="s">
        <v>719</v>
      </c>
      <c r="Q83" s="7" t="s">
        <v>720</v>
      </c>
    </row>
    <row r="84" spans="1:17" ht="36" x14ac:dyDescent="0.25">
      <c r="A84" s="11" t="s">
        <v>721</v>
      </c>
      <c r="B84" s="11" t="str">
        <f>C84&amp;"|"&amp;COUNTIF(C$5:C84,C84)</f>
        <v>2|35</v>
      </c>
      <c r="C84" s="11">
        <v>2</v>
      </c>
      <c r="D84" s="20" t="str">
        <f>INDEX(Modules!$B$5:$B$14,MATCH(C84,Modules!$A$5:$A$14,0))</f>
        <v>التربة والحفر والخوازيق</v>
      </c>
      <c r="E84" s="11" t="s">
        <v>435</v>
      </c>
      <c r="F84" s="12" t="s">
        <v>436</v>
      </c>
      <c r="G84" s="11" t="s">
        <v>17</v>
      </c>
      <c r="H84" s="11" t="s">
        <v>59</v>
      </c>
      <c r="I84" s="12" t="s">
        <v>722</v>
      </c>
      <c r="J84" s="12" t="s">
        <v>723</v>
      </c>
      <c r="K84" s="12" t="s">
        <v>724</v>
      </c>
      <c r="L84" s="12" t="s">
        <v>725</v>
      </c>
      <c r="M84" s="12" t="s">
        <v>726</v>
      </c>
      <c r="N84" s="11" t="s">
        <v>75</v>
      </c>
      <c r="O84" s="12" t="s">
        <v>727</v>
      </c>
      <c r="P84" s="11" t="s">
        <v>662</v>
      </c>
      <c r="Q84" s="11" t="s">
        <v>728</v>
      </c>
    </row>
    <row r="85" spans="1:17" ht="36" x14ac:dyDescent="0.25">
      <c r="A85" s="7" t="s">
        <v>729</v>
      </c>
      <c r="B85" s="7" t="str">
        <f>C85&amp;"|"&amp;COUNTIF(C$5:C85,C85)</f>
        <v>2|36</v>
      </c>
      <c r="C85" s="7">
        <v>2</v>
      </c>
      <c r="D85" s="19" t="str">
        <f>INDEX(Modules!$B$5:$B$14,MATCH(C85,Modules!$A$5:$A$14,0))</f>
        <v>التربة والحفر والخوازيق</v>
      </c>
      <c r="E85" s="7" t="s">
        <v>435</v>
      </c>
      <c r="F85" s="8" t="s">
        <v>436</v>
      </c>
      <c r="G85" s="7" t="s">
        <v>17</v>
      </c>
      <c r="H85" s="7" t="s">
        <v>59</v>
      </c>
      <c r="I85" s="8" t="s">
        <v>730</v>
      </c>
      <c r="J85" s="8" t="s">
        <v>731</v>
      </c>
      <c r="K85" s="8" t="s">
        <v>732</v>
      </c>
      <c r="L85" s="8" t="s">
        <v>733</v>
      </c>
      <c r="M85" s="8" t="s">
        <v>734</v>
      </c>
      <c r="N85" s="7" t="s">
        <v>65</v>
      </c>
      <c r="O85" s="8" t="s">
        <v>735</v>
      </c>
      <c r="P85" s="7" t="s">
        <v>671</v>
      </c>
      <c r="Q85" s="7" t="s">
        <v>736</v>
      </c>
    </row>
    <row r="86" spans="1:17" ht="54" x14ac:dyDescent="0.25">
      <c r="A86" s="11" t="s">
        <v>737</v>
      </c>
      <c r="B86" s="11" t="str">
        <f>C86&amp;"|"&amp;COUNTIF(C$5:C86,C86)</f>
        <v>2|37</v>
      </c>
      <c r="C86" s="11">
        <v>2</v>
      </c>
      <c r="D86" s="20" t="str">
        <f>INDEX(Modules!$B$5:$B$14,MATCH(C86,Modules!$A$5:$A$14,0))</f>
        <v>التربة والحفر والخوازيق</v>
      </c>
      <c r="E86" s="11" t="s">
        <v>463</v>
      </c>
      <c r="F86" s="12" t="s">
        <v>464</v>
      </c>
      <c r="G86" s="11" t="s">
        <v>16</v>
      </c>
      <c r="H86" s="11" t="s">
        <v>483</v>
      </c>
      <c r="I86" s="12" t="s">
        <v>738</v>
      </c>
      <c r="J86" s="12" t="s">
        <v>739</v>
      </c>
      <c r="K86" s="12" t="s">
        <v>740</v>
      </c>
      <c r="L86" s="12" t="s">
        <v>741</v>
      </c>
      <c r="M86" s="12" t="s">
        <v>742</v>
      </c>
      <c r="N86" s="11" t="s">
        <v>75</v>
      </c>
      <c r="O86" s="12" t="s">
        <v>743</v>
      </c>
      <c r="P86" s="11" t="s">
        <v>471</v>
      </c>
      <c r="Q86" s="11" t="s">
        <v>744</v>
      </c>
    </row>
    <row r="87" spans="1:17" ht="36" x14ac:dyDescent="0.25">
      <c r="A87" s="7" t="s">
        <v>745</v>
      </c>
      <c r="B87" s="7" t="str">
        <f>C87&amp;"|"&amp;COUNTIF(C$5:C87,C87)</f>
        <v>2|38</v>
      </c>
      <c r="C87" s="7">
        <v>2</v>
      </c>
      <c r="D87" s="19" t="str">
        <f>INDEX(Modules!$B$5:$B$14,MATCH(C87,Modules!$A$5:$A$14,0))</f>
        <v>التربة والحفر والخوازيق</v>
      </c>
      <c r="E87" s="7" t="s">
        <v>435</v>
      </c>
      <c r="F87" s="8" t="s">
        <v>436</v>
      </c>
      <c r="G87" s="7" t="s">
        <v>16</v>
      </c>
      <c r="H87" s="7" t="s">
        <v>59</v>
      </c>
      <c r="I87" s="8" t="s">
        <v>746</v>
      </c>
      <c r="J87" s="8" t="s">
        <v>747</v>
      </c>
      <c r="K87" s="8" t="s">
        <v>748</v>
      </c>
      <c r="L87" s="8" t="s">
        <v>749</v>
      </c>
      <c r="M87" s="8" t="s">
        <v>750</v>
      </c>
      <c r="N87" s="7" t="s">
        <v>65</v>
      </c>
      <c r="O87" s="8" t="s">
        <v>751</v>
      </c>
      <c r="P87" s="7" t="s">
        <v>554</v>
      </c>
      <c r="Q87" s="7" t="s">
        <v>752</v>
      </c>
    </row>
    <row r="88" spans="1:17" ht="36" x14ac:dyDescent="0.25">
      <c r="A88" s="11" t="s">
        <v>753</v>
      </c>
      <c r="B88" s="11" t="str">
        <f>C88&amp;"|"&amp;COUNTIF(C$5:C88,C88)</f>
        <v>2|39</v>
      </c>
      <c r="C88" s="11">
        <v>2</v>
      </c>
      <c r="D88" s="20" t="str">
        <f>INDEX(Modules!$B$5:$B$14,MATCH(C88,Modules!$A$5:$A$14,0))</f>
        <v>التربة والحفر والخوازيق</v>
      </c>
      <c r="E88" s="11" t="s">
        <v>435</v>
      </c>
      <c r="F88" s="12" t="s">
        <v>436</v>
      </c>
      <c r="G88" s="11" t="s">
        <v>18</v>
      </c>
      <c r="H88" s="11" t="s">
        <v>59</v>
      </c>
      <c r="I88" s="12" t="s">
        <v>754</v>
      </c>
      <c r="J88" s="12" t="s">
        <v>755</v>
      </c>
      <c r="K88" s="12" t="s">
        <v>756</v>
      </c>
      <c r="L88" s="12" t="s">
        <v>757</v>
      </c>
      <c r="M88" s="12" t="s">
        <v>758</v>
      </c>
      <c r="N88" s="11" t="s">
        <v>75</v>
      </c>
      <c r="O88" s="12" t="s">
        <v>759</v>
      </c>
      <c r="P88" s="11" t="s">
        <v>480</v>
      </c>
      <c r="Q88" s="11" t="s">
        <v>760</v>
      </c>
    </row>
    <row r="89" spans="1:17" ht="36" x14ac:dyDescent="0.25">
      <c r="A89" s="7" t="s">
        <v>761</v>
      </c>
      <c r="B89" s="7" t="str">
        <f>C89&amp;"|"&amp;COUNTIF(C$5:C89,C89)</f>
        <v>2|40</v>
      </c>
      <c r="C89" s="7">
        <v>2</v>
      </c>
      <c r="D89" s="19" t="str">
        <f>INDEX(Modules!$B$5:$B$14,MATCH(C89,Modules!$A$5:$A$14,0))</f>
        <v>التربة والحفر والخوازيق</v>
      </c>
      <c r="E89" s="7" t="s">
        <v>101</v>
      </c>
      <c r="F89" s="8" t="s">
        <v>102</v>
      </c>
      <c r="G89" s="7" t="s">
        <v>16</v>
      </c>
      <c r="H89" s="7" t="s">
        <v>59</v>
      </c>
      <c r="I89" s="8" t="s">
        <v>762</v>
      </c>
      <c r="J89" s="8" t="s">
        <v>763</v>
      </c>
      <c r="K89" s="8" t="s">
        <v>764</v>
      </c>
      <c r="L89" s="8" t="s">
        <v>765</v>
      </c>
      <c r="M89" s="8" t="s">
        <v>766</v>
      </c>
      <c r="N89" s="7" t="s">
        <v>126</v>
      </c>
      <c r="O89" s="8" t="s">
        <v>767</v>
      </c>
      <c r="P89" s="7" t="s">
        <v>768</v>
      </c>
      <c r="Q89" s="7" t="s">
        <v>769</v>
      </c>
    </row>
    <row r="90" spans="1:17" ht="36" x14ac:dyDescent="0.25">
      <c r="A90" s="11" t="s">
        <v>770</v>
      </c>
      <c r="B90" s="11" t="str">
        <f>C90&amp;"|"&amp;COUNTIF(C$5:C90,C90)</f>
        <v>2|41</v>
      </c>
      <c r="C90" s="11">
        <v>2</v>
      </c>
      <c r="D90" s="20" t="str">
        <f>INDEX(Modules!$B$5:$B$14,MATCH(C90,Modules!$A$5:$A$14,0))</f>
        <v>التربة والحفر والخوازيق</v>
      </c>
      <c r="E90" s="11" t="s">
        <v>435</v>
      </c>
      <c r="F90" s="12" t="s">
        <v>436</v>
      </c>
      <c r="G90" s="11" t="s">
        <v>16</v>
      </c>
      <c r="H90" s="11" t="s">
        <v>82</v>
      </c>
      <c r="I90" s="12" t="s">
        <v>771</v>
      </c>
      <c r="J90" s="12" t="s">
        <v>772</v>
      </c>
      <c r="K90" s="12" t="s">
        <v>773</v>
      </c>
      <c r="L90" s="12" t="s">
        <v>774</v>
      </c>
      <c r="M90" s="12" t="s">
        <v>455</v>
      </c>
      <c r="N90" s="11" t="s">
        <v>65</v>
      </c>
      <c r="O90" s="12" t="s">
        <v>775</v>
      </c>
      <c r="P90" s="11" t="s">
        <v>460</v>
      </c>
      <c r="Q90" s="11" t="s">
        <v>776</v>
      </c>
    </row>
    <row r="91" spans="1:17" ht="36" x14ac:dyDescent="0.25">
      <c r="A91" s="7" t="s">
        <v>777</v>
      </c>
      <c r="B91" s="7" t="str">
        <f>C91&amp;"|"&amp;COUNTIF(C$5:C91,C91)</f>
        <v>2|42</v>
      </c>
      <c r="C91" s="7">
        <v>2</v>
      </c>
      <c r="D91" s="19" t="str">
        <f>INDEX(Modules!$B$5:$B$14,MATCH(C91,Modules!$A$5:$A$14,0))</f>
        <v>التربة والحفر والخوازيق</v>
      </c>
      <c r="E91" s="7" t="s">
        <v>463</v>
      </c>
      <c r="F91" s="8" t="s">
        <v>464</v>
      </c>
      <c r="G91" s="7" t="s">
        <v>18</v>
      </c>
      <c r="H91" s="7" t="s">
        <v>59</v>
      </c>
      <c r="I91" s="8" t="s">
        <v>778</v>
      </c>
      <c r="J91" s="8" t="s">
        <v>779</v>
      </c>
      <c r="K91" s="8" t="s">
        <v>780</v>
      </c>
      <c r="L91" s="8" t="s">
        <v>781</v>
      </c>
      <c r="M91" s="8" t="s">
        <v>782</v>
      </c>
      <c r="N91" s="7" t="s">
        <v>75</v>
      </c>
      <c r="O91" s="8" t="s">
        <v>783</v>
      </c>
      <c r="P91" s="7" t="s">
        <v>584</v>
      </c>
      <c r="Q91" s="7" t="s">
        <v>784</v>
      </c>
    </row>
    <row r="92" spans="1:17" ht="36" x14ac:dyDescent="0.25">
      <c r="A92" s="11" t="s">
        <v>785</v>
      </c>
      <c r="B92" s="11" t="str">
        <f>C92&amp;"|"&amp;COUNTIF(C$5:C92,C92)</f>
        <v>2|43</v>
      </c>
      <c r="C92" s="11">
        <v>2</v>
      </c>
      <c r="D92" s="20" t="str">
        <f>INDEX(Modules!$B$5:$B$14,MATCH(C92,Modules!$A$5:$A$14,0))</f>
        <v>التربة والحفر والخوازيق</v>
      </c>
      <c r="E92" s="11" t="s">
        <v>435</v>
      </c>
      <c r="F92" s="12" t="s">
        <v>436</v>
      </c>
      <c r="G92" s="11" t="s">
        <v>16</v>
      </c>
      <c r="H92" s="11" t="s">
        <v>82</v>
      </c>
      <c r="I92" s="12" t="s">
        <v>786</v>
      </c>
      <c r="J92" s="12" t="s">
        <v>774</v>
      </c>
      <c r="K92" s="12" t="s">
        <v>708</v>
      </c>
      <c r="L92" s="12" t="s">
        <v>455</v>
      </c>
      <c r="M92" s="12" t="s">
        <v>544</v>
      </c>
      <c r="N92" s="11" t="s">
        <v>65</v>
      </c>
      <c r="O92" s="12" t="s">
        <v>787</v>
      </c>
      <c r="P92" s="11" t="s">
        <v>547</v>
      </c>
      <c r="Q92" s="11" t="s">
        <v>788</v>
      </c>
    </row>
    <row r="93" spans="1:17" ht="36" x14ac:dyDescent="0.25">
      <c r="A93" s="7" t="s">
        <v>789</v>
      </c>
      <c r="B93" s="7" t="str">
        <f>C93&amp;"|"&amp;COUNTIF(C$5:C93,C93)</f>
        <v>2|44</v>
      </c>
      <c r="C93" s="7">
        <v>2</v>
      </c>
      <c r="D93" s="19" t="str">
        <f>INDEX(Modules!$B$5:$B$14,MATCH(C93,Modules!$A$5:$A$14,0))</f>
        <v>التربة والحفر والخوازيق</v>
      </c>
      <c r="E93" s="7" t="s">
        <v>435</v>
      </c>
      <c r="F93" s="8" t="s">
        <v>436</v>
      </c>
      <c r="G93" s="7" t="s">
        <v>16</v>
      </c>
      <c r="H93" s="7" t="s">
        <v>59</v>
      </c>
      <c r="I93" s="8" t="s">
        <v>790</v>
      </c>
      <c r="J93" s="8" t="s">
        <v>791</v>
      </c>
      <c r="K93" s="8" t="s">
        <v>792</v>
      </c>
      <c r="L93" s="8" t="s">
        <v>793</v>
      </c>
      <c r="M93" s="8" t="s">
        <v>794</v>
      </c>
      <c r="N93" s="7" t="s">
        <v>88</v>
      </c>
      <c r="O93" s="8" t="s">
        <v>795</v>
      </c>
      <c r="P93" s="7" t="s">
        <v>490</v>
      </c>
      <c r="Q93" s="7" t="s">
        <v>796</v>
      </c>
    </row>
    <row r="94" spans="1:17" ht="36" x14ac:dyDescent="0.25">
      <c r="A94" s="11" t="s">
        <v>797</v>
      </c>
      <c r="B94" s="11" t="str">
        <f>C94&amp;"|"&amp;COUNTIF(C$5:C94,C94)</f>
        <v>2|45</v>
      </c>
      <c r="C94" s="11">
        <v>2</v>
      </c>
      <c r="D94" s="20" t="str">
        <f>INDEX(Modules!$B$5:$B$14,MATCH(C94,Modules!$A$5:$A$14,0))</f>
        <v>التربة والحفر والخوازيق</v>
      </c>
      <c r="E94" s="11" t="s">
        <v>435</v>
      </c>
      <c r="F94" s="12" t="s">
        <v>436</v>
      </c>
      <c r="G94" s="11" t="s">
        <v>18</v>
      </c>
      <c r="H94" s="11" t="s">
        <v>59</v>
      </c>
      <c r="I94" s="12" t="s">
        <v>798</v>
      </c>
      <c r="J94" s="12" t="s">
        <v>799</v>
      </c>
      <c r="K94" s="12" t="s">
        <v>800</v>
      </c>
      <c r="L94" s="12" t="s">
        <v>801</v>
      </c>
      <c r="M94" s="12" t="s">
        <v>802</v>
      </c>
      <c r="N94" s="11" t="s">
        <v>88</v>
      </c>
      <c r="O94" s="12" t="s">
        <v>803</v>
      </c>
      <c r="P94" s="11" t="s">
        <v>804</v>
      </c>
      <c r="Q94" s="11" t="s">
        <v>805</v>
      </c>
    </row>
    <row r="95" spans="1:17" ht="36" x14ac:dyDescent="0.25">
      <c r="A95" s="7" t="s">
        <v>806</v>
      </c>
      <c r="B95" s="7" t="str">
        <f>C95&amp;"|"&amp;COUNTIF(C$5:C95,C95)</f>
        <v>3|1</v>
      </c>
      <c r="C95" s="7">
        <v>3</v>
      </c>
      <c r="D95" s="19" t="str">
        <f>INDEX(Modules!$B$5:$B$14,MATCH(C95,Modules!$A$5:$A$14,0))</f>
        <v>مواد الخرسانة واختباراتها</v>
      </c>
      <c r="E95" s="7" t="s">
        <v>807</v>
      </c>
      <c r="F95" s="8" t="s">
        <v>808</v>
      </c>
      <c r="G95" s="7" t="s">
        <v>18</v>
      </c>
      <c r="H95" s="7" t="s">
        <v>59</v>
      </c>
      <c r="I95" s="8" t="s">
        <v>809</v>
      </c>
      <c r="J95" s="8" t="s">
        <v>810</v>
      </c>
      <c r="K95" s="8" t="s">
        <v>811</v>
      </c>
      <c r="L95" s="8" t="s">
        <v>812</v>
      </c>
      <c r="M95" s="8" t="s">
        <v>813</v>
      </c>
      <c r="N95" s="7" t="s">
        <v>126</v>
      </c>
      <c r="O95" s="8" t="s">
        <v>814</v>
      </c>
      <c r="P95" s="7" t="s">
        <v>815</v>
      </c>
      <c r="Q95" s="7" t="s">
        <v>816</v>
      </c>
    </row>
    <row r="96" spans="1:17" ht="36" x14ac:dyDescent="0.25">
      <c r="A96" s="11" t="s">
        <v>817</v>
      </c>
      <c r="B96" s="11" t="str">
        <f>C96&amp;"|"&amp;COUNTIF(C$5:C96,C96)</f>
        <v>3|2</v>
      </c>
      <c r="C96" s="11">
        <v>3</v>
      </c>
      <c r="D96" s="20" t="str">
        <f>INDEX(Modules!$B$5:$B$14,MATCH(C96,Modules!$A$5:$A$14,0))</f>
        <v>مواد الخرسانة واختباراتها</v>
      </c>
      <c r="E96" s="11" t="s">
        <v>807</v>
      </c>
      <c r="F96" s="12" t="s">
        <v>808</v>
      </c>
      <c r="G96" s="11" t="s">
        <v>17</v>
      </c>
      <c r="H96" s="11" t="s">
        <v>483</v>
      </c>
      <c r="I96" s="12" t="s">
        <v>818</v>
      </c>
      <c r="J96" s="12" t="s">
        <v>819</v>
      </c>
      <c r="K96" s="12" t="s">
        <v>820</v>
      </c>
      <c r="L96" s="12" t="s">
        <v>821</v>
      </c>
      <c r="M96" s="12" t="s">
        <v>822</v>
      </c>
      <c r="N96" s="11" t="s">
        <v>65</v>
      </c>
      <c r="O96" s="12" t="s">
        <v>823</v>
      </c>
      <c r="P96" s="11" t="s">
        <v>824</v>
      </c>
      <c r="Q96" s="11" t="s">
        <v>825</v>
      </c>
    </row>
    <row r="97" spans="1:17" ht="36" x14ac:dyDescent="0.25">
      <c r="A97" s="7" t="s">
        <v>826</v>
      </c>
      <c r="B97" s="7" t="str">
        <f>C97&amp;"|"&amp;COUNTIF(C$5:C97,C97)</f>
        <v>3|3</v>
      </c>
      <c r="C97" s="7">
        <v>3</v>
      </c>
      <c r="D97" s="19" t="str">
        <f>INDEX(Modules!$B$5:$B$14,MATCH(C97,Modules!$A$5:$A$14,0))</f>
        <v>مواد الخرسانة واختباراتها</v>
      </c>
      <c r="E97" s="7" t="s">
        <v>807</v>
      </c>
      <c r="F97" s="8" t="s">
        <v>808</v>
      </c>
      <c r="G97" s="7" t="s">
        <v>16</v>
      </c>
      <c r="H97" s="7" t="s">
        <v>59</v>
      </c>
      <c r="I97" s="8" t="s">
        <v>827</v>
      </c>
      <c r="J97" s="8" t="s">
        <v>828</v>
      </c>
      <c r="K97" s="8" t="s">
        <v>829</v>
      </c>
      <c r="L97" s="8" t="s">
        <v>830</v>
      </c>
      <c r="M97" s="8" t="s">
        <v>831</v>
      </c>
      <c r="N97" s="7" t="s">
        <v>75</v>
      </c>
      <c r="O97" s="8" t="s">
        <v>832</v>
      </c>
      <c r="P97" s="7" t="s">
        <v>833</v>
      </c>
      <c r="Q97" s="7" t="s">
        <v>834</v>
      </c>
    </row>
    <row r="98" spans="1:17" ht="36" x14ac:dyDescent="0.25">
      <c r="A98" s="11" t="s">
        <v>835</v>
      </c>
      <c r="B98" s="11" t="str">
        <f>C98&amp;"|"&amp;COUNTIF(C$5:C98,C98)</f>
        <v>3|4</v>
      </c>
      <c r="C98" s="11">
        <v>3</v>
      </c>
      <c r="D98" s="20" t="str">
        <f>INDEX(Modules!$B$5:$B$14,MATCH(C98,Modules!$A$5:$A$14,0))</f>
        <v>مواد الخرسانة واختباراتها</v>
      </c>
      <c r="E98" s="11" t="s">
        <v>807</v>
      </c>
      <c r="F98" s="12" t="s">
        <v>808</v>
      </c>
      <c r="G98" s="11" t="s">
        <v>18</v>
      </c>
      <c r="H98" s="11" t="s">
        <v>59</v>
      </c>
      <c r="I98" s="12" t="s">
        <v>836</v>
      </c>
      <c r="J98" s="12" t="s">
        <v>837</v>
      </c>
      <c r="K98" s="12" t="s">
        <v>838</v>
      </c>
      <c r="L98" s="12" t="s">
        <v>839</v>
      </c>
      <c r="M98" s="12" t="s">
        <v>840</v>
      </c>
      <c r="N98" s="11" t="s">
        <v>65</v>
      </c>
      <c r="O98" s="12" t="s">
        <v>841</v>
      </c>
      <c r="P98" s="11" t="s">
        <v>842</v>
      </c>
      <c r="Q98" s="11" t="s">
        <v>843</v>
      </c>
    </row>
    <row r="99" spans="1:17" ht="36" x14ac:dyDescent="0.25">
      <c r="A99" s="7" t="s">
        <v>844</v>
      </c>
      <c r="B99" s="7" t="str">
        <f>C99&amp;"|"&amp;COUNTIF(C$5:C99,C99)</f>
        <v>3|5</v>
      </c>
      <c r="C99" s="7">
        <v>3</v>
      </c>
      <c r="D99" s="19" t="str">
        <f>INDEX(Modules!$B$5:$B$14,MATCH(C99,Modules!$A$5:$A$14,0))</f>
        <v>مواد الخرسانة واختباراتها</v>
      </c>
      <c r="E99" s="7" t="s">
        <v>807</v>
      </c>
      <c r="F99" s="8" t="s">
        <v>808</v>
      </c>
      <c r="G99" s="7" t="s">
        <v>16</v>
      </c>
      <c r="H99" s="7" t="s">
        <v>59</v>
      </c>
      <c r="I99" s="8" t="s">
        <v>845</v>
      </c>
      <c r="J99" s="8" t="s">
        <v>846</v>
      </c>
      <c r="K99" s="8" t="s">
        <v>847</v>
      </c>
      <c r="L99" s="8" t="s">
        <v>848</v>
      </c>
      <c r="M99" s="8" t="s">
        <v>849</v>
      </c>
      <c r="N99" s="7" t="s">
        <v>126</v>
      </c>
      <c r="O99" s="8" t="s">
        <v>850</v>
      </c>
      <c r="P99" s="7" t="s">
        <v>851</v>
      </c>
      <c r="Q99" s="7" t="s">
        <v>852</v>
      </c>
    </row>
    <row r="100" spans="1:17" ht="36" x14ac:dyDescent="0.25">
      <c r="A100" s="11" t="s">
        <v>853</v>
      </c>
      <c r="B100" s="11" t="str">
        <f>C100&amp;"|"&amp;COUNTIF(C$5:C100,C100)</f>
        <v>3|6</v>
      </c>
      <c r="C100" s="11">
        <v>3</v>
      </c>
      <c r="D100" s="20" t="str">
        <f>INDEX(Modules!$B$5:$B$14,MATCH(C100,Modules!$A$5:$A$14,0))</f>
        <v>مواد الخرسانة واختباراتها</v>
      </c>
      <c r="E100" s="11" t="s">
        <v>807</v>
      </c>
      <c r="F100" s="12" t="s">
        <v>808</v>
      </c>
      <c r="G100" s="11" t="s">
        <v>17</v>
      </c>
      <c r="H100" s="11" t="s">
        <v>59</v>
      </c>
      <c r="I100" s="12" t="s">
        <v>854</v>
      </c>
      <c r="J100" s="12" t="s">
        <v>855</v>
      </c>
      <c r="K100" s="12" t="s">
        <v>856</v>
      </c>
      <c r="L100" s="12" t="s">
        <v>857</v>
      </c>
      <c r="M100" s="12" t="s">
        <v>858</v>
      </c>
      <c r="N100" s="11" t="s">
        <v>65</v>
      </c>
      <c r="O100" s="12" t="s">
        <v>859</v>
      </c>
      <c r="P100" s="11" t="s">
        <v>860</v>
      </c>
      <c r="Q100" s="11" t="s">
        <v>861</v>
      </c>
    </row>
    <row r="101" spans="1:17" ht="36" x14ac:dyDescent="0.25">
      <c r="A101" s="7" t="s">
        <v>862</v>
      </c>
      <c r="B101" s="7" t="str">
        <f>C101&amp;"|"&amp;COUNTIF(C$5:C101,C101)</f>
        <v>3|7</v>
      </c>
      <c r="C101" s="7">
        <v>3</v>
      </c>
      <c r="D101" s="19" t="str">
        <f>INDEX(Modules!$B$5:$B$14,MATCH(C101,Modules!$A$5:$A$14,0))</f>
        <v>مواد الخرسانة واختباراتها</v>
      </c>
      <c r="E101" s="7" t="s">
        <v>807</v>
      </c>
      <c r="F101" s="8" t="s">
        <v>808</v>
      </c>
      <c r="G101" s="7" t="s">
        <v>16</v>
      </c>
      <c r="H101" s="7" t="s">
        <v>59</v>
      </c>
      <c r="I101" s="8" t="s">
        <v>863</v>
      </c>
      <c r="J101" s="8" t="s">
        <v>864</v>
      </c>
      <c r="K101" s="8" t="s">
        <v>865</v>
      </c>
      <c r="L101" s="8" t="s">
        <v>866</v>
      </c>
      <c r="M101" s="8" t="s">
        <v>867</v>
      </c>
      <c r="N101" s="7" t="s">
        <v>88</v>
      </c>
      <c r="O101" s="8" t="s">
        <v>868</v>
      </c>
      <c r="P101" s="7" t="s">
        <v>869</v>
      </c>
      <c r="Q101" s="7" t="s">
        <v>870</v>
      </c>
    </row>
    <row r="102" spans="1:17" ht="36" x14ac:dyDescent="0.25">
      <c r="A102" s="11" t="s">
        <v>871</v>
      </c>
      <c r="B102" s="11" t="str">
        <f>C102&amp;"|"&amp;COUNTIF(C$5:C102,C102)</f>
        <v>3|8</v>
      </c>
      <c r="C102" s="11">
        <v>3</v>
      </c>
      <c r="D102" s="20" t="str">
        <f>INDEX(Modules!$B$5:$B$14,MATCH(C102,Modules!$A$5:$A$14,0))</f>
        <v>مواد الخرسانة واختباراتها</v>
      </c>
      <c r="E102" s="11" t="s">
        <v>807</v>
      </c>
      <c r="F102" s="12" t="s">
        <v>808</v>
      </c>
      <c r="G102" s="11" t="s">
        <v>16</v>
      </c>
      <c r="H102" s="11" t="s">
        <v>59</v>
      </c>
      <c r="I102" s="12" t="s">
        <v>872</v>
      </c>
      <c r="J102" s="12" t="s">
        <v>873</v>
      </c>
      <c r="K102" s="12" t="s">
        <v>874</v>
      </c>
      <c r="L102" s="12" t="s">
        <v>875</v>
      </c>
      <c r="M102" s="12" t="s">
        <v>876</v>
      </c>
      <c r="N102" s="11" t="s">
        <v>65</v>
      </c>
      <c r="O102" s="12" t="s">
        <v>877</v>
      </c>
      <c r="P102" s="11" t="s">
        <v>878</v>
      </c>
      <c r="Q102" s="11" t="s">
        <v>879</v>
      </c>
    </row>
    <row r="103" spans="1:17" ht="36" x14ac:dyDescent="0.25">
      <c r="A103" s="7" t="s">
        <v>880</v>
      </c>
      <c r="B103" s="7" t="str">
        <f>C103&amp;"|"&amp;COUNTIF(C$5:C103,C103)</f>
        <v>3|9</v>
      </c>
      <c r="C103" s="7">
        <v>3</v>
      </c>
      <c r="D103" s="19" t="str">
        <f>INDEX(Modules!$B$5:$B$14,MATCH(C103,Modules!$A$5:$A$14,0))</f>
        <v>مواد الخرسانة واختباراتها</v>
      </c>
      <c r="E103" s="7" t="s">
        <v>807</v>
      </c>
      <c r="F103" s="8" t="s">
        <v>808</v>
      </c>
      <c r="G103" s="7" t="s">
        <v>16</v>
      </c>
      <c r="H103" s="7" t="s">
        <v>59</v>
      </c>
      <c r="I103" s="8" t="s">
        <v>881</v>
      </c>
      <c r="J103" s="8" t="s">
        <v>882</v>
      </c>
      <c r="K103" s="8" t="s">
        <v>883</v>
      </c>
      <c r="L103" s="8" t="s">
        <v>884</v>
      </c>
      <c r="M103" s="8" t="s">
        <v>885</v>
      </c>
      <c r="N103" s="7" t="s">
        <v>88</v>
      </c>
      <c r="O103" s="8" t="s">
        <v>886</v>
      </c>
      <c r="P103" s="7" t="s">
        <v>887</v>
      </c>
      <c r="Q103" s="7" t="s">
        <v>888</v>
      </c>
    </row>
    <row r="104" spans="1:17" ht="36" x14ac:dyDescent="0.25">
      <c r="A104" s="11" t="s">
        <v>889</v>
      </c>
      <c r="B104" s="11" t="str">
        <f>C104&amp;"|"&amp;COUNTIF(C$5:C104,C104)</f>
        <v>3|10</v>
      </c>
      <c r="C104" s="11">
        <v>3</v>
      </c>
      <c r="D104" s="20" t="str">
        <f>INDEX(Modules!$B$5:$B$14,MATCH(C104,Modules!$A$5:$A$14,0))</f>
        <v>مواد الخرسانة واختباراتها</v>
      </c>
      <c r="E104" s="11" t="s">
        <v>807</v>
      </c>
      <c r="F104" s="12" t="s">
        <v>808</v>
      </c>
      <c r="G104" s="11" t="s">
        <v>16</v>
      </c>
      <c r="H104" s="11" t="s">
        <v>82</v>
      </c>
      <c r="I104" s="12" t="s">
        <v>890</v>
      </c>
      <c r="J104" s="12" t="s">
        <v>891</v>
      </c>
      <c r="K104" s="12" t="s">
        <v>892</v>
      </c>
      <c r="L104" s="12" t="s">
        <v>893</v>
      </c>
      <c r="M104" s="12" t="s">
        <v>894</v>
      </c>
      <c r="N104" s="11" t="s">
        <v>65</v>
      </c>
      <c r="O104" s="12" t="s">
        <v>895</v>
      </c>
      <c r="P104" s="11" t="s">
        <v>878</v>
      </c>
      <c r="Q104" s="11" t="s">
        <v>896</v>
      </c>
    </row>
    <row r="105" spans="1:17" ht="36" x14ac:dyDescent="0.25">
      <c r="A105" s="7" t="s">
        <v>897</v>
      </c>
      <c r="B105" s="7" t="str">
        <f>C105&amp;"|"&amp;COUNTIF(C$5:C105,C105)</f>
        <v>3|11</v>
      </c>
      <c r="C105" s="7">
        <v>3</v>
      </c>
      <c r="D105" s="19" t="str">
        <f>INDEX(Modules!$B$5:$B$14,MATCH(C105,Modules!$A$5:$A$14,0))</f>
        <v>مواد الخرسانة واختباراتها</v>
      </c>
      <c r="E105" s="7" t="s">
        <v>807</v>
      </c>
      <c r="F105" s="8" t="s">
        <v>808</v>
      </c>
      <c r="G105" s="7" t="s">
        <v>18</v>
      </c>
      <c r="H105" s="7" t="s">
        <v>59</v>
      </c>
      <c r="I105" s="8" t="s">
        <v>898</v>
      </c>
      <c r="J105" s="8" t="s">
        <v>899</v>
      </c>
      <c r="K105" s="8" t="s">
        <v>900</v>
      </c>
      <c r="L105" s="8" t="s">
        <v>901</v>
      </c>
      <c r="M105" s="8" t="s">
        <v>902</v>
      </c>
      <c r="N105" s="7" t="s">
        <v>65</v>
      </c>
      <c r="O105" s="8" t="s">
        <v>903</v>
      </c>
      <c r="P105" s="7" t="s">
        <v>904</v>
      </c>
      <c r="Q105" s="7" t="s">
        <v>905</v>
      </c>
    </row>
    <row r="106" spans="1:17" ht="36" x14ac:dyDescent="0.25">
      <c r="A106" s="11" t="s">
        <v>906</v>
      </c>
      <c r="B106" s="11" t="str">
        <f>C106&amp;"|"&amp;COUNTIF(C$5:C106,C106)</f>
        <v>3|12</v>
      </c>
      <c r="C106" s="11">
        <v>3</v>
      </c>
      <c r="D106" s="20" t="str">
        <f>INDEX(Modules!$B$5:$B$14,MATCH(C106,Modules!$A$5:$A$14,0))</f>
        <v>مواد الخرسانة واختباراتها</v>
      </c>
      <c r="E106" s="11" t="s">
        <v>807</v>
      </c>
      <c r="F106" s="12" t="s">
        <v>808</v>
      </c>
      <c r="G106" s="11" t="s">
        <v>16</v>
      </c>
      <c r="H106" s="11" t="s">
        <v>59</v>
      </c>
      <c r="I106" s="12" t="s">
        <v>907</v>
      </c>
      <c r="J106" s="12" t="s">
        <v>908</v>
      </c>
      <c r="K106" s="12" t="s">
        <v>909</v>
      </c>
      <c r="L106" s="12" t="s">
        <v>910</v>
      </c>
      <c r="M106" s="12" t="s">
        <v>911</v>
      </c>
      <c r="N106" s="11" t="s">
        <v>65</v>
      </c>
      <c r="O106" s="12" t="s">
        <v>912</v>
      </c>
      <c r="P106" s="11" t="s">
        <v>539</v>
      </c>
      <c r="Q106" s="11" t="s">
        <v>913</v>
      </c>
    </row>
    <row r="107" spans="1:17" ht="36" x14ac:dyDescent="0.25">
      <c r="A107" s="7" t="s">
        <v>914</v>
      </c>
      <c r="B107" s="7" t="str">
        <f>C107&amp;"|"&amp;COUNTIF(C$5:C107,C107)</f>
        <v>3|13</v>
      </c>
      <c r="C107" s="7">
        <v>3</v>
      </c>
      <c r="D107" s="19" t="str">
        <f>INDEX(Modules!$B$5:$B$14,MATCH(C107,Modules!$A$5:$A$14,0))</f>
        <v>مواد الخرسانة واختباراتها</v>
      </c>
      <c r="E107" s="7" t="s">
        <v>807</v>
      </c>
      <c r="F107" s="8" t="s">
        <v>808</v>
      </c>
      <c r="G107" s="7" t="s">
        <v>17</v>
      </c>
      <c r="H107" s="7" t="s">
        <v>59</v>
      </c>
      <c r="I107" s="8" t="s">
        <v>915</v>
      </c>
      <c r="J107" s="8" t="s">
        <v>916</v>
      </c>
      <c r="K107" s="8" t="s">
        <v>917</v>
      </c>
      <c r="L107" s="8" t="s">
        <v>918</v>
      </c>
      <c r="M107" s="8" t="s">
        <v>919</v>
      </c>
      <c r="N107" s="7" t="s">
        <v>126</v>
      </c>
      <c r="O107" s="8" t="s">
        <v>920</v>
      </c>
      <c r="P107" s="7" t="s">
        <v>921</v>
      </c>
      <c r="Q107" s="7" t="s">
        <v>922</v>
      </c>
    </row>
    <row r="108" spans="1:17" ht="36" x14ac:dyDescent="0.25">
      <c r="A108" s="11" t="s">
        <v>923</v>
      </c>
      <c r="B108" s="11" t="str">
        <f>C108&amp;"|"&amp;COUNTIF(C$5:C108,C108)</f>
        <v>3|14</v>
      </c>
      <c r="C108" s="11">
        <v>3</v>
      </c>
      <c r="D108" s="20" t="str">
        <f>INDEX(Modules!$B$5:$B$14,MATCH(C108,Modules!$A$5:$A$14,0))</f>
        <v>مواد الخرسانة واختباراتها</v>
      </c>
      <c r="E108" s="11" t="s">
        <v>807</v>
      </c>
      <c r="F108" s="12" t="s">
        <v>808</v>
      </c>
      <c r="G108" s="11" t="s">
        <v>18</v>
      </c>
      <c r="H108" s="11" t="s">
        <v>59</v>
      </c>
      <c r="I108" s="12" t="s">
        <v>924</v>
      </c>
      <c r="J108" s="12" t="s">
        <v>925</v>
      </c>
      <c r="K108" s="12" t="s">
        <v>926</v>
      </c>
      <c r="L108" s="12" t="s">
        <v>927</v>
      </c>
      <c r="M108" s="12" t="s">
        <v>928</v>
      </c>
      <c r="N108" s="11" t="s">
        <v>88</v>
      </c>
      <c r="O108" s="12" t="s">
        <v>929</v>
      </c>
      <c r="P108" s="11" t="s">
        <v>930</v>
      </c>
      <c r="Q108" s="11" t="s">
        <v>931</v>
      </c>
    </row>
    <row r="109" spans="1:17" ht="36" x14ac:dyDescent="0.25">
      <c r="A109" s="7" t="s">
        <v>932</v>
      </c>
      <c r="B109" s="7" t="str">
        <f>C109&amp;"|"&amp;COUNTIF(C$5:C109,C109)</f>
        <v>3|15</v>
      </c>
      <c r="C109" s="7">
        <v>3</v>
      </c>
      <c r="D109" s="19" t="str">
        <f>INDEX(Modules!$B$5:$B$14,MATCH(C109,Modules!$A$5:$A$14,0))</f>
        <v>مواد الخرسانة واختباراتها</v>
      </c>
      <c r="E109" s="7" t="s">
        <v>807</v>
      </c>
      <c r="F109" s="8" t="s">
        <v>808</v>
      </c>
      <c r="G109" s="7" t="s">
        <v>18</v>
      </c>
      <c r="H109" s="7" t="s">
        <v>59</v>
      </c>
      <c r="I109" s="8" t="s">
        <v>933</v>
      </c>
      <c r="J109" s="8" t="s">
        <v>934</v>
      </c>
      <c r="K109" s="8" t="s">
        <v>935</v>
      </c>
      <c r="L109" s="8" t="s">
        <v>936</v>
      </c>
      <c r="M109" s="8" t="s">
        <v>937</v>
      </c>
      <c r="N109" s="7" t="s">
        <v>88</v>
      </c>
      <c r="O109" s="8" t="s">
        <v>938</v>
      </c>
      <c r="P109" s="7" t="s">
        <v>263</v>
      </c>
      <c r="Q109" s="7" t="s">
        <v>939</v>
      </c>
    </row>
    <row r="110" spans="1:17" ht="36" x14ac:dyDescent="0.25">
      <c r="A110" s="11" t="s">
        <v>940</v>
      </c>
      <c r="B110" s="11" t="str">
        <f>C110&amp;"|"&amp;COUNTIF(C$5:C110,C110)</f>
        <v>3|16</v>
      </c>
      <c r="C110" s="11">
        <v>3</v>
      </c>
      <c r="D110" s="20" t="str">
        <f>INDEX(Modules!$B$5:$B$14,MATCH(C110,Modules!$A$5:$A$14,0))</f>
        <v>مواد الخرسانة واختباراتها</v>
      </c>
      <c r="E110" s="11" t="s">
        <v>807</v>
      </c>
      <c r="F110" s="12" t="s">
        <v>808</v>
      </c>
      <c r="G110" s="11" t="s">
        <v>16</v>
      </c>
      <c r="H110" s="11" t="s">
        <v>82</v>
      </c>
      <c r="I110" s="12" t="s">
        <v>941</v>
      </c>
      <c r="J110" s="12" t="s">
        <v>942</v>
      </c>
      <c r="K110" s="12" t="s">
        <v>894</v>
      </c>
      <c r="L110" s="12" t="s">
        <v>943</v>
      </c>
      <c r="M110" s="12" t="s">
        <v>944</v>
      </c>
      <c r="N110" s="11" t="s">
        <v>75</v>
      </c>
      <c r="O110" s="12" t="s">
        <v>945</v>
      </c>
      <c r="P110" s="11" t="s">
        <v>930</v>
      </c>
      <c r="Q110" s="11" t="s">
        <v>946</v>
      </c>
    </row>
    <row r="111" spans="1:17" ht="36" x14ac:dyDescent="0.25">
      <c r="A111" s="7" t="s">
        <v>947</v>
      </c>
      <c r="B111" s="7" t="str">
        <f>C111&amp;"|"&amp;COUNTIF(C$5:C111,C111)</f>
        <v>3|17</v>
      </c>
      <c r="C111" s="7">
        <v>3</v>
      </c>
      <c r="D111" s="19" t="str">
        <f>INDEX(Modules!$B$5:$B$14,MATCH(C111,Modules!$A$5:$A$14,0))</f>
        <v>مواد الخرسانة واختباراتها</v>
      </c>
      <c r="E111" s="7" t="s">
        <v>807</v>
      </c>
      <c r="F111" s="8" t="s">
        <v>808</v>
      </c>
      <c r="G111" s="7" t="s">
        <v>18</v>
      </c>
      <c r="H111" s="7" t="s">
        <v>59</v>
      </c>
      <c r="I111" s="8" t="s">
        <v>948</v>
      </c>
      <c r="J111" s="8" t="s">
        <v>949</v>
      </c>
      <c r="K111" s="8" t="s">
        <v>950</v>
      </c>
      <c r="L111" s="8" t="s">
        <v>74</v>
      </c>
      <c r="M111" s="8" t="s">
        <v>951</v>
      </c>
      <c r="N111" s="7" t="s">
        <v>65</v>
      </c>
      <c r="O111" s="8" t="s">
        <v>952</v>
      </c>
      <c r="P111" s="7" t="s">
        <v>953</v>
      </c>
      <c r="Q111" s="7" t="s">
        <v>954</v>
      </c>
    </row>
    <row r="112" spans="1:17" ht="36" x14ac:dyDescent="0.25">
      <c r="A112" s="11" t="s">
        <v>955</v>
      </c>
      <c r="B112" s="11" t="str">
        <f>C112&amp;"|"&amp;COUNTIF(C$5:C112,C112)</f>
        <v>3|18</v>
      </c>
      <c r="C112" s="11">
        <v>3</v>
      </c>
      <c r="D112" s="20" t="str">
        <f>INDEX(Modules!$B$5:$B$14,MATCH(C112,Modules!$A$5:$A$14,0))</f>
        <v>مواد الخرسانة واختباراتها</v>
      </c>
      <c r="E112" s="11" t="s">
        <v>807</v>
      </c>
      <c r="F112" s="12" t="s">
        <v>808</v>
      </c>
      <c r="G112" s="11" t="s">
        <v>16</v>
      </c>
      <c r="H112" s="11" t="s">
        <v>59</v>
      </c>
      <c r="I112" s="12" t="s">
        <v>956</v>
      </c>
      <c r="J112" s="12" t="s">
        <v>957</v>
      </c>
      <c r="K112" s="12" t="s">
        <v>958</v>
      </c>
      <c r="L112" s="12" t="s">
        <v>959</v>
      </c>
      <c r="M112" s="12" t="s">
        <v>960</v>
      </c>
      <c r="N112" s="11" t="s">
        <v>65</v>
      </c>
      <c r="O112" s="12" t="s">
        <v>961</v>
      </c>
      <c r="P112" s="11" t="s">
        <v>962</v>
      </c>
      <c r="Q112" s="11" t="s">
        <v>963</v>
      </c>
    </row>
    <row r="113" spans="1:17" ht="36" x14ac:dyDescent="0.25">
      <c r="A113" s="7" t="s">
        <v>964</v>
      </c>
      <c r="B113" s="7" t="str">
        <f>C113&amp;"|"&amp;COUNTIF(C$5:C113,C113)</f>
        <v>3|19</v>
      </c>
      <c r="C113" s="7">
        <v>3</v>
      </c>
      <c r="D113" s="19" t="str">
        <f>INDEX(Modules!$B$5:$B$14,MATCH(C113,Modules!$A$5:$A$14,0))</f>
        <v>مواد الخرسانة واختباراتها</v>
      </c>
      <c r="E113" s="7" t="s">
        <v>807</v>
      </c>
      <c r="F113" s="8" t="s">
        <v>808</v>
      </c>
      <c r="G113" s="7" t="s">
        <v>18</v>
      </c>
      <c r="H113" s="7" t="s">
        <v>483</v>
      </c>
      <c r="I113" s="8" t="s">
        <v>965</v>
      </c>
      <c r="J113" s="8" t="s">
        <v>966</v>
      </c>
      <c r="K113" s="8" t="s">
        <v>967</v>
      </c>
      <c r="L113" s="8" t="s">
        <v>968</v>
      </c>
      <c r="M113" s="8" t="s">
        <v>969</v>
      </c>
      <c r="N113" s="7" t="s">
        <v>88</v>
      </c>
      <c r="O113" s="8" t="s">
        <v>970</v>
      </c>
      <c r="P113" s="7" t="s">
        <v>971</v>
      </c>
      <c r="Q113" s="7" t="s">
        <v>972</v>
      </c>
    </row>
    <row r="114" spans="1:17" ht="36" x14ac:dyDescent="0.25">
      <c r="A114" s="11" t="s">
        <v>973</v>
      </c>
      <c r="B114" s="11" t="str">
        <f>C114&amp;"|"&amp;COUNTIF(C$5:C114,C114)</f>
        <v>3|20</v>
      </c>
      <c r="C114" s="11">
        <v>3</v>
      </c>
      <c r="D114" s="20" t="str">
        <f>INDEX(Modules!$B$5:$B$14,MATCH(C114,Modules!$A$5:$A$14,0))</f>
        <v>مواد الخرسانة واختباراتها</v>
      </c>
      <c r="E114" s="11" t="s">
        <v>807</v>
      </c>
      <c r="F114" s="12" t="s">
        <v>808</v>
      </c>
      <c r="G114" s="11" t="s">
        <v>17</v>
      </c>
      <c r="H114" s="11" t="s">
        <v>483</v>
      </c>
      <c r="I114" s="12" t="s">
        <v>974</v>
      </c>
      <c r="J114" s="12" t="s">
        <v>975</v>
      </c>
      <c r="K114" s="12" t="s">
        <v>976</v>
      </c>
      <c r="L114" s="12" t="s">
        <v>977</v>
      </c>
      <c r="M114" s="12" t="s">
        <v>978</v>
      </c>
      <c r="N114" s="11" t="s">
        <v>88</v>
      </c>
      <c r="O114" s="12" t="s">
        <v>979</v>
      </c>
      <c r="P114" s="11" t="s">
        <v>904</v>
      </c>
      <c r="Q114" s="11" t="s">
        <v>980</v>
      </c>
    </row>
    <row r="115" spans="1:17" ht="36" x14ac:dyDescent="0.25">
      <c r="A115" s="7" t="s">
        <v>981</v>
      </c>
      <c r="B115" s="7" t="str">
        <f>C115&amp;"|"&amp;COUNTIF(C$5:C115,C115)</f>
        <v>3|21</v>
      </c>
      <c r="C115" s="7">
        <v>3</v>
      </c>
      <c r="D115" s="19" t="str">
        <f>INDEX(Modules!$B$5:$B$14,MATCH(C115,Modules!$A$5:$A$14,0))</f>
        <v>مواد الخرسانة واختباراتها</v>
      </c>
      <c r="E115" s="7" t="s">
        <v>807</v>
      </c>
      <c r="F115" s="8" t="s">
        <v>808</v>
      </c>
      <c r="G115" s="7" t="s">
        <v>18</v>
      </c>
      <c r="H115" s="7" t="s">
        <v>59</v>
      </c>
      <c r="I115" s="8" t="s">
        <v>982</v>
      </c>
      <c r="J115" s="8" t="s">
        <v>983</v>
      </c>
      <c r="K115" s="8" t="s">
        <v>984</v>
      </c>
      <c r="L115" s="8" t="s">
        <v>985</v>
      </c>
      <c r="M115" s="8" t="s">
        <v>986</v>
      </c>
      <c r="N115" s="7" t="s">
        <v>88</v>
      </c>
      <c r="O115" s="8" t="s">
        <v>987</v>
      </c>
      <c r="P115" s="7" t="s">
        <v>988</v>
      </c>
      <c r="Q115" s="7" t="s">
        <v>989</v>
      </c>
    </row>
    <row r="116" spans="1:17" ht="54" x14ac:dyDescent="0.25">
      <c r="A116" s="11" t="s">
        <v>990</v>
      </c>
      <c r="B116" s="11" t="str">
        <f>C116&amp;"|"&amp;COUNTIF(C$5:C116,C116)</f>
        <v>3|22</v>
      </c>
      <c r="C116" s="11">
        <v>3</v>
      </c>
      <c r="D116" s="20" t="str">
        <f>INDEX(Modules!$B$5:$B$14,MATCH(C116,Modules!$A$5:$A$14,0))</f>
        <v>مواد الخرسانة واختباراتها</v>
      </c>
      <c r="E116" s="11" t="s">
        <v>807</v>
      </c>
      <c r="F116" s="12" t="s">
        <v>808</v>
      </c>
      <c r="G116" s="11" t="s">
        <v>17</v>
      </c>
      <c r="H116" s="11" t="s">
        <v>214</v>
      </c>
      <c r="I116" s="12" t="s">
        <v>215</v>
      </c>
      <c r="J116" s="12" t="s">
        <v>991</v>
      </c>
      <c r="K116" s="12" t="s">
        <v>992</v>
      </c>
      <c r="L116" s="12" t="s">
        <v>993</v>
      </c>
      <c r="M116" s="12" t="s">
        <v>994</v>
      </c>
      <c r="N116" s="11" t="s">
        <v>126</v>
      </c>
      <c r="O116" s="12" t="s">
        <v>995</v>
      </c>
      <c r="P116" s="11" t="s">
        <v>833</v>
      </c>
      <c r="Q116" s="11" t="s">
        <v>996</v>
      </c>
    </row>
    <row r="117" spans="1:17" ht="54" x14ac:dyDescent="0.25">
      <c r="A117" s="7" t="s">
        <v>997</v>
      </c>
      <c r="B117" s="7" t="str">
        <f>C117&amp;"|"&amp;COUNTIF(C$5:C117,C117)</f>
        <v>3|23</v>
      </c>
      <c r="C117" s="7">
        <v>3</v>
      </c>
      <c r="D117" s="19" t="str">
        <f>INDEX(Modules!$B$5:$B$14,MATCH(C117,Modules!$A$5:$A$14,0))</f>
        <v>مواد الخرسانة واختباراتها</v>
      </c>
      <c r="E117" s="7" t="s">
        <v>807</v>
      </c>
      <c r="F117" s="8" t="s">
        <v>808</v>
      </c>
      <c r="G117" s="7" t="s">
        <v>17</v>
      </c>
      <c r="H117" s="7" t="s">
        <v>214</v>
      </c>
      <c r="I117" s="8" t="s">
        <v>215</v>
      </c>
      <c r="J117" s="8" t="s">
        <v>998</v>
      </c>
      <c r="K117" s="8" t="s">
        <v>999</v>
      </c>
      <c r="L117" s="8" t="s">
        <v>1000</v>
      </c>
      <c r="M117" s="8" t="s">
        <v>1001</v>
      </c>
      <c r="N117" s="7" t="s">
        <v>126</v>
      </c>
      <c r="O117" s="8" t="s">
        <v>1002</v>
      </c>
      <c r="P117" s="7" t="s">
        <v>824</v>
      </c>
      <c r="Q117" s="7" t="s">
        <v>1003</v>
      </c>
    </row>
    <row r="118" spans="1:17" ht="36" x14ac:dyDescent="0.25">
      <c r="A118" s="11" t="s">
        <v>1004</v>
      </c>
      <c r="B118" s="11" t="str">
        <f>C118&amp;"|"&amp;COUNTIF(C$5:C118,C118)</f>
        <v>3|24</v>
      </c>
      <c r="C118" s="11">
        <v>3</v>
      </c>
      <c r="D118" s="20" t="str">
        <f>INDEX(Modules!$B$5:$B$14,MATCH(C118,Modules!$A$5:$A$14,0))</f>
        <v>مواد الخرسانة واختباراتها</v>
      </c>
      <c r="E118" s="11" t="s">
        <v>807</v>
      </c>
      <c r="F118" s="12" t="s">
        <v>808</v>
      </c>
      <c r="G118" s="11" t="s">
        <v>17</v>
      </c>
      <c r="H118" s="11" t="s">
        <v>59</v>
      </c>
      <c r="I118" s="12" t="s">
        <v>1005</v>
      </c>
      <c r="J118" s="12" t="s">
        <v>1006</v>
      </c>
      <c r="K118" s="12" t="s">
        <v>449</v>
      </c>
      <c r="L118" s="12" t="s">
        <v>450</v>
      </c>
      <c r="M118" s="12" t="s">
        <v>1007</v>
      </c>
      <c r="N118" s="11" t="s">
        <v>88</v>
      </c>
      <c r="O118" s="12" t="s">
        <v>1008</v>
      </c>
      <c r="P118" s="11" t="s">
        <v>452</v>
      </c>
      <c r="Q118" s="11" t="s">
        <v>1009</v>
      </c>
    </row>
    <row r="119" spans="1:17" ht="36" x14ac:dyDescent="0.25">
      <c r="A119" s="7" t="s">
        <v>1010</v>
      </c>
      <c r="B119" s="7" t="str">
        <f>C119&amp;"|"&amp;COUNTIF(C$5:C119,C119)</f>
        <v>3|25</v>
      </c>
      <c r="C119" s="7">
        <v>3</v>
      </c>
      <c r="D119" s="19" t="str">
        <f>INDEX(Modules!$B$5:$B$14,MATCH(C119,Modules!$A$5:$A$14,0))</f>
        <v>مواد الخرسانة واختباراتها</v>
      </c>
      <c r="E119" s="7" t="s">
        <v>807</v>
      </c>
      <c r="F119" s="8" t="s">
        <v>808</v>
      </c>
      <c r="G119" s="7" t="s">
        <v>16</v>
      </c>
      <c r="H119" s="7" t="s">
        <v>59</v>
      </c>
      <c r="I119" s="8" t="s">
        <v>1011</v>
      </c>
      <c r="J119" s="8" t="s">
        <v>1012</v>
      </c>
      <c r="K119" s="8" t="s">
        <v>430</v>
      </c>
      <c r="L119" s="8" t="s">
        <v>1013</v>
      </c>
      <c r="M119" s="8" t="s">
        <v>1014</v>
      </c>
      <c r="N119" s="7" t="s">
        <v>65</v>
      </c>
      <c r="O119" s="8" t="s">
        <v>1015</v>
      </c>
      <c r="P119" s="7" t="s">
        <v>1016</v>
      </c>
      <c r="Q119" s="7" t="s">
        <v>1017</v>
      </c>
    </row>
    <row r="120" spans="1:17" ht="36" x14ac:dyDescent="0.25">
      <c r="A120" s="11" t="s">
        <v>1018</v>
      </c>
      <c r="B120" s="11" t="str">
        <f>C120&amp;"|"&amp;COUNTIF(C$5:C120,C120)</f>
        <v>3|26</v>
      </c>
      <c r="C120" s="11">
        <v>3</v>
      </c>
      <c r="D120" s="20" t="str">
        <f>INDEX(Modules!$B$5:$B$14,MATCH(C120,Modules!$A$5:$A$14,0))</f>
        <v>مواد الخرسانة واختباراتها</v>
      </c>
      <c r="E120" s="11" t="s">
        <v>807</v>
      </c>
      <c r="F120" s="12" t="s">
        <v>808</v>
      </c>
      <c r="G120" s="11" t="s">
        <v>17</v>
      </c>
      <c r="H120" s="11" t="s">
        <v>483</v>
      </c>
      <c r="I120" s="12" t="s">
        <v>1019</v>
      </c>
      <c r="J120" s="12" t="s">
        <v>1020</v>
      </c>
      <c r="K120" s="12" t="s">
        <v>1021</v>
      </c>
      <c r="L120" s="12" t="s">
        <v>1022</v>
      </c>
      <c r="M120" s="12" t="s">
        <v>1023</v>
      </c>
      <c r="N120" s="11" t="s">
        <v>75</v>
      </c>
      <c r="O120" s="12" t="s">
        <v>1024</v>
      </c>
      <c r="P120" s="11" t="s">
        <v>833</v>
      </c>
      <c r="Q120" s="11" t="s">
        <v>1025</v>
      </c>
    </row>
    <row r="121" spans="1:17" ht="36" x14ac:dyDescent="0.25">
      <c r="A121" s="7" t="s">
        <v>1026</v>
      </c>
      <c r="B121" s="7" t="str">
        <f>C121&amp;"|"&amp;COUNTIF(C$5:C121,C121)</f>
        <v>3|27</v>
      </c>
      <c r="C121" s="7">
        <v>3</v>
      </c>
      <c r="D121" s="19" t="str">
        <f>INDEX(Modules!$B$5:$B$14,MATCH(C121,Modules!$A$5:$A$14,0))</f>
        <v>مواد الخرسانة واختباراتها</v>
      </c>
      <c r="E121" s="7" t="s">
        <v>807</v>
      </c>
      <c r="F121" s="8" t="s">
        <v>808</v>
      </c>
      <c r="G121" s="7" t="s">
        <v>17</v>
      </c>
      <c r="H121" s="7" t="s">
        <v>59</v>
      </c>
      <c r="I121" s="8" t="s">
        <v>1027</v>
      </c>
      <c r="J121" s="8" t="s">
        <v>1028</v>
      </c>
      <c r="K121" s="8" t="s">
        <v>1029</v>
      </c>
      <c r="L121" s="8" t="s">
        <v>1030</v>
      </c>
      <c r="M121" s="8" t="s">
        <v>1031</v>
      </c>
      <c r="N121" s="7" t="s">
        <v>75</v>
      </c>
      <c r="O121" s="8" t="s">
        <v>1032</v>
      </c>
      <c r="P121" s="7" t="s">
        <v>680</v>
      </c>
      <c r="Q121" s="7" t="s">
        <v>1033</v>
      </c>
    </row>
    <row r="122" spans="1:17" ht="36" x14ac:dyDescent="0.25">
      <c r="A122" s="11" t="s">
        <v>1034</v>
      </c>
      <c r="B122" s="11" t="str">
        <f>C122&amp;"|"&amp;COUNTIF(C$5:C122,C122)</f>
        <v>3|28</v>
      </c>
      <c r="C122" s="11">
        <v>3</v>
      </c>
      <c r="D122" s="20" t="str">
        <f>INDEX(Modules!$B$5:$B$14,MATCH(C122,Modules!$A$5:$A$14,0))</f>
        <v>مواد الخرسانة واختباراتها</v>
      </c>
      <c r="E122" s="11" t="s">
        <v>807</v>
      </c>
      <c r="F122" s="12" t="s">
        <v>808</v>
      </c>
      <c r="G122" s="11" t="s">
        <v>16</v>
      </c>
      <c r="H122" s="11" t="s">
        <v>483</v>
      </c>
      <c r="I122" s="12" t="s">
        <v>1035</v>
      </c>
      <c r="J122" s="12" t="s">
        <v>1036</v>
      </c>
      <c r="K122" s="12" t="s">
        <v>1037</v>
      </c>
      <c r="L122" s="12" t="s">
        <v>1038</v>
      </c>
      <c r="M122" s="12" t="s">
        <v>1039</v>
      </c>
      <c r="N122" s="11" t="s">
        <v>65</v>
      </c>
      <c r="O122" s="12" t="s">
        <v>1040</v>
      </c>
      <c r="P122" s="11" t="s">
        <v>1041</v>
      </c>
      <c r="Q122" s="11" t="s">
        <v>1042</v>
      </c>
    </row>
    <row r="123" spans="1:17" ht="36" x14ac:dyDescent="0.25">
      <c r="A123" s="7" t="s">
        <v>1043</v>
      </c>
      <c r="B123" s="7" t="str">
        <f>C123&amp;"|"&amp;COUNTIF(C$5:C123,C123)</f>
        <v>3|29</v>
      </c>
      <c r="C123" s="7">
        <v>3</v>
      </c>
      <c r="D123" s="19" t="str">
        <f>INDEX(Modules!$B$5:$B$14,MATCH(C123,Modules!$A$5:$A$14,0))</f>
        <v>مواد الخرسانة واختباراتها</v>
      </c>
      <c r="E123" s="7" t="s">
        <v>807</v>
      </c>
      <c r="F123" s="8" t="s">
        <v>808</v>
      </c>
      <c r="G123" s="7" t="s">
        <v>16</v>
      </c>
      <c r="H123" s="7" t="s">
        <v>59</v>
      </c>
      <c r="I123" s="8" t="s">
        <v>1044</v>
      </c>
      <c r="J123" s="8" t="s">
        <v>1045</v>
      </c>
      <c r="K123" s="8" t="s">
        <v>1046</v>
      </c>
      <c r="L123" s="8" t="s">
        <v>1047</v>
      </c>
      <c r="M123" s="8" t="s">
        <v>1048</v>
      </c>
      <c r="N123" s="7" t="s">
        <v>65</v>
      </c>
      <c r="O123" s="8" t="s">
        <v>1049</v>
      </c>
      <c r="P123" s="7" t="s">
        <v>1050</v>
      </c>
      <c r="Q123" s="7" t="s">
        <v>1051</v>
      </c>
    </row>
    <row r="124" spans="1:17" ht="54" x14ac:dyDescent="0.25">
      <c r="A124" s="11" t="s">
        <v>1052</v>
      </c>
      <c r="B124" s="11" t="str">
        <f>C124&amp;"|"&amp;COUNTIF(C$5:C124,C124)</f>
        <v>3|30</v>
      </c>
      <c r="C124" s="11">
        <v>3</v>
      </c>
      <c r="D124" s="20" t="str">
        <f>INDEX(Modules!$B$5:$B$14,MATCH(C124,Modules!$A$5:$A$14,0))</f>
        <v>مواد الخرسانة واختباراتها</v>
      </c>
      <c r="E124" s="11" t="s">
        <v>807</v>
      </c>
      <c r="F124" s="12" t="s">
        <v>808</v>
      </c>
      <c r="G124" s="11" t="s">
        <v>17</v>
      </c>
      <c r="H124" s="11" t="s">
        <v>214</v>
      </c>
      <c r="I124" s="12" t="s">
        <v>215</v>
      </c>
      <c r="J124" s="12" t="s">
        <v>1053</v>
      </c>
      <c r="K124" s="12" t="s">
        <v>1054</v>
      </c>
      <c r="L124" s="12" t="s">
        <v>1055</v>
      </c>
      <c r="M124" s="12" t="s">
        <v>1056</v>
      </c>
      <c r="N124" s="11" t="s">
        <v>126</v>
      </c>
      <c r="O124" s="12" t="s">
        <v>1057</v>
      </c>
      <c r="P124" s="11" t="s">
        <v>1058</v>
      </c>
      <c r="Q124" s="11" t="s">
        <v>1059</v>
      </c>
    </row>
    <row r="125" spans="1:17" ht="54" x14ac:dyDescent="0.25">
      <c r="A125" s="7" t="s">
        <v>1060</v>
      </c>
      <c r="B125" s="7" t="str">
        <f>C125&amp;"|"&amp;COUNTIF(C$5:C125,C125)</f>
        <v>3|31</v>
      </c>
      <c r="C125" s="7">
        <v>3</v>
      </c>
      <c r="D125" s="19" t="str">
        <f>INDEX(Modules!$B$5:$B$14,MATCH(C125,Modules!$A$5:$A$14,0))</f>
        <v>مواد الخرسانة واختباراتها</v>
      </c>
      <c r="E125" s="7" t="s">
        <v>807</v>
      </c>
      <c r="F125" s="8" t="s">
        <v>808</v>
      </c>
      <c r="G125" s="7" t="s">
        <v>17</v>
      </c>
      <c r="H125" s="7" t="s">
        <v>214</v>
      </c>
      <c r="I125" s="8" t="s">
        <v>215</v>
      </c>
      <c r="J125" s="8" t="s">
        <v>1061</v>
      </c>
      <c r="K125" s="8" t="s">
        <v>1062</v>
      </c>
      <c r="L125" s="8" t="s">
        <v>1063</v>
      </c>
      <c r="M125" s="8" t="s">
        <v>1064</v>
      </c>
      <c r="N125" s="7" t="s">
        <v>75</v>
      </c>
      <c r="O125" s="8" t="s">
        <v>1065</v>
      </c>
      <c r="P125" s="7" t="s">
        <v>904</v>
      </c>
      <c r="Q125" s="7" t="s">
        <v>1066</v>
      </c>
    </row>
    <row r="126" spans="1:17" ht="36" x14ac:dyDescent="0.25">
      <c r="A126" s="11" t="s">
        <v>1067</v>
      </c>
      <c r="B126" s="11" t="str">
        <f>C126&amp;"|"&amp;COUNTIF(C$5:C126,C126)</f>
        <v>3|32</v>
      </c>
      <c r="C126" s="11">
        <v>3</v>
      </c>
      <c r="D126" s="20" t="str">
        <f>INDEX(Modules!$B$5:$B$14,MATCH(C126,Modules!$A$5:$A$14,0))</f>
        <v>مواد الخرسانة واختباراتها</v>
      </c>
      <c r="E126" s="11" t="s">
        <v>807</v>
      </c>
      <c r="F126" s="12" t="s">
        <v>808</v>
      </c>
      <c r="G126" s="11" t="s">
        <v>17</v>
      </c>
      <c r="H126" s="11" t="s">
        <v>59</v>
      </c>
      <c r="I126" s="12" t="s">
        <v>1068</v>
      </c>
      <c r="J126" s="12" t="s">
        <v>1069</v>
      </c>
      <c r="K126" s="12" t="s">
        <v>1070</v>
      </c>
      <c r="L126" s="12" t="s">
        <v>1071</v>
      </c>
      <c r="M126" s="12" t="s">
        <v>1072</v>
      </c>
      <c r="N126" s="11" t="s">
        <v>75</v>
      </c>
      <c r="O126" s="12" t="s">
        <v>1073</v>
      </c>
      <c r="P126" s="11" t="s">
        <v>1074</v>
      </c>
      <c r="Q126" s="11" t="s">
        <v>1075</v>
      </c>
    </row>
    <row r="127" spans="1:17" ht="36" x14ac:dyDescent="0.25">
      <c r="A127" s="7" t="s">
        <v>1076</v>
      </c>
      <c r="B127" s="7" t="str">
        <f>C127&amp;"|"&amp;COUNTIF(C$5:C127,C127)</f>
        <v>3|33</v>
      </c>
      <c r="C127" s="7">
        <v>3</v>
      </c>
      <c r="D127" s="19" t="str">
        <f>INDEX(Modules!$B$5:$B$14,MATCH(C127,Modules!$A$5:$A$14,0))</f>
        <v>مواد الخرسانة واختباراتها</v>
      </c>
      <c r="E127" s="7" t="s">
        <v>807</v>
      </c>
      <c r="F127" s="8" t="s">
        <v>808</v>
      </c>
      <c r="G127" s="7" t="s">
        <v>16</v>
      </c>
      <c r="H127" s="7" t="s">
        <v>59</v>
      </c>
      <c r="I127" s="8" t="s">
        <v>1077</v>
      </c>
      <c r="J127" s="8" t="s">
        <v>1078</v>
      </c>
      <c r="K127" s="8" t="s">
        <v>1079</v>
      </c>
      <c r="L127" s="8" t="s">
        <v>1080</v>
      </c>
      <c r="M127" s="8" t="s">
        <v>1081</v>
      </c>
      <c r="N127" s="7" t="s">
        <v>75</v>
      </c>
      <c r="O127" s="8" t="s">
        <v>1082</v>
      </c>
      <c r="P127" s="7" t="s">
        <v>1074</v>
      </c>
      <c r="Q127" s="7" t="s">
        <v>1083</v>
      </c>
    </row>
    <row r="128" spans="1:17" ht="36" x14ac:dyDescent="0.25">
      <c r="A128" s="11" t="s">
        <v>1084</v>
      </c>
      <c r="B128" s="11" t="str">
        <f>C128&amp;"|"&amp;COUNTIF(C$5:C128,C128)</f>
        <v>3|34</v>
      </c>
      <c r="C128" s="11">
        <v>3</v>
      </c>
      <c r="D128" s="20" t="str">
        <f>INDEX(Modules!$B$5:$B$14,MATCH(C128,Modules!$A$5:$A$14,0))</f>
        <v>مواد الخرسانة واختباراتها</v>
      </c>
      <c r="E128" s="11" t="s">
        <v>807</v>
      </c>
      <c r="F128" s="12" t="s">
        <v>808</v>
      </c>
      <c r="G128" s="11" t="s">
        <v>17</v>
      </c>
      <c r="H128" s="11" t="s">
        <v>59</v>
      </c>
      <c r="I128" s="12" t="s">
        <v>1085</v>
      </c>
      <c r="J128" s="12" t="s">
        <v>1086</v>
      </c>
      <c r="K128" s="12" t="s">
        <v>1087</v>
      </c>
      <c r="L128" s="12" t="s">
        <v>1088</v>
      </c>
      <c r="M128" s="12" t="s">
        <v>1089</v>
      </c>
      <c r="N128" s="11" t="s">
        <v>88</v>
      </c>
      <c r="O128" s="12" t="s">
        <v>1090</v>
      </c>
      <c r="P128" s="11" t="s">
        <v>851</v>
      </c>
      <c r="Q128" s="11" t="s">
        <v>1091</v>
      </c>
    </row>
    <row r="129" spans="1:17" ht="36" x14ac:dyDescent="0.25">
      <c r="A129" s="7" t="s">
        <v>1092</v>
      </c>
      <c r="B129" s="7" t="str">
        <f>C129&amp;"|"&amp;COUNTIF(C$5:C129,C129)</f>
        <v>3|35</v>
      </c>
      <c r="C129" s="7">
        <v>3</v>
      </c>
      <c r="D129" s="19" t="str">
        <f>INDEX(Modules!$B$5:$B$14,MATCH(C129,Modules!$A$5:$A$14,0))</f>
        <v>مواد الخرسانة واختباراتها</v>
      </c>
      <c r="E129" s="7" t="s">
        <v>807</v>
      </c>
      <c r="F129" s="8" t="s">
        <v>808</v>
      </c>
      <c r="G129" s="7" t="s">
        <v>18</v>
      </c>
      <c r="H129" s="7" t="s">
        <v>59</v>
      </c>
      <c r="I129" s="8" t="s">
        <v>1093</v>
      </c>
      <c r="J129" s="8" t="s">
        <v>447</v>
      </c>
      <c r="K129" s="8" t="s">
        <v>1094</v>
      </c>
      <c r="L129" s="8" t="s">
        <v>1095</v>
      </c>
      <c r="M129" s="8" t="s">
        <v>1096</v>
      </c>
      <c r="N129" s="7" t="s">
        <v>126</v>
      </c>
      <c r="O129" s="8" t="s">
        <v>1097</v>
      </c>
      <c r="P129" s="7" t="s">
        <v>539</v>
      </c>
      <c r="Q129" s="7" t="s">
        <v>1098</v>
      </c>
    </row>
    <row r="130" spans="1:17" ht="36" x14ac:dyDescent="0.25">
      <c r="A130" s="11" t="s">
        <v>1099</v>
      </c>
      <c r="B130" s="11" t="str">
        <f>C130&amp;"|"&amp;COUNTIF(C$5:C130,C130)</f>
        <v>3|36</v>
      </c>
      <c r="C130" s="11">
        <v>3</v>
      </c>
      <c r="D130" s="20" t="str">
        <f>INDEX(Modules!$B$5:$B$14,MATCH(C130,Modules!$A$5:$A$14,0))</f>
        <v>مواد الخرسانة واختباراتها</v>
      </c>
      <c r="E130" s="11" t="s">
        <v>807</v>
      </c>
      <c r="F130" s="12" t="s">
        <v>808</v>
      </c>
      <c r="G130" s="11" t="s">
        <v>17</v>
      </c>
      <c r="H130" s="11" t="s">
        <v>59</v>
      </c>
      <c r="I130" s="12" t="s">
        <v>1100</v>
      </c>
      <c r="J130" s="12" t="s">
        <v>1101</v>
      </c>
      <c r="K130" s="12" t="s">
        <v>1102</v>
      </c>
      <c r="L130" s="12" t="s">
        <v>1103</v>
      </c>
      <c r="M130" s="12" t="s">
        <v>1104</v>
      </c>
      <c r="N130" s="11" t="s">
        <v>75</v>
      </c>
      <c r="O130" s="12" t="s">
        <v>1105</v>
      </c>
      <c r="P130" s="11" t="s">
        <v>1106</v>
      </c>
      <c r="Q130" s="11" t="s">
        <v>1107</v>
      </c>
    </row>
    <row r="131" spans="1:17" ht="36" x14ac:dyDescent="0.25">
      <c r="A131" s="7" t="s">
        <v>1108</v>
      </c>
      <c r="B131" s="7" t="str">
        <f>C131&amp;"|"&amp;COUNTIF(C$5:C131,C131)</f>
        <v>3|37</v>
      </c>
      <c r="C131" s="7">
        <v>3</v>
      </c>
      <c r="D131" s="19" t="str">
        <f>INDEX(Modules!$B$5:$B$14,MATCH(C131,Modules!$A$5:$A$14,0))</f>
        <v>مواد الخرسانة واختباراتها</v>
      </c>
      <c r="E131" s="7" t="s">
        <v>807</v>
      </c>
      <c r="F131" s="8" t="s">
        <v>808</v>
      </c>
      <c r="G131" s="7" t="s">
        <v>17</v>
      </c>
      <c r="H131" s="7" t="s">
        <v>59</v>
      </c>
      <c r="I131" s="8" t="s">
        <v>1109</v>
      </c>
      <c r="J131" s="8" t="s">
        <v>1110</v>
      </c>
      <c r="K131" s="8" t="s">
        <v>1111</v>
      </c>
      <c r="L131" s="8" t="s">
        <v>1112</v>
      </c>
      <c r="M131" s="8" t="s">
        <v>1113</v>
      </c>
      <c r="N131" s="7" t="s">
        <v>75</v>
      </c>
      <c r="O131" s="8" t="s">
        <v>1114</v>
      </c>
      <c r="P131" s="7" t="s">
        <v>1115</v>
      </c>
      <c r="Q131" s="7" t="s">
        <v>1116</v>
      </c>
    </row>
    <row r="132" spans="1:17" ht="36" x14ac:dyDescent="0.25">
      <c r="A132" s="11" t="s">
        <v>1117</v>
      </c>
      <c r="B132" s="11" t="str">
        <f>C132&amp;"|"&amp;COUNTIF(C$5:C132,C132)</f>
        <v>3|38</v>
      </c>
      <c r="C132" s="11">
        <v>3</v>
      </c>
      <c r="D132" s="20" t="str">
        <f>INDEX(Modules!$B$5:$B$14,MATCH(C132,Modules!$A$5:$A$14,0))</f>
        <v>مواد الخرسانة واختباراتها</v>
      </c>
      <c r="E132" s="11" t="s">
        <v>807</v>
      </c>
      <c r="F132" s="12" t="s">
        <v>808</v>
      </c>
      <c r="G132" s="11" t="s">
        <v>16</v>
      </c>
      <c r="H132" s="11" t="s">
        <v>82</v>
      </c>
      <c r="I132" s="12" t="s">
        <v>1118</v>
      </c>
      <c r="J132" s="12" t="s">
        <v>1119</v>
      </c>
      <c r="K132" s="12" t="s">
        <v>1063</v>
      </c>
      <c r="L132" s="12" t="s">
        <v>992</v>
      </c>
      <c r="M132" s="12" t="s">
        <v>1120</v>
      </c>
      <c r="N132" s="11" t="s">
        <v>75</v>
      </c>
      <c r="O132" s="12" t="s">
        <v>1121</v>
      </c>
      <c r="P132" s="11" t="s">
        <v>1122</v>
      </c>
      <c r="Q132" s="11" t="s">
        <v>1123</v>
      </c>
    </row>
    <row r="133" spans="1:17" ht="36" x14ac:dyDescent="0.25">
      <c r="A133" s="7" t="s">
        <v>1124</v>
      </c>
      <c r="B133" s="7" t="str">
        <f>C133&amp;"|"&amp;COUNTIF(C$5:C133,C133)</f>
        <v>3|39</v>
      </c>
      <c r="C133" s="7">
        <v>3</v>
      </c>
      <c r="D133" s="19" t="str">
        <f>INDEX(Modules!$B$5:$B$14,MATCH(C133,Modules!$A$5:$A$14,0))</f>
        <v>مواد الخرسانة واختباراتها</v>
      </c>
      <c r="E133" s="7" t="s">
        <v>807</v>
      </c>
      <c r="F133" s="8" t="s">
        <v>808</v>
      </c>
      <c r="G133" s="7" t="s">
        <v>17</v>
      </c>
      <c r="H133" s="7" t="s">
        <v>483</v>
      </c>
      <c r="I133" s="8" t="s">
        <v>1125</v>
      </c>
      <c r="J133" s="8" t="s">
        <v>1126</v>
      </c>
      <c r="K133" s="8" t="s">
        <v>1127</v>
      </c>
      <c r="L133" s="8" t="s">
        <v>1128</v>
      </c>
      <c r="M133" s="8" t="s">
        <v>1129</v>
      </c>
      <c r="N133" s="7" t="s">
        <v>65</v>
      </c>
      <c r="O133" s="8" t="s">
        <v>1130</v>
      </c>
      <c r="P133" s="7" t="s">
        <v>1131</v>
      </c>
      <c r="Q133" s="7" t="s">
        <v>1132</v>
      </c>
    </row>
    <row r="134" spans="1:17" ht="36" x14ac:dyDescent="0.25">
      <c r="A134" s="11" t="s">
        <v>1133</v>
      </c>
      <c r="B134" s="11" t="str">
        <f>C134&amp;"|"&amp;COUNTIF(C$5:C134,C134)</f>
        <v>3|40</v>
      </c>
      <c r="C134" s="11">
        <v>3</v>
      </c>
      <c r="D134" s="20" t="str">
        <f>INDEX(Modules!$B$5:$B$14,MATCH(C134,Modules!$A$5:$A$14,0))</f>
        <v>مواد الخرسانة واختباراتها</v>
      </c>
      <c r="E134" s="11" t="s">
        <v>807</v>
      </c>
      <c r="F134" s="12" t="s">
        <v>808</v>
      </c>
      <c r="G134" s="11" t="s">
        <v>17</v>
      </c>
      <c r="H134" s="11" t="s">
        <v>59</v>
      </c>
      <c r="I134" s="12" t="s">
        <v>1134</v>
      </c>
      <c r="J134" s="12" t="s">
        <v>1135</v>
      </c>
      <c r="K134" s="12" t="s">
        <v>1136</v>
      </c>
      <c r="L134" s="12" t="s">
        <v>1137</v>
      </c>
      <c r="M134" s="12" t="s">
        <v>1138</v>
      </c>
      <c r="N134" s="11" t="s">
        <v>75</v>
      </c>
      <c r="O134" s="12" t="s">
        <v>1139</v>
      </c>
      <c r="P134" s="11" t="s">
        <v>1140</v>
      </c>
      <c r="Q134" s="11" t="s">
        <v>1141</v>
      </c>
    </row>
    <row r="135" spans="1:17" ht="54" x14ac:dyDescent="0.25">
      <c r="A135" s="7" t="s">
        <v>1142</v>
      </c>
      <c r="B135" s="7" t="str">
        <f>C135&amp;"|"&amp;COUNTIF(C$5:C135,C135)</f>
        <v>3|41</v>
      </c>
      <c r="C135" s="7">
        <v>3</v>
      </c>
      <c r="D135" s="19" t="str">
        <f>INDEX(Modules!$B$5:$B$14,MATCH(C135,Modules!$A$5:$A$14,0))</f>
        <v>مواد الخرسانة واختباراتها</v>
      </c>
      <c r="E135" s="7" t="s">
        <v>807</v>
      </c>
      <c r="F135" s="8" t="s">
        <v>808</v>
      </c>
      <c r="G135" s="7" t="s">
        <v>16</v>
      </c>
      <c r="H135" s="7" t="s">
        <v>59</v>
      </c>
      <c r="I135" s="8" t="s">
        <v>1143</v>
      </c>
      <c r="J135" s="8" t="s">
        <v>1144</v>
      </c>
      <c r="K135" s="8" t="s">
        <v>1145</v>
      </c>
      <c r="L135" s="8" t="s">
        <v>1146</v>
      </c>
      <c r="M135" s="8" t="s">
        <v>1147</v>
      </c>
      <c r="N135" s="7" t="s">
        <v>126</v>
      </c>
      <c r="O135" s="8" t="s">
        <v>1148</v>
      </c>
      <c r="P135" s="7" t="s">
        <v>1149</v>
      </c>
      <c r="Q135" s="7" t="s">
        <v>1150</v>
      </c>
    </row>
    <row r="136" spans="1:17" ht="36" x14ac:dyDescent="0.25">
      <c r="A136" s="11" t="s">
        <v>1151</v>
      </c>
      <c r="B136" s="11" t="str">
        <f>C136&amp;"|"&amp;COUNTIF(C$5:C136,C136)</f>
        <v>3|42</v>
      </c>
      <c r="C136" s="11">
        <v>3</v>
      </c>
      <c r="D136" s="20" t="str">
        <f>INDEX(Modules!$B$5:$B$14,MATCH(C136,Modules!$A$5:$A$14,0))</f>
        <v>مواد الخرسانة واختباراتها</v>
      </c>
      <c r="E136" s="11" t="s">
        <v>807</v>
      </c>
      <c r="F136" s="12" t="s">
        <v>808</v>
      </c>
      <c r="G136" s="11" t="s">
        <v>17</v>
      </c>
      <c r="H136" s="11" t="s">
        <v>59</v>
      </c>
      <c r="I136" s="12" t="s">
        <v>1152</v>
      </c>
      <c r="J136" s="12" t="s">
        <v>1153</v>
      </c>
      <c r="K136" s="12" t="s">
        <v>1154</v>
      </c>
      <c r="L136" s="12" t="s">
        <v>1155</v>
      </c>
      <c r="M136" s="12" t="s">
        <v>1156</v>
      </c>
      <c r="N136" s="11" t="s">
        <v>65</v>
      </c>
      <c r="O136" s="12" t="s">
        <v>1157</v>
      </c>
      <c r="P136" s="11" t="s">
        <v>1158</v>
      </c>
      <c r="Q136" s="11" t="s">
        <v>1159</v>
      </c>
    </row>
    <row r="137" spans="1:17" ht="36" x14ac:dyDescent="0.25">
      <c r="A137" s="7" t="s">
        <v>1160</v>
      </c>
      <c r="B137" s="7" t="str">
        <f>C137&amp;"|"&amp;COUNTIF(C$5:C137,C137)</f>
        <v>3|43</v>
      </c>
      <c r="C137" s="7">
        <v>3</v>
      </c>
      <c r="D137" s="19" t="str">
        <f>INDEX(Modules!$B$5:$B$14,MATCH(C137,Modules!$A$5:$A$14,0))</f>
        <v>مواد الخرسانة واختباراتها</v>
      </c>
      <c r="E137" s="7" t="s">
        <v>807</v>
      </c>
      <c r="F137" s="8" t="s">
        <v>808</v>
      </c>
      <c r="G137" s="7" t="s">
        <v>16</v>
      </c>
      <c r="H137" s="7" t="s">
        <v>82</v>
      </c>
      <c r="I137" s="8" t="s">
        <v>1161</v>
      </c>
      <c r="J137" s="8" t="s">
        <v>1162</v>
      </c>
      <c r="K137" s="8" t="s">
        <v>1163</v>
      </c>
      <c r="L137" s="8" t="s">
        <v>1164</v>
      </c>
      <c r="M137" s="8" t="s">
        <v>1165</v>
      </c>
      <c r="N137" s="7" t="s">
        <v>126</v>
      </c>
      <c r="O137" s="8" t="s">
        <v>1166</v>
      </c>
      <c r="P137" s="7" t="s">
        <v>1167</v>
      </c>
      <c r="Q137" s="7" t="s">
        <v>1168</v>
      </c>
    </row>
    <row r="138" spans="1:17" ht="36" x14ac:dyDescent="0.25">
      <c r="A138" s="11" t="s">
        <v>1169</v>
      </c>
      <c r="B138" s="11" t="str">
        <f>C138&amp;"|"&amp;COUNTIF(C$5:C138,C138)</f>
        <v>3|44</v>
      </c>
      <c r="C138" s="11">
        <v>3</v>
      </c>
      <c r="D138" s="20" t="str">
        <f>INDEX(Modules!$B$5:$B$14,MATCH(C138,Modules!$A$5:$A$14,0))</f>
        <v>مواد الخرسانة واختباراتها</v>
      </c>
      <c r="E138" s="11" t="s">
        <v>807</v>
      </c>
      <c r="F138" s="12" t="s">
        <v>808</v>
      </c>
      <c r="G138" s="11" t="s">
        <v>17</v>
      </c>
      <c r="H138" s="11" t="s">
        <v>59</v>
      </c>
      <c r="I138" s="12" t="s">
        <v>1170</v>
      </c>
      <c r="J138" s="12" t="s">
        <v>1171</v>
      </c>
      <c r="K138" s="12" t="s">
        <v>1172</v>
      </c>
      <c r="L138" s="12" t="s">
        <v>1173</v>
      </c>
      <c r="M138" s="12" t="s">
        <v>1174</v>
      </c>
      <c r="N138" s="11" t="s">
        <v>126</v>
      </c>
      <c r="O138" s="12" t="s">
        <v>1175</v>
      </c>
      <c r="P138" s="11" t="s">
        <v>887</v>
      </c>
      <c r="Q138" s="11" t="s">
        <v>1176</v>
      </c>
    </row>
    <row r="139" spans="1:17" ht="54" x14ac:dyDescent="0.25">
      <c r="A139" s="7" t="s">
        <v>1177</v>
      </c>
      <c r="B139" s="7" t="str">
        <f>C139&amp;"|"&amp;COUNTIF(C$5:C139,C139)</f>
        <v>3|45</v>
      </c>
      <c r="C139" s="7">
        <v>3</v>
      </c>
      <c r="D139" s="19" t="str">
        <f>INDEX(Modules!$B$5:$B$14,MATCH(C139,Modules!$A$5:$A$14,0))</f>
        <v>مواد الخرسانة واختباراتها</v>
      </c>
      <c r="E139" s="7" t="s">
        <v>807</v>
      </c>
      <c r="F139" s="8" t="s">
        <v>808</v>
      </c>
      <c r="G139" s="7" t="s">
        <v>17</v>
      </c>
      <c r="H139" s="7" t="s">
        <v>214</v>
      </c>
      <c r="I139" s="8" t="s">
        <v>215</v>
      </c>
      <c r="J139" s="8" t="s">
        <v>1178</v>
      </c>
      <c r="K139" s="8" t="s">
        <v>1179</v>
      </c>
      <c r="L139" s="8" t="s">
        <v>1055</v>
      </c>
      <c r="M139" s="8" t="s">
        <v>1180</v>
      </c>
      <c r="N139" s="7" t="s">
        <v>126</v>
      </c>
      <c r="O139" s="8" t="s">
        <v>1181</v>
      </c>
      <c r="P139" s="7" t="s">
        <v>921</v>
      </c>
      <c r="Q139" s="7" t="s">
        <v>1182</v>
      </c>
    </row>
    <row r="140" spans="1:17" ht="36" x14ac:dyDescent="0.25">
      <c r="A140" s="11" t="s">
        <v>1183</v>
      </c>
      <c r="B140" s="11" t="str">
        <f>C140&amp;"|"&amp;COUNTIF(C$5:C140,C140)</f>
        <v>4|1</v>
      </c>
      <c r="C140" s="11">
        <v>4</v>
      </c>
      <c r="D140" s="20" t="str">
        <f>INDEX(Modules!$B$5:$B$14,MATCH(C140,Modules!$A$5:$A$14,0))</f>
        <v>الشدات وحديد التسليح</v>
      </c>
      <c r="E140" s="11" t="s">
        <v>1184</v>
      </c>
      <c r="F140" s="12" t="s">
        <v>1185</v>
      </c>
      <c r="G140" s="11" t="s">
        <v>18</v>
      </c>
      <c r="H140" s="11" t="s">
        <v>59</v>
      </c>
      <c r="I140" s="12" t="s">
        <v>1186</v>
      </c>
      <c r="J140" s="12" t="s">
        <v>1187</v>
      </c>
      <c r="K140" s="12" t="s">
        <v>1188</v>
      </c>
      <c r="L140" s="12" t="s">
        <v>1189</v>
      </c>
      <c r="M140" s="12" t="s">
        <v>1190</v>
      </c>
      <c r="N140" s="11" t="s">
        <v>88</v>
      </c>
      <c r="O140" s="12" t="s">
        <v>1191</v>
      </c>
      <c r="P140" s="11" t="s">
        <v>1192</v>
      </c>
      <c r="Q140" s="11" t="s">
        <v>1193</v>
      </c>
    </row>
    <row r="141" spans="1:17" ht="54" x14ac:dyDescent="0.25">
      <c r="A141" s="7" t="s">
        <v>1194</v>
      </c>
      <c r="B141" s="7" t="str">
        <f>C141&amp;"|"&amp;COUNTIF(C$5:C141,C141)</f>
        <v>4|2</v>
      </c>
      <c r="C141" s="7">
        <v>4</v>
      </c>
      <c r="D141" s="19" t="str">
        <f>INDEX(Modules!$B$5:$B$14,MATCH(C141,Modules!$A$5:$A$14,0))</f>
        <v>الشدات وحديد التسليح</v>
      </c>
      <c r="E141" s="7" t="s">
        <v>1184</v>
      </c>
      <c r="F141" s="8" t="s">
        <v>1185</v>
      </c>
      <c r="G141" s="7" t="s">
        <v>16</v>
      </c>
      <c r="H141" s="7" t="s">
        <v>59</v>
      </c>
      <c r="I141" s="8" t="s">
        <v>1195</v>
      </c>
      <c r="J141" s="8" t="s">
        <v>1196</v>
      </c>
      <c r="K141" s="8" t="s">
        <v>1197</v>
      </c>
      <c r="L141" s="8" t="s">
        <v>1198</v>
      </c>
      <c r="M141" s="8" t="s">
        <v>1199</v>
      </c>
      <c r="N141" s="7" t="s">
        <v>65</v>
      </c>
      <c r="O141" s="8" t="s">
        <v>1200</v>
      </c>
      <c r="P141" s="7" t="s">
        <v>1201</v>
      </c>
      <c r="Q141" s="7" t="s">
        <v>1202</v>
      </c>
    </row>
    <row r="142" spans="1:17" ht="36" x14ac:dyDescent="0.25">
      <c r="A142" s="11" t="s">
        <v>1203</v>
      </c>
      <c r="B142" s="11" t="str">
        <f>C142&amp;"|"&amp;COUNTIF(C$5:C142,C142)</f>
        <v>4|3</v>
      </c>
      <c r="C142" s="11">
        <v>4</v>
      </c>
      <c r="D142" s="20" t="str">
        <f>INDEX(Modules!$B$5:$B$14,MATCH(C142,Modules!$A$5:$A$14,0))</f>
        <v>الشدات وحديد التسليح</v>
      </c>
      <c r="E142" s="11" t="s">
        <v>1184</v>
      </c>
      <c r="F142" s="12" t="s">
        <v>1185</v>
      </c>
      <c r="G142" s="11" t="s">
        <v>16</v>
      </c>
      <c r="H142" s="11" t="s">
        <v>483</v>
      </c>
      <c r="I142" s="12" t="s">
        <v>1204</v>
      </c>
      <c r="J142" s="12" t="s">
        <v>1205</v>
      </c>
      <c r="K142" s="12" t="s">
        <v>1206</v>
      </c>
      <c r="L142" s="12" t="s">
        <v>1207</v>
      </c>
      <c r="M142" s="12" t="s">
        <v>1208</v>
      </c>
      <c r="N142" s="11" t="s">
        <v>65</v>
      </c>
      <c r="O142" s="12" t="s">
        <v>1209</v>
      </c>
      <c r="P142" s="11" t="s">
        <v>1210</v>
      </c>
      <c r="Q142" s="11" t="s">
        <v>1211</v>
      </c>
    </row>
    <row r="143" spans="1:17" ht="36" x14ac:dyDescent="0.25">
      <c r="A143" s="7" t="s">
        <v>1212</v>
      </c>
      <c r="B143" s="7" t="str">
        <f>C143&amp;"|"&amp;COUNTIF(C$5:C143,C143)</f>
        <v>4|4</v>
      </c>
      <c r="C143" s="7">
        <v>4</v>
      </c>
      <c r="D143" s="19" t="str">
        <f>INDEX(Modules!$B$5:$B$14,MATCH(C143,Modules!$A$5:$A$14,0))</f>
        <v>الشدات وحديد التسليح</v>
      </c>
      <c r="E143" s="7" t="s">
        <v>1184</v>
      </c>
      <c r="F143" s="8" t="s">
        <v>1185</v>
      </c>
      <c r="G143" s="7" t="s">
        <v>17</v>
      </c>
      <c r="H143" s="7" t="s">
        <v>59</v>
      </c>
      <c r="I143" s="8" t="s">
        <v>1213</v>
      </c>
      <c r="J143" s="8" t="s">
        <v>1214</v>
      </c>
      <c r="K143" s="8" t="s">
        <v>1215</v>
      </c>
      <c r="L143" s="8" t="s">
        <v>1216</v>
      </c>
      <c r="M143" s="8" t="s">
        <v>1217</v>
      </c>
      <c r="N143" s="7" t="s">
        <v>75</v>
      </c>
      <c r="O143" s="8" t="s">
        <v>1218</v>
      </c>
      <c r="P143" s="7" t="s">
        <v>1219</v>
      </c>
      <c r="Q143" s="7" t="s">
        <v>1220</v>
      </c>
    </row>
    <row r="144" spans="1:17" ht="54" x14ac:dyDescent="0.25">
      <c r="A144" s="11" t="s">
        <v>1221</v>
      </c>
      <c r="B144" s="11" t="str">
        <f>C144&amp;"|"&amp;COUNTIF(C$5:C144,C144)</f>
        <v>4|5</v>
      </c>
      <c r="C144" s="11">
        <v>4</v>
      </c>
      <c r="D144" s="20" t="str">
        <f>INDEX(Modules!$B$5:$B$14,MATCH(C144,Modules!$A$5:$A$14,0))</f>
        <v>الشدات وحديد التسليح</v>
      </c>
      <c r="E144" s="11" t="s">
        <v>101</v>
      </c>
      <c r="F144" s="12" t="s">
        <v>102</v>
      </c>
      <c r="G144" s="11" t="s">
        <v>17</v>
      </c>
      <c r="H144" s="11" t="s">
        <v>214</v>
      </c>
      <c r="I144" s="12" t="s">
        <v>215</v>
      </c>
      <c r="J144" s="12" t="s">
        <v>1222</v>
      </c>
      <c r="K144" s="12" t="s">
        <v>1223</v>
      </c>
      <c r="L144" s="12" t="s">
        <v>1224</v>
      </c>
      <c r="M144" s="12" t="s">
        <v>1225</v>
      </c>
      <c r="N144" s="11" t="s">
        <v>126</v>
      </c>
      <c r="O144" s="12" t="s">
        <v>1226</v>
      </c>
      <c r="P144" s="11" t="s">
        <v>1227</v>
      </c>
      <c r="Q144" s="11" t="s">
        <v>1228</v>
      </c>
    </row>
    <row r="145" spans="1:17" ht="36" x14ac:dyDescent="0.25">
      <c r="A145" s="7" t="s">
        <v>1229</v>
      </c>
      <c r="B145" s="7" t="str">
        <f>C145&amp;"|"&amp;COUNTIF(C$5:C145,C145)</f>
        <v>4|6</v>
      </c>
      <c r="C145" s="7">
        <v>4</v>
      </c>
      <c r="D145" s="19" t="str">
        <f>INDEX(Modules!$B$5:$B$14,MATCH(C145,Modules!$A$5:$A$14,0))</f>
        <v>الشدات وحديد التسليح</v>
      </c>
      <c r="E145" s="7" t="s">
        <v>1230</v>
      </c>
      <c r="F145" s="8" t="s">
        <v>1231</v>
      </c>
      <c r="G145" s="7" t="s">
        <v>16</v>
      </c>
      <c r="H145" s="7" t="s">
        <v>59</v>
      </c>
      <c r="I145" s="8" t="s">
        <v>1232</v>
      </c>
      <c r="J145" s="8" t="s">
        <v>1233</v>
      </c>
      <c r="K145" s="8" t="s">
        <v>1234</v>
      </c>
      <c r="L145" s="8" t="s">
        <v>1235</v>
      </c>
      <c r="M145" s="8" t="s">
        <v>1236</v>
      </c>
      <c r="N145" s="7" t="s">
        <v>126</v>
      </c>
      <c r="O145" s="8" t="s">
        <v>1237</v>
      </c>
      <c r="P145" s="7" t="s">
        <v>1238</v>
      </c>
      <c r="Q145" s="7" t="s">
        <v>1239</v>
      </c>
    </row>
    <row r="146" spans="1:17" ht="54" x14ac:dyDescent="0.25">
      <c r="A146" s="11" t="s">
        <v>1240</v>
      </c>
      <c r="B146" s="11" t="str">
        <f>C146&amp;"|"&amp;COUNTIF(C$5:C146,C146)</f>
        <v>4|7</v>
      </c>
      <c r="C146" s="11">
        <v>4</v>
      </c>
      <c r="D146" s="20" t="str">
        <f>INDEX(Modules!$B$5:$B$14,MATCH(C146,Modules!$A$5:$A$14,0))</f>
        <v>الشدات وحديد التسليح</v>
      </c>
      <c r="E146" s="11" t="s">
        <v>1184</v>
      </c>
      <c r="F146" s="12" t="s">
        <v>1185</v>
      </c>
      <c r="G146" s="11" t="s">
        <v>16</v>
      </c>
      <c r="H146" s="11" t="s">
        <v>82</v>
      </c>
      <c r="I146" s="12" t="s">
        <v>1241</v>
      </c>
      <c r="J146" s="12" t="s">
        <v>1242</v>
      </c>
      <c r="K146" s="12" t="s">
        <v>1243</v>
      </c>
      <c r="L146" s="12" t="s">
        <v>1244</v>
      </c>
      <c r="M146" s="12" t="s">
        <v>1245</v>
      </c>
      <c r="N146" s="11" t="s">
        <v>65</v>
      </c>
      <c r="O146" s="12" t="s">
        <v>1246</v>
      </c>
      <c r="P146" s="11" t="s">
        <v>1247</v>
      </c>
      <c r="Q146" s="11" t="s">
        <v>1248</v>
      </c>
    </row>
    <row r="147" spans="1:17" ht="54" x14ac:dyDescent="0.25">
      <c r="A147" s="7" t="s">
        <v>1249</v>
      </c>
      <c r="B147" s="7" t="str">
        <f>C147&amp;"|"&amp;COUNTIF(C$5:C147,C147)</f>
        <v>4|8</v>
      </c>
      <c r="C147" s="7">
        <v>4</v>
      </c>
      <c r="D147" s="19" t="str">
        <f>INDEX(Modules!$B$5:$B$14,MATCH(C147,Modules!$A$5:$A$14,0))</f>
        <v>الشدات وحديد التسليح</v>
      </c>
      <c r="E147" s="7" t="s">
        <v>1184</v>
      </c>
      <c r="F147" s="8" t="s">
        <v>1185</v>
      </c>
      <c r="G147" s="7" t="s">
        <v>16</v>
      </c>
      <c r="H147" s="7" t="s">
        <v>82</v>
      </c>
      <c r="I147" s="8" t="s">
        <v>1250</v>
      </c>
      <c r="J147" s="8" t="s">
        <v>1251</v>
      </c>
      <c r="K147" s="8" t="s">
        <v>1252</v>
      </c>
      <c r="L147" s="8" t="s">
        <v>1253</v>
      </c>
      <c r="M147" s="8" t="s">
        <v>1254</v>
      </c>
      <c r="N147" s="7" t="s">
        <v>75</v>
      </c>
      <c r="O147" s="8" t="s">
        <v>1255</v>
      </c>
      <c r="P147" s="7" t="s">
        <v>1256</v>
      </c>
      <c r="Q147" s="7" t="s">
        <v>1257</v>
      </c>
    </row>
    <row r="148" spans="1:17" ht="36" x14ac:dyDescent="0.25">
      <c r="A148" s="11" t="s">
        <v>1258</v>
      </c>
      <c r="B148" s="11" t="str">
        <f>C148&amp;"|"&amp;COUNTIF(C$5:C148,C148)</f>
        <v>4|9</v>
      </c>
      <c r="C148" s="11">
        <v>4</v>
      </c>
      <c r="D148" s="20" t="str">
        <f>INDEX(Modules!$B$5:$B$14,MATCH(C148,Modules!$A$5:$A$14,0))</f>
        <v>الشدات وحديد التسليح</v>
      </c>
      <c r="E148" s="11" t="s">
        <v>1230</v>
      </c>
      <c r="F148" s="12" t="s">
        <v>1231</v>
      </c>
      <c r="G148" s="11" t="s">
        <v>18</v>
      </c>
      <c r="H148" s="11" t="s">
        <v>59</v>
      </c>
      <c r="I148" s="12" t="s">
        <v>1259</v>
      </c>
      <c r="J148" s="12" t="s">
        <v>1260</v>
      </c>
      <c r="K148" s="12" t="s">
        <v>1261</v>
      </c>
      <c r="L148" s="12" t="s">
        <v>1262</v>
      </c>
      <c r="M148" s="12" t="s">
        <v>1263</v>
      </c>
      <c r="N148" s="11" t="s">
        <v>75</v>
      </c>
      <c r="O148" s="12" t="s">
        <v>1264</v>
      </c>
      <c r="P148" s="11" t="s">
        <v>1265</v>
      </c>
      <c r="Q148" s="11" t="s">
        <v>1266</v>
      </c>
    </row>
    <row r="149" spans="1:17" ht="36" x14ac:dyDescent="0.25">
      <c r="A149" s="7" t="s">
        <v>1267</v>
      </c>
      <c r="B149" s="7" t="str">
        <f>C149&amp;"|"&amp;COUNTIF(C$5:C149,C149)</f>
        <v>4|10</v>
      </c>
      <c r="C149" s="7">
        <v>4</v>
      </c>
      <c r="D149" s="19" t="str">
        <f>INDEX(Modules!$B$5:$B$14,MATCH(C149,Modules!$A$5:$A$14,0))</f>
        <v>الشدات وحديد التسليح</v>
      </c>
      <c r="E149" s="7" t="s">
        <v>1230</v>
      </c>
      <c r="F149" s="8" t="s">
        <v>1231</v>
      </c>
      <c r="G149" s="7" t="s">
        <v>16</v>
      </c>
      <c r="H149" s="7" t="s">
        <v>59</v>
      </c>
      <c r="I149" s="8" t="s">
        <v>1268</v>
      </c>
      <c r="J149" s="8" t="s">
        <v>1269</v>
      </c>
      <c r="K149" s="8" t="s">
        <v>1198</v>
      </c>
      <c r="L149" s="8" t="s">
        <v>1270</v>
      </c>
      <c r="M149" s="8" t="s">
        <v>1271</v>
      </c>
      <c r="N149" s="7" t="s">
        <v>75</v>
      </c>
      <c r="O149" s="8" t="s">
        <v>1272</v>
      </c>
      <c r="P149" s="7" t="s">
        <v>1050</v>
      </c>
      <c r="Q149" s="7" t="s">
        <v>1273</v>
      </c>
    </row>
    <row r="150" spans="1:17" ht="36" x14ac:dyDescent="0.25">
      <c r="A150" s="11" t="s">
        <v>1274</v>
      </c>
      <c r="B150" s="11" t="str">
        <f>C150&amp;"|"&amp;COUNTIF(C$5:C150,C150)</f>
        <v>4|11</v>
      </c>
      <c r="C150" s="11">
        <v>4</v>
      </c>
      <c r="D150" s="20" t="str">
        <f>INDEX(Modules!$B$5:$B$14,MATCH(C150,Modules!$A$5:$A$14,0))</f>
        <v>الشدات وحديد التسليح</v>
      </c>
      <c r="E150" s="11" t="s">
        <v>101</v>
      </c>
      <c r="F150" s="12" t="s">
        <v>102</v>
      </c>
      <c r="G150" s="11" t="s">
        <v>16</v>
      </c>
      <c r="H150" s="11" t="s">
        <v>59</v>
      </c>
      <c r="I150" s="12" t="s">
        <v>1275</v>
      </c>
      <c r="J150" s="12" t="s">
        <v>1276</v>
      </c>
      <c r="K150" s="12" t="s">
        <v>1277</v>
      </c>
      <c r="L150" s="12" t="s">
        <v>1278</v>
      </c>
      <c r="M150" s="12" t="s">
        <v>1279</v>
      </c>
      <c r="N150" s="11" t="s">
        <v>75</v>
      </c>
      <c r="O150" s="12" t="s">
        <v>1280</v>
      </c>
      <c r="P150" s="11" t="s">
        <v>1281</v>
      </c>
      <c r="Q150" s="11" t="s">
        <v>1282</v>
      </c>
    </row>
    <row r="151" spans="1:17" ht="36" x14ac:dyDescent="0.25">
      <c r="A151" s="7" t="s">
        <v>1283</v>
      </c>
      <c r="B151" s="7" t="str">
        <f>C151&amp;"|"&amp;COUNTIF(C$5:C151,C151)</f>
        <v>4|12</v>
      </c>
      <c r="C151" s="7">
        <v>4</v>
      </c>
      <c r="D151" s="19" t="str">
        <f>INDEX(Modules!$B$5:$B$14,MATCH(C151,Modules!$A$5:$A$14,0))</f>
        <v>الشدات وحديد التسليح</v>
      </c>
      <c r="E151" s="7" t="s">
        <v>1184</v>
      </c>
      <c r="F151" s="8" t="s">
        <v>1185</v>
      </c>
      <c r="G151" s="7" t="s">
        <v>18</v>
      </c>
      <c r="H151" s="7" t="s">
        <v>483</v>
      </c>
      <c r="I151" s="8" t="s">
        <v>1284</v>
      </c>
      <c r="J151" s="8" t="s">
        <v>1285</v>
      </c>
      <c r="K151" s="8" t="s">
        <v>1286</v>
      </c>
      <c r="L151" s="8" t="s">
        <v>1287</v>
      </c>
      <c r="M151" s="8" t="s">
        <v>1288</v>
      </c>
      <c r="N151" s="7" t="s">
        <v>75</v>
      </c>
      <c r="O151" s="8" t="s">
        <v>1289</v>
      </c>
      <c r="P151" s="7" t="s">
        <v>1210</v>
      </c>
      <c r="Q151" s="7" t="s">
        <v>1290</v>
      </c>
    </row>
    <row r="152" spans="1:17" ht="72" x14ac:dyDescent="0.25">
      <c r="A152" s="11" t="s">
        <v>1291</v>
      </c>
      <c r="B152" s="11" t="str">
        <f>C152&amp;"|"&amp;COUNTIF(C$5:C152,C152)</f>
        <v>4|13</v>
      </c>
      <c r="C152" s="11">
        <v>4</v>
      </c>
      <c r="D152" s="20" t="str">
        <f>INDEX(Modules!$B$5:$B$14,MATCH(C152,Modules!$A$5:$A$14,0))</f>
        <v>الشدات وحديد التسليح</v>
      </c>
      <c r="E152" s="11" t="s">
        <v>1184</v>
      </c>
      <c r="F152" s="12" t="s">
        <v>1185</v>
      </c>
      <c r="G152" s="11" t="s">
        <v>17</v>
      </c>
      <c r="H152" s="11" t="s">
        <v>214</v>
      </c>
      <c r="I152" s="12" t="s">
        <v>215</v>
      </c>
      <c r="J152" s="12" t="s">
        <v>1292</v>
      </c>
      <c r="K152" s="12" t="s">
        <v>1293</v>
      </c>
      <c r="L152" s="12" t="s">
        <v>1294</v>
      </c>
      <c r="M152" s="12" t="s">
        <v>1295</v>
      </c>
      <c r="N152" s="11" t="s">
        <v>88</v>
      </c>
      <c r="O152" s="12" t="s">
        <v>1296</v>
      </c>
      <c r="P152" s="11" t="s">
        <v>1297</v>
      </c>
      <c r="Q152" s="11" t="s">
        <v>1298</v>
      </c>
    </row>
    <row r="153" spans="1:17" ht="36" x14ac:dyDescent="0.25">
      <c r="A153" s="7" t="s">
        <v>1299</v>
      </c>
      <c r="B153" s="7" t="str">
        <f>C153&amp;"|"&amp;COUNTIF(C$5:C153,C153)</f>
        <v>4|14</v>
      </c>
      <c r="C153" s="7">
        <v>4</v>
      </c>
      <c r="D153" s="19" t="str">
        <f>INDEX(Modules!$B$5:$B$14,MATCH(C153,Modules!$A$5:$A$14,0))</f>
        <v>الشدات وحديد التسليح</v>
      </c>
      <c r="E153" s="7" t="s">
        <v>1230</v>
      </c>
      <c r="F153" s="8" t="s">
        <v>1231</v>
      </c>
      <c r="G153" s="7" t="s">
        <v>17</v>
      </c>
      <c r="H153" s="7" t="s">
        <v>59</v>
      </c>
      <c r="I153" s="8" t="s">
        <v>1300</v>
      </c>
      <c r="J153" s="8" t="s">
        <v>1301</v>
      </c>
      <c r="K153" s="8" t="s">
        <v>1302</v>
      </c>
      <c r="L153" s="8" t="s">
        <v>1303</v>
      </c>
      <c r="M153" s="8" t="s">
        <v>1304</v>
      </c>
      <c r="N153" s="7" t="s">
        <v>75</v>
      </c>
      <c r="O153" s="8" t="s">
        <v>1305</v>
      </c>
      <c r="P153" s="7" t="s">
        <v>1306</v>
      </c>
      <c r="Q153" s="7" t="s">
        <v>1307</v>
      </c>
    </row>
    <row r="154" spans="1:17" ht="36" x14ac:dyDescent="0.25">
      <c r="A154" s="11" t="s">
        <v>1308</v>
      </c>
      <c r="B154" s="11" t="str">
        <f>C154&amp;"|"&amp;COUNTIF(C$5:C154,C154)</f>
        <v>4|15</v>
      </c>
      <c r="C154" s="11">
        <v>4</v>
      </c>
      <c r="D154" s="20" t="str">
        <f>INDEX(Modules!$B$5:$B$14,MATCH(C154,Modules!$A$5:$A$14,0))</f>
        <v>الشدات وحديد التسليح</v>
      </c>
      <c r="E154" s="11" t="s">
        <v>101</v>
      </c>
      <c r="F154" s="12" t="s">
        <v>102</v>
      </c>
      <c r="G154" s="11" t="s">
        <v>17</v>
      </c>
      <c r="H154" s="11" t="s">
        <v>59</v>
      </c>
      <c r="I154" s="12" t="s">
        <v>1309</v>
      </c>
      <c r="J154" s="12" t="s">
        <v>1310</v>
      </c>
      <c r="K154" s="12" t="s">
        <v>1311</v>
      </c>
      <c r="L154" s="12" t="s">
        <v>1312</v>
      </c>
      <c r="M154" s="12" t="s">
        <v>1313</v>
      </c>
      <c r="N154" s="11" t="s">
        <v>126</v>
      </c>
      <c r="O154" s="12" t="s">
        <v>1314</v>
      </c>
      <c r="P154" s="11" t="s">
        <v>1315</v>
      </c>
      <c r="Q154" s="11" t="s">
        <v>1316</v>
      </c>
    </row>
    <row r="155" spans="1:17" ht="36" x14ac:dyDescent="0.25">
      <c r="A155" s="7" t="s">
        <v>1317</v>
      </c>
      <c r="B155" s="7" t="str">
        <f>C155&amp;"|"&amp;COUNTIF(C$5:C155,C155)</f>
        <v>4|16</v>
      </c>
      <c r="C155" s="7">
        <v>4</v>
      </c>
      <c r="D155" s="19" t="str">
        <f>INDEX(Modules!$B$5:$B$14,MATCH(C155,Modules!$A$5:$A$14,0))</f>
        <v>الشدات وحديد التسليح</v>
      </c>
      <c r="E155" s="7" t="s">
        <v>101</v>
      </c>
      <c r="F155" s="8" t="s">
        <v>102</v>
      </c>
      <c r="G155" s="7" t="s">
        <v>17</v>
      </c>
      <c r="H155" s="7" t="s">
        <v>59</v>
      </c>
      <c r="I155" s="8" t="s">
        <v>1318</v>
      </c>
      <c r="J155" s="8" t="s">
        <v>1319</v>
      </c>
      <c r="K155" s="8" t="s">
        <v>1320</v>
      </c>
      <c r="L155" s="8" t="s">
        <v>1321</v>
      </c>
      <c r="M155" s="8" t="s">
        <v>1322</v>
      </c>
      <c r="N155" s="7" t="s">
        <v>88</v>
      </c>
      <c r="O155" s="8" t="s">
        <v>1323</v>
      </c>
      <c r="P155" s="7" t="s">
        <v>1324</v>
      </c>
      <c r="Q155" s="7" t="s">
        <v>1325</v>
      </c>
    </row>
    <row r="156" spans="1:17" ht="36" x14ac:dyDescent="0.25">
      <c r="A156" s="11" t="s">
        <v>1326</v>
      </c>
      <c r="B156" s="11" t="str">
        <f>C156&amp;"|"&amp;COUNTIF(C$5:C156,C156)</f>
        <v>4|17</v>
      </c>
      <c r="C156" s="11">
        <v>4</v>
      </c>
      <c r="D156" s="20" t="str">
        <f>INDEX(Modules!$B$5:$B$14,MATCH(C156,Modules!$A$5:$A$14,0))</f>
        <v>الشدات وحديد التسليح</v>
      </c>
      <c r="E156" s="11" t="s">
        <v>1184</v>
      </c>
      <c r="F156" s="12" t="s">
        <v>1185</v>
      </c>
      <c r="G156" s="11" t="s">
        <v>18</v>
      </c>
      <c r="H156" s="11" t="s">
        <v>59</v>
      </c>
      <c r="I156" s="12" t="s">
        <v>1327</v>
      </c>
      <c r="J156" s="12" t="s">
        <v>1328</v>
      </c>
      <c r="K156" s="12" t="s">
        <v>1329</v>
      </c>
      <c r="L156" s="12" t="s">
        <v>1330</v>
      </c>
      <c r="M156" s="12" t="s">
        <v>1331</v>
      </c>
      <c r="N156" s="11" t="s">
        <v>75</v>
      </c>
      <c r="O156" s="12" t="s">
        <v>1332</v>
      </c>
      <c r="P156" s="11" t="s">
        <v>1016</v>
      </c>
      <c r="Q156" s="11" t="s">
        <v>1333</v>
      </c>
    </row>
    <row r="157" spans="1:17" ht="18" x14ac:dyDescent="0.25">
      <c r="A157" s="7" t="s">
        <v>1334</v>
      </c>
      <c r="B157" s="7" t="str">
        <f>C157&amp;"|"&amp;COUNTIF(C$5:C157,C157)</f>
        <v>4|18</v>
      </c>
      <c r="C157" s="7">
        <v>4</v>
      </c>
      <c r="D157" s="19" t="str">
        <f>INDEX(Modules!$B$5:$B$14,MATCH(C157,Modules!$A$5:$A$14,0))</f>
        <v>الشدات وحديد التسليح</v>
      </c>
      <c r="E157" s="7" t="s">
        <v>1230</v>
      </c>
      <c r="F157" s="8" t="s">
        <v>1231</v>
      </c>
      <c r="G157" s="7" t="s">
        <v>18</v>
      </c>
      <c r="H157" s="7" t="s">
        <v>59</v>
      </c>
      <c r="I157" s="8" t="s">
        <v>1335</v>
      </c>
      <c r="J157" s="8" t="s">
        <v>1336</v>
      </c>
      <c r="K157" s="8" t="s">
        <v>1337</v>
      </c>
      <c r="L157" s="8" t="s">
        <v>1338</v>
      </c>
      <c r="M157" s="8" t="s">
        <v>1339</v>
      </c>
      <c r="N157" s="7" t="s">
        <v>126</v>
      </c>
      <c r="O157" s="8" t="s">
        <v>1340</v>
      </c>
      <c r="P157" s="7" t="s">
        <v>869</v>
      </c>
      <c r="Q157" s="7" t="s">
        <v>1341</v>
      </c>
    </row>
    <row r="158" spans="1:17" ht="18" x14ac:dyDescent="0.25">
      <c r="A158" s="11" t="s">
        <v>1342</v>
      </c>
      <c r="B158" s="11" t="str">
        <f>C158&amp;"|"&amp;COUNTIF(C$5:C158,C158)</f>
        <v>4|19</v>
      </c>
      <c r="C158" s="11">
        <v>4</v>
      </c>
      <c r="D158" s="20" t="str">
        <f>INDEX(Modules!$B$5:$B$14,MATCH(C158,Modules!$A$5:$A$14,0))</f>
        <v>الشدات وحديد التسليح</v>
      </c>
      <c r="E158" s="11" t="s">
        <v>1230</v>
      </c>
      <c r="F158" s="12" t="s">
        <v>1231</v>
      </c>
      <c r="G158" s="11" t="s">
        <v>16</v>
      </c>
      <c r="H158" s="11" t="s">
        <v>59</v>
      </c>
      <c r="I158" s="12" t="s">
        <v>1343</v>
      </c>
      <c r="J158" s="12" t="s">
        <v>1344</v>
      </c>
      <c r="K158" s="12" t="s">
        <v>1345</v>
      </c>
      <c r="L158" s="12" t="s">
        <v>1346</v>
      </c>
      <c r="M158" s="12" t="s">
        <v>1347</v>
      </c>
      <c r="N158" s="11" t="s">
        <v>65</v>
      </c>
      <c r="O158" s="12" t="s">
        <v>1348</v>
      </c>
      <c r="P158" s="11" t="s">
        <v>1349</v>
      </c>
      <c r="Q158" s="11" t="s">
        <v>1350</v>
      </c>
    </row>
    <row r="159" spans="1:17" ht="36" x14ac:dyDescent="0.25">
      <c r="A159" s="7" t="s">
        <v>1351</v>
      </c>
      <c r="B159" s="7" t="str">
        <f>C159&amp;"|"&amp;COUNTIF(C$5:C159,C159)</f>
        <v>4|20</v>
      </c>
      <c r="C159" s="7">
        <v>4</v>
      </c>
      <c r="D159" s="19" t="str">
        <f>INDEX(Modules!$B$5:$B$14,MATCH(C159,Modules!$A$5:$A$14,0))</f>
        <v>الشدات وحديد التسليح</v>
      </c>
      <c r="E159" s="7" t="s">
        <v>101</v>
      </c>
      <c r="F159" s="8" t="s">
        <v>102</v>
      </c>
      <c r="G159" s="7" t="s">
        <v>16</v>
      </c>
      <c r="H159" s="7" t="s">
        <v>59</v>
      </c>
      <c r="I159" s="8" t="s">
        <v>1352</v>
      </c>
      <c r="J159" s="8" t="s">
        <v>1353</v>
      </c>
      <c r="K159" s="8" t="s">
        <v>1354</v>
      </c>
      <c r="L159" s="8" t="s">
        <v>1355</v>
      </c>
      <c r="M159" s="8" t="s">
        <v>1356</v>
      </c>
      <c r="N159" s="7" t="s">
        <v>126</v>
      </c>
      <c r="O159" s="8" t="s">
        <v>1357</v>
      </c>
      <c r="P159" s="7" t="s">
        <v>1358</v>
      </c>
      <c r="Q159" s="7" t="s">
        <v>1359</v>
      </c>
    </row>
    <row r="160" spans="1:17" ht="36" x14ac:dyDescent="0.25">
      <c r="A160" s="11" t="s">
        <v>1360</v>
      </c>
      <c r="B160" s="11" t="str">
        <f>C160&amp;"|"&amp;COUNTIF(C$5:C160,C160)</f>
        <v>4|21</v>
      </c>
      <c r="C160" s="11">
        <v>4</v>
      </c>
      <c r="D160" s="20" t="str">
        <f>INDEX(Modules!$B$5:$B$14,MATCH(C160,Modules!$A$5:$A$14,0))</f>
        <v>الشدات وحديد التسليح</v>
      </c>
      <c r="E160" s="11" t="s">
        <v>1230</v>
      </c>
      <c r="F160" s="12" t="s">
        <v>1231</v>
      </c>
      <c r="G160" s="11" t="s">
        <v>17</v>
      </c>
      <c r="H160" s="11" t="s">
        <v>59</v>
      </c>
      <c r="I160" s="12" t="s">
        <v>1361</v>
      </c>
      <c r="J160" s="12" t="s">
        <v>1362</v>
      </c>
      <c r="K160" s="12" t="s">
        <v>1363</v>
      </c>
      <c r="L160" s="12" t="s">
        <v>1364</v>
      </c>
      <c r="M160" s="12" t="s">
        <v>1365</v>
      </c>
      <c r="N160" s="11" t="s">
        <v>126</v>
      </c>
      <c r="O160" s="12" t="s">
        <v>1366</v>
      </c>
      <c r="P160" s="11" t="s">
        <v>1367</v>
      </c>
      <c r="Q160" s="11" t="s">
        <v>1368</v>
      </c>
    </row>
    <row r="161" spans="1:17" ht="36" x14ac:dyDescent="0.25">
      <c r="A161" s="7" t="s">
        <v>1369</v>
      </c>
      <c r="B161" s="7" t="str">
        <f>C161&amp;"|"&amp;COUNTIF(C$5:C161,C161)</f>
        <v>4|22</v>
      </c>
      <c r="C161" s="7">
        <v>4</v>
      </c>
      <c r="D161" s="19" t="str">
        <f>INDEX(Modules!$B$5:$B$14,MATCH(C161,Modules!$A$5:$A$14,0))</f>
        <v>الشدات وحديد التسليح</v>
      </c>
      <c r="E161" s="7" t="s">
        <v>1230</v>
      </c>
      <c r="F161" s="8" t="s">
        <v>1231</v>
      </c>
      <c r="G161" s="7" t="s">
        <v>16</v>
      </c>
      <c r="H161" s="7" t="s">
        <v>59</v>
      </c>
      <c r="I161" s="8" t="s">
        <v>1370</v>
      </c>
      <c r="J161" s="8" t="s">
        <v>1371</v>
      </c>
      <c r="K161" s="8" t="s">
        <v>1372</v>
      </c>
      <c r="L161" s="8" t="s">
        <v>1373</v>
      </c>
      <c r="M161" s="8" t="s">
        <v>1374</v>
      </c>
      <c r="N161" s="7" t="s">
        <v>88</v>
      </c>
      <c r="O161" s="8" t="s">
        <v>1375</v>
      </c>
      <c r="P161" s="7" t="s">
        <v>1376</v>
      </c>
      <c r="Q161" s="7" t="s">
        <v>1377</v>
      </c>
    </row>
    <row r="162" spans="1:17" ht="54" x14ac:dyDescent="0.25">
      <c r="A162" s="11" t="s">
        <v>1378</v>
      </c>
      <c r="B162" s="11" t="str">
        <f>C162&amp;"|"&amp;COUNTIF(C$5:C162,C162)</f>
        <v>4|23</v>
      </c>
      <c r="C162" s="11">
        <v>4</v>
      </c>
      <c r="D162" s="20" t="str">
        <f>INDEX(Modules!$B$5:$B$14,MATCH(C162,Modules!$A$5:$A$14,0))</f>
        <v>الشدات وحديد التسليح</v>
      </c>
      <c r="E162" s="11" t="s">
        <v>1184</v>
      </c>
      <c r="F162" s="12" t="s">
        <v>1185</v>
      </c>
      <c r="G162" s="11" t="s">
        <v>16</v>
      </c>
      <c r="H162" s="11" t="s">
        <v>82</v>
      </c>
      <c r="I162" s="12" t="s">
        <v>1379</v>
      </c>
      <c r="J162" s="12" t="s">
        <v>1225</v>
      </c>
      <c r="K162" s="12" t="s">
        <v>1380</v>
      </c>
      <c r="L162" s="12" t="s">
        <v>1381</v>
      </c>
      <c r="M162" s="12" t="s">
        <v>1254</v>
      </c>
      <c r="N162" s="11" t="s">
        <v>65</v>
      </c>
      <c r="O162" s="12" t="s">
        <v>1382</v>
      </c>
      <c r="P162" s="11" t="s">
        <v>1383</v>
      </c>
      <c r="Q162" s="11" t="s">
        <v>1384</v>
      </c>
    </row>
    <row r="163" spans="1:17" ht="36" x14ac:dyDescent="0.25">
      <c r="A163" s="7" t="s">
        <v>1385</v>
      </c>
      <c r="B163" s="7" t="str">
        <f>C163&amp;"|"&amp;COUNTIF(C$5:C163,C163)</f>
        <v>4|24</v>
      </c>
      <c r="C163" s="7">
        <v>4</v>
      </c>
      <c r="D163" s="19" t="str">
        <f>INDEX(Modules!$B$5:$B$14,MATCH(C163,Modules!$A$5:$A$14,0))</f>
        <v>الشدات وحديد التسليح</v>
      </c>
      <c r="E163" s="7" t="s">
        <v>1184</v>
      </c>
      <c r="F163" s="8" t="s">
        <v>1185</v>
      </c>
      <c r="G163" s="7" t="s">
        <v>18</v>
      </c>
      <c r="H163" s="7" t="s">
        <v>59</v>
      </c>
      <c r="I163" s="8" t="s">
        <v>1386</v>
      </c>
      <c r="J163" s="8" t="s">
        <v>950</v>
      </c>
      <c r="K163" s="8" t="s">
        <v>1387</v>
      </c>
      <c r="L163" s="8" t="s">
        <v>1388</v>
      </c>
      <c r="M163" s="8" t="s">
        <v>949</v>
      </c>
      <c r="N163" s="7" t="s">
        <v>126</v>
      </c>
      <c r="O163" s="8" t="s">
        <v>1389</v>
      </c>
      <c r="P163" s="7" t="s">
        <v>1247</v>
      </c>
      <c r="Q163" s="7" t="s">
        <v>1390</v>
      </c>
    </row>
    <row r="164" spans="1:17" ht="36" x14ac:dyDescent="0.25">
      <c r="A164" s="11" t="s">
        <v>1391</v>
      </c>
      <c r="B164" s="11" t="str">
        <f>C164&amp;"|"&amp;COUNTIF(C$5:C164,C164)</f>
        <v>4|25</v>
      </c>
      <c r="C164" s="11">
        <v>4</v>
      </c>
      <c r="D164" s="20" t="str">
        <f>INDEX(Modules!$B$5:$B$14,MATCH(C164,Modules!$A$5:$A$14,0))</f>
        <v>الشدات وحديد التسليح</v>
      </c>
      <c r="E164" s="11" t="s">
        <v>1184</v>
      </c>
      <c r="F164" s="12" t="s">
        <v>1185</v>
      </c>
      <c r="G164" s="11" t="s">
        <v>16</v>
      </c>
      <c r="H164" s="11" t="s">
        <v>59</v>
      </c>
      <c r="I164" s="12" t="s">
        <v>1392</v>
      </c>
      <c r="J164" s="12" t="s">
        <v>1393</v>
      </c>
      <c r="K164" s="12" t="s">
        <v>1394</v>
      </c>
      <c r="L164" s="12" t="s">
        <v>1395</v>
      </c>
      <c r="M164" s="12" t="s">
        <v>1396</v>
      </c>
      <c r="N164" s="11" t="s">
        <v>88</v>
      </c>
      <c r="O164" s="12" t="s">
        <v>1397</v>
      </c>
      <c r="P164" s="11" t="s">
        <v>1398</v>
      </c>
      <c r="Q164" s="11" t="s">
        <v>1399</v>
      </c>
    </row>
    <row r="165" spans="1:17" ht="36" x14ac:dyDescent="0.25">
      <c r="A165" s="7" t="s">
        <v>1400</v>
      </c>
      <c r="B165" s="7" t="str">
        <f>C165&amp;"|"&amp;COUNTIF(C$5:C165,C165)</f>
        <v>4|26</v>
      </c>
      <c r="C165" s="7">
        <v>4</v>
      </c>
      <c r="D165" s="19" t="str">
        <f>INDEX(Modules!$B$5:$B$14,MATCH(C165,Modules!$A$5:$A$14,0))</f>
        <v>الشدات وحديد التسليح</v>
      </c>
      <c r="E165" s="7" t="s">
        <v>1184</v>
      </c>
      <c r="F165" s="8" t="s">
        <v>1185</v>
      </c>
      <c r="G165" s="7" t="s">
        <v>17</v>
      </c>
      <c r="H165" s="7" t="s">
        <v>59</v>
      </c>
      <c r="I165" s="8" t="s">
        <v>1401</v>
      </c>
      <c r="J165" s="8" t="s">
        <v>1402</v>
      </c>
      <c r="K165" s="8" t="s">
        <v>1403</v>
      </c>
      <c r="L165" s="8" t="s">
        <v>1404</v>
      </c>
      <c r="M165" s="8" t="s">
        <v>1405</v>
      </c>
      <c r="N165" s="7" t="s">
        <v>88</v>
      </c>
      <c r="O165" s="8" t="s">
        <v>1406</v>
      </c>
      <c r="P165" s="7" t="s">
        <v>1407</v>
      </c>
      <c r="Q165" s="7" t="s">
        <v>1408</v>
      </c>
    </row>
    <row r="166" spans="1:17" ht="36" x14ac:dyDescent="0.25">
      <c r="A166" s="11" t="s">
        <v>1409</v>
      </c>
      <c r="B166" s="11" t="str">
        <f>C166&amp;"|"&amp;COUNTIF(C$5:C166,C166)</f>
        <v>4|27</v>
      </c>
      <c r="C166" s="11">
        <v>4</v>
      </c>
      <c r="D166" s="20" t="str">
        <f>INDEX(Modules!$B$5:$B$14,MATCH(C166,Modules!$A$5:$A$14,0))</f>
        <v>الشدات وحديد التسليح</v>
      </c>
      <c r="E166" s="11" t="s">
        <v>1184</v>
      </c>
      <c r="F166" s="12" t="s">
        <v>1185</v>
      </c>
      <c r="G166" s="11" t="s">
        <v>17</v>
      </c>
      <c r="H166" s="11" t="s">
        <v>59</v>
      </c>
      <c r="I166" s="12" t="s">
        <v>1410</v>
      </c>
      <c r="J166" s="12" t="s">
        <v>1411</v>
      </c>
      <c r="K166" s="12" t="s">
        <v>1412</v>
      </c>
      <c r="L166" s="12" t="s">
        <v>1413</v>
      </c>
      <c r="M166" s="12" t="s">
        <v>1414</v>
      </c>
      <c r="N166" s="11" t="s">
        <v>126</v>
      </c>
      <c r="O166" s="12" t="s">
        <v>1415</v>
      </c>
      <c r="P166" s="11" t="s">
        <v>1256</v>
      </c>
      <c r="Q166" s="11" t="s">
        <v>1416</v>
      </c>
    </row>
    <row r="167" spans="1:17" ht="54" x14ac:dyDescent="0.25">
      <c r="A167" s="7" t="s">
        <v>1417</v>
      </c>
      <c r="B167" s="7" t="str">
        <f>C167&amp;"|"&amp;COUNTIF(C$5:C167,C167)</f>
        <v>4|28</v>
      </c>
      <c r="C167" s="7">
        <v>4</v>
      </c>
      <c r="D167" s="19" t="str">
        <f>INDEX(Modules!$B$5:$B$14,MATCH(C167,Modules!$A$5:$A$14,0))</f>
        <v>الشدات وحديد التسليح</v>
      </c>
      <c r="E167" s="7" t="s">
        <v>101</v>
      </c>
      <c r="F167" s="8" t="s">
        <v>102</v>
      </c>
      <c r="G167" s="7" t="s">
        <v>18</v>
      </c>
      <c r="H167" s="7" t="s">
        <v>59</v>
      </c>
      <c r="I167" s="8" t="s">
        <v>1418</v>
      </c>
      <c r="J167" s="8" t="s">
        <v>1419</v>
      </c>
      <c r="K167" s="8" t="s">
        <v>1420</v>
      </c>
      <c r="L167" s="8" t="s">
        <v>1421</v>
      </c>
      <c r="M167" s="8" t="s">
        <v>1422</v>
      </c>
      <c r="N167" s="7" t="s">
        <v>88</v>
      </c>
      <c r="O167" s="8" t="s">
        <v>1423</v>
      </c>
      <c r="P167" s="7" t="s">
        <v>1424</v>
      </c>
      <c r="Q167" s="7" t="s">
        <v>1425</v>
      </c>
    </row>
    <row r="168" spans="1:17" ht="36" x14ac:dyDescent="0.25">
      <c r="A168" s="11" t="s">
        <v>1426</v>
      </c>
      <c r="B168" s="11" t="str">
        <f>C168&amp;"|"&amp;COUNTIF(C$5:C168,C168)</f>
        <v>4|29</v>
      </c>
      <c r="C168" s="11">
        <v>4</v>
      </c>
      <c r="D168" s="20" t="str">
        <f>INDEX(Modules!$B$5:$B$14,MATCH(C168,Modules!$A$5:$A$14,0))</f>
        <v>الشدات وحديد التسليح</v>
      </c>
      <c r="E168" s="11" t="s">
        <v>1230</v>
      </c>
      <c r="F168" s="12" t="s">
        <v>1231</v>
      </c>
      <c r="G168" s="11" t="s">
        <v>16</v>
      </c>
      <c r="H168" s="11" t="s">
        <v>59</v>
      </c>
      <c r="I168" s="12" t="s">
        <v>1427</v>
      </c>
      <c r="J168" s="12" t="s">
        <v>1428</v>
      </c>
      <c r="K168" s="12" t="s">
        <v>450</v>
      </c>
      <c r="L168" s="12" t="s">
        <v>449</v>
      </c>
      <c r="M168" s="12" t="s">
        <v>618</v>
      </c>
      <c r="N168" s="11" t="s">
        <v>65</v>
      </c>
      <c r="O168" s="12" t="s">
        <v>1429</v>
      </c>
      <c r="P168" s="11" t="s">
        <v>1430</v>
      </c>
      <c r="Q168" s="11" t="s">
        <v>1431</v>
      </c>
    </row>
    <row r="169" spans="1:17" ht="36" x14ac:dyDescent="0.25">
      <c r="A169" s="7" t="s">
        <v>1432</v>
      </c>
      <c r="B169" s="7" t="str">
        <f>C169&amp;"|"&amp;COUNTIF(C$5:C169,C169)</f>
        <v>4|30</v>
      </c>
      <c r="C169" s="7">
        <v>4</v>
      </c>
      <c r="D169" s="19" t="str">
        <f>INDEX(Modules!$B$5:$B$14,MATCH(C169,Modules!$A$5:$A$14,0))</f>
        <v>الشدات وحديد التسليح</v>
      </c>
      <c r="E169" s="7" t="s">
        <v>1184</v>
      </c>
      <c r="F169" s="8" t="s">
        <v>1185</v>
      </c>
      <c r="G169" s="7" t="s">
        <v>17</v>
      </c>
      <c r="H169" s="7" t="s">
        <v>483</v>
      </c>
      <c r="I169" s="8" t="s">
        <v>1433</v>
      </c>
      <c r="J169" s="8" t="s">
        <v>1434</v>
      </c>
      <c r="K169" s="8" t="s">
        <v>1435</v>
      </c>
      <c r="L169" s="8" t="s">
        <v>1436</v>
      </c>
      <c r="M169" s="8" t="s">
        <v>1437</v>
      </c>
      <c r="N169" s="7" t="s">
        <v>126</v>
      </c>
      <c r="O169" s="8" t="s">
        <v>1438</v>
      </c>
      <c r="P169" s="7" t="s">
        <v>1439</v>
      </c>
      <c r="Q169" s="7" t="s">
        <v>1440</v>
      </c>
    </row>
    <row r="170" spans="1:17" ht="36" x14ac:dyDescent="0.25">
      <c r="A170" s="11" t="s">
        <v>1441</v>
      </c>
      <c r="B170" s="11" t="str">
        <f>C170&amp;"|"&amp;COUNTIF(C$5:C170,C170)</f>
        <v>4|31</v>
      </c>
      <c r="C170" s="11">
        <v>4</v>
      </c>
      <c r="D170" s="20" t="str">
        <f>INDEX(Modules!$B$5:$B$14,MATCH(C170,Modules!$A$5:$A$14,0))</f>
        <v>الشدات وحديد التسليح</v>
      </c>
      <c r="E170" s="11" t="s">
        <v>1184</v>
      </c>
      <c r="F170" s="12" t="s">
        <v>1185</v>
      </c>
      <c r="G170" s="11" t="s">
        <v>18</v>
      </c>
      <c r="H170" s="11" t="s">
        <v>59</v>
      </c>
      <c r="I170" s="12" t="s">
        <v>1442</v>
      </c>
      <c r="J170" s="12" t="s">
        <v>1443</v>
      </c>
      <c r="K170" s="12" t="s">
        <v>1444</v>
      </c>
      <c r="L170" s="12" t="s">
        <v>1445</v>
      </c>
      <c r="M170" s="12" t="s">
        <v>1446</v>
      </c>
      <c r="N170" s="11" t="s">
        <v>75</v>
      </c>
      <c r="O170" s="12" t="s">
        <v>1447</v>
      </c>
      <c r="P170" s="11" t="s">
        <v>1256</v>
      </c>
      <c r="Q170" s="11" t="s">
        <v>1448</v>
      </c>
    </row>
    <row r="171" spans="1:17" ht="36" x14ac:dyDescent="0.25">
      <c r="A171" s="7" t="s">
        <v>1449</v>
      </c>
      <c r="B171" s="7" t="str">
        <f>C171&amp;"|"&amp;COUNTIF(C$5:C171,C171)</f>
        <v>4|32</v>
      </c>
      <c r="C171" s="7">
        <v>4</v>
      </c>
      <c r="D171" s="19" t="str">
        <f>INDEX(Modules!$B$5:$B$14,MATCH(C171,Modules!$A$5:$A$14,0))</f>
        <v>الشدات وحديد التسليح</v>
      </c>
      <c r="E171" s="7" t="s">
        <v>1230</v>
      </c>
      <c r="F171" s="8" t="s">
        <v>1231</v>
      </c>
      <c r="G171" s="7" t="s">
        <v>18</v>
      </c>
      <c r="H171" s="7" t="s">
        <v>59</v>
      </c>
      <c r="I171" s="8" t="s">
        <v>1450</v>
      </c>
      <c r="J171" s="8" t="s">
        <v>1451</v>
      </c>
      <c r="K171" s="8" t="s">
        <v>1452</v>
      </c>
      <c r="L171" s="8" t="s">
        <v>1453</v>
      </c>
      <c r="M171" s="8" t="s">
        <v>1454</v>
      </c>
      <c r="N171" s="7" t="s">
        <v>126</v>
      </c>
      <c r="O171" s="8" t="s">
        <v>1455</v>
      </c>
      <c r="P171" s="7" t="s">
        <v>1456</v>
      </c>
      <c r="Q171" s="7" t="s">
        <v>1457</v>
      </c>
    </row>
    <row r="172" spans="1:17" ht="54" x14ac:dyDescent="0.25">
      <c r="A172" s="11" t="s">
        <v>1458</v>
      </c>
      <c r="B172" s="11" t="str">
        <f>C172&amp;"|"&amp;COUNTIF(C$5:C172,C172)</f>
        <v>4|33</v>
      </c>
      <c r="C172" s="11">
        <v>4</v>
      </c>
      <c r="D172" s="20" t="str">
        <f>INDEX(Modules!$B$5:$B$14,MATCH(C172,Modules!$A$5:$A$14,0))</f>
        <v>الشدات وحديد التسليح</v>
      </c>
      <c r="E172" s="11" t="s">
        <v>1230</v>
      </c>
      <c r="F172" s="12" t="s">
        <v>1231</v>
      </c>
      <c r="G172" s="11" t="s">
        <v>17</v>
      </c>
      <c r="H172" s="11" t="s">
        <v>214</v>
      </c>
      <c r="I172" s="12" t="s">
        <v>215</v>
      </c>
      <c r="J172" s="12" t="s">
        <v>1459</v>
      </c>
      <c r="K172" s="12" t="s">
        <v>1460</v>
      </c>
      <c r="L172" s="12" t="s">
        <v>1380</v>
      </c>
      <c r="M172" s="12" t="s">
        <v>1461</v>
      </c>
      <c r="N172" s="11" t="s">
        <v>88</v>
      </c>
      <c r="O172" s="12" t="s">
        <v>1462</v>
      </c>
      <c r="P172" s="11" t="s">
        <v>1463</v>
      </c>
      <c r="Q172" s="11" t="s">
        <v>1464</v>
      </c>
    </row>
    <row r="173" spans="1:17" ht="90" x14ac:dyDescent="0.25">
      <c r="A173" s="7" t="s">
        <v>1465</v>
      </c>
      <c r="B173" s="7" t="str">
        <f>C173&amp;"|"&amp;COUNTIF(C$5:C173,C173)</f>
        <v>4|34</v>
      </c>
      <c r="C173" s="7">
        <v>4</v>
      </c>
      <c r="D173" s="19" t="str">
        <f>INDEX(Modules!$B$5:$B$14,MATCH(C173,Modules!$A$5:$A$14,0))</f>
        <v>الشدات وحديد التسليح</v>
      </c>
      <c r="E173" s="7" t="s">
        <v>1184</v>
      </c>
      <c r="F173" s="8" t="s">
        <v>1185</v>
      </c>
      <c r="G173" s="7" t="s">
        <v>17</v>
      </c>
      <c r="H173" s="7" t="s">
        <v>214</v>
      </c>
      <c r="I173" s="8" t="s">
        <v>215</v>
      </c>
      <c r="J173" s="8" t="s">
        <v>1466</v>
      </c>
      <c r="K173" s="8" t="s">
        <v>1467</v>
      </c>
      <c r="L173" s="8" t="s">
        <v>1295</v>
      </c>
      <c r="M173" s="8" t="s">
        <v>1468</v>
      </c>
      <c r="N173" s="7" t="s">
        <v>126</v>
      </c>
      <c r="O173" s="8" t="s">
        <v>1469</v>
      </c>
      <c r="P173" s="7" t="s">
        <v>1201</v>
      </c>
      <c r="Q173" s="7" t="s">
        <v>1470</v>
      </c>
    </row>
    <row r="174" spans="1:17" ht="36" x14ac:dyDescent="0.25">
      <c r="A174" s="11" t="s">
        <v>1471</v>
      </c>
      <c r="B174" s="11" t="str">
        <f>C174&amp;"|"&amp;COUNTIF(C$5:C174,C174)</f>
        <v>4|35</v>
      </c>
      <c r="C174" s="11">
        <v>4</v>
      </c>
      <c r="D174" s="20" t="str">
        <f>INDEX(Modules!$B$5:$B$14,MATCH(C174,Modules!$A$5:$A$14,0))</f>
        <v>الشدات وحديد التسليح</v>
      </c>
      <c r="E174" s="11" t="s">
        <v>1184</v>
      </c>
      <c r="F174" s="12" t="s">
        <v>1185</v>
      </c>
      <c r="G174" s="11" t="s">
        <v>18</v>
      </c>
      <c r="H174" s="11" t="s">
        <v>59</v>
      </c>
      <c r="I174" s="12" t="s">
        <v>1472</v>
      </c>
      <c r="J174" s="12" t="s">
        <v>1473</v>
      </c>
      <c r="K174" s="12" t="s">
        <v>1474</v>
      </c>
      <c r="L174" s="12" t="s">
        <v>1475</v>
      </c>
      <c r="M174" s="12" t="s">
        <v>1476</v>
      </c>
      <c r="N174" s="11" t="s">
        <v>65</v>
      </c>
      <c r="O174" s="12" t="s">
        <v>1477</v>
      </c>
      <c r="P174" s="11" t="s">
        <v>1478</v>
      </c>
      <c r="Q174" s="11" t="s">
        <v>1479</v>
      </c>
    </row>
    <row r="175" spans="1:17" ht="36" x14ac:dyDescent="0.25">
      <c r="A175" s="7" t="s">
        <v>1480</v>
      </c>
      <c r="B175" s="7" t="str">
        <f>C175&amp;"|"&amp;COUNTIF(C$5:C175,C175)</f>
        <v>4|36</v>
      </c>
      <c r="C175" s="7">
        <v>4</v>
      </c>
      <c r="D175" s="19" t="str">
        <f>INDEX(Modules!$B$5:$B$14,MATCH(C175,Modules!$A$5:$A$14,0))</f>
        <v>الشدات وحديد التسليح</v>
      </c>
      <c r="E175" s="7" t="s">
        <v>1230</v>
      </c>
      <c r="F175" s="8" t="s">
        <v>1231</v>
      </c>
      <c r="G175" s="7" t="s">
        <v>18</v>
      </c>
      <c r="H175" s="7" t="s">
        <v>59</v>
      </c>
      <c r="I175" s="8" t="s">
        <v>1481</v>
      </c>
      <c r="J175" s="8" t="s">
        <v>1482</v>
      </c>
      <c r="K175" s="8" t="s">
        <v>1483</v>
      </c>
      <c r="L175" s="8" t="s">
        <v>1484</v>
      </c>
      <c r="M175" s="8" t="s">
        <v>1485</v>
      </c>
      <c r="N175" s="7" t="s">
        <v>75</v>
      </c>
      <c r="O175" s="8" t="s">
        <v>1486</v>
      </c>
      <c r="P175" s="7" t="s">
        <v>1478</v>
      </c>
      <c r="Q175" s="7" t="s">
        <v>1487</v>
      </c>
    </row>
    <row r="176" spans="1:17" ht="36" x14ac:dyDescent="0.25">
      <c r="A176" s="11" t="s">
        <v>1488</v>
      </c>
      <c r="B176" s="11" t="str">
        <f>C176&amp;"|"&amp;COUNTIF(C$5:C176,C176)</f>
        <v>4|37</v>
      </c>
      <c r="C176" s="11">
        <v>4</v>
      </c>
      <c r="D176" s="20" t="str">
        <f>INDEX(Modules!$B$5:$B$14,MATCH(C176,Modules!$A$5:$A$14,0))</f>
        <v>الشدات وحديد التسليح</v>
      </c>
      <c r="E176" s="11" t="s">
        <v>1184</v>
      </c>
      <c r="F176" s="12" t="s">
        <v>1185</v>
      </c>
      <c r="G176" s="11" t="s">
        <v>18</v>
      </c>
      <c r="H176" s="11" t="s">
        <v>59</v>
      </c>
      <c r="I176" s="12" t="s">
        <v>1489</v>
      </c>
      <c r="J176" s="12" t="s">
        <v>1490</v>
      </c>
      <c r="K176" s="12" t="s">
        <v>1491</v>
      </c>
      <c r="L176" s="12" t="s">
        <v>1492</v>
      </c>
      <c r="M176" s="12" t="s">
        <v>1493</v>
      </c>
      <c r="N176" s="11" t="s">
        <v>88</v>
      </c>
      <c r="O176" s="12" t="s">
        <v>1494</v>
      </c>
      <c r="P176" s="11" t="s">
        <v>1210</v>
      </c>
      <c r="Q176" s="11" t="s">
        <v>1495</v>
      </c>
    </row>
    <row r="177" spans="1:17" ht="36" x14ac:dyDescent="0.25">
      <c r="A177" s="7" t="s">
        <v>1496</v>
      </c>
      <c r="B177" s="7" t="str">
        <f>C177&amp;"|"&amp;COUNTIF(C$5:C177,C177)</f>
        <v>4|38</v>
      </c>
      <c r="C177" s="7">
        <v>4</v>
      </c>
      <c r="D177" s="19" t="str">
        <f>INDEX(Modules!$B$5:$B$14,MATCH(C177,Modules!$A$5:$A$14,0))</f>
        <v>الشدات وحديد التسليح</v>
      </c>
      <c r="E177" s="7" t="s">
        <v>1184</v>
      </c>
      <c r="F177" s="8" t="s">
        <v>1185</v>
      </c>
      <c r="G177" s="7" t="s">
        <v>18</v>
      </c>
      <c r="H177" s="7" t="s">
        <v>59</v>
      </c>
      <c r="I177" s="8" t="s">
        <v>1497</v>
      </c>
      <c r="J177" s="8" t="s">
        <v>1498</v>
      </c>
      <c r="K177" s="8" t="s">
        <v>1499</v>
      </c>
      <c r="L177" s="8" t="s">
        <v>1500</v>
      </c>
      <c r="M177" s="8" t="s">
        <v>1501</v>
      </c>
      <c r="N177" s="7" t="s">
        <v>88</v>
      </c>
      <c r="O177" s="8" t="s">
        <v>1502</v>
      </c>
      <c r="P177" s="7" t="s">
        <v>1439</v>
      </c>
      <c r="Q177" s="7" t="s">
        <v>1503</v>
      </c>
    </row>
    <row r="178" spans="1:17" ht="36" x14ac:dyDescent="0.25">
      <c r="A178" s="11" t="s">
        <v>1504</v>
      </c>
      <c r="B178" s="11" t="str">
        <f>C178&amp;"|"&amp;COUNTIF(C$5:C178,C178)</f>
        <v>4|39</v>
      </c>
      <c r="C178" s="11">
        <v>4</v>
      </c>
      <c r="D178" s="20" t="str">
        <f>INDEX(Modules!$B$5:$B$14,MATCH(C178,Modules!$A$5:$A$14,0))</f>
        <v>الشدات وحديد التسليح</v>
      </c>
      <c r="E178" s="11" t="s">
        <v>1184</v>
      </c>
      <c r="F178" s="12" t="s">
        <v>1185</v>
      </c>
      <c r="G178" s="11" t="s">
        <v>18</v>
      </c>
      <c r="H178" s="11" t="s">
        <v>59</v>
      </c>
      <c r="I178" s="12" t="s">
        <v>1505</v>
      </c>
      <c r="J178" s="12" t="s">
        <v>1506</v>
      </c>
      <c r="K178" s="12" t="s">
        <v>1507</v>
      </c>
      <c r="L178" s="12" t="s">
        <v>1508</v>
      </c>
      <c r="M178" s="12" t="s">
        <v>1509</v>
      </c>
      <c r="N178" s="11" t="s">
        <v>88</v>
      </c>
      <c r="O178" s="12" t="s">
        <v>1510</v>
      </c>
      <c r="P178" s="11" t="s">
        <v>1511</v>
      </c>
      <c r="Q178" s="11" t="s">
        <v>1512</v>
      </c>
    </row>
    <row r="179" spans="1:17" ht="36" x14ac:dyDescent="0.25">
      <c r="A179" s="7" t="s">
        <v>1513</v>
      </c>
      <c r="B179" s="7" t="str">
        <f>C179&amp;"|"&amp;COUNTIF(C$5:C179,C179)</f>
        <v>4|40</v>
      </c>
      <c r="C179" s="7">
        <v>4</v>
      </c>
      <c r="D179" s="19" t="str">
        <f>INDEX(Modules!$B$5:$B$14,MATCH(C179,Modules!$A$5:$A$14,0))</f>
        <v>الشدات وحديد التسليح</v>
      </c>
      <c r="E179" s="7" t="s">
        <v>101</v>
      </c>
      <c r="F179" s="8" t="s">
        <v>102</v>
      </c>
      <c r="G179" s="7" t="s">
        <v>18</v>
      </c>
      <c r="H179" s="7" t="s">
        <v>59</v>
      </c>
      <c r="I179" s="8" t="s">
        <v>1514</v>
      </c>
      <c r="J179" s="8" t="s">
        <v>1515</v>
      </c>
      <c r="K179" s="8" t="s">
        <v>1516</v>
      </c>
      <c r="L179" s="8" t="s">
        <v>1517</v>
      </c>
      <c r="M179" s="8" t="s">
        <v>1518</v>
      </c>
      <c r="N179" s="7" t="s">
        <v>75</v>
      </c>
      <c r="O179" s="8" t="s">
        <v>1519</v>
      </c>
      <c r="P179" s="7" t="s">
        <v>1315</v>
      </c>
      <c r="Q179" s="7" t="s">
        <v>1520</v>
      </c>
    </row>
    <row r="180" spans="1:17" ht="36" x14ac:dyDescent="0.25">
      <c r="A180" s="11" t="s">
        <v>1521</v>
      </c>
      <c r="B180" s="11" t="str">
        <f>C180&amp;"|"&amp;COUNTIF(C$5:C180,C180)</f>
        <v>4|41</v>
      </c>
      <c r="C180" s="11">
        <v>4</v>
      </c>
      <c r="D180" s="20" t="str">
        <f>INDEX(Modules!$B$5:$B$14,MATCH(C180,Modules!$A$5:$A$14,0))</f>
        <v>الشدات وحديد التسليح</v>
      </c>
      <c r="E180" s="11" t="s">
        <v>1230</v>
      </c>
      <c r="F180" s="12" t="s">
        <v>1231</v>
      </c>
      <c r="G180" s="11" t="s">
        <v>18</v>
      </c>
      <c r="H180" s="11" t="s">
        <v>59</v>
      </c>
      <c r="I180" s="12" t="s">
        <v>1522</v>
      </c>
      <c r="J180" s="12" t="s">
        <v>1523</v>
      </c>
      <c r="K180" s="12" t="s">
        <v>1524</v>
      </c>
      <c r="L180" s="12" t="s">
        <v>1525</v>
      </c>
      <c r="M180" s="12" t="s">
        <v>1526</v>
      </c>
      <c r="N180" s="11" t="s">
        <v>126</v>
      </c>
      <c r="O180" s="12" t="s">
        <v>1527</v>
      </c>
      <c r="P180" s="11" t="s">
        <v>1106</v>
      </c>
      <c r="Q180" s="11" t="s">
        <v>1528</v>
      </c>
    </row>
    <row r="181" spans="1:17" ht="36" x14ac:dyDescent="0.25">
      <c r="A181" s="7" t="s">
        <v>1529</v>
      </c>
      <c r="B181" s="7" t="str">
        <f>C181&amp;"|"&amp;COUNTIF(C$5:C181,C181)</f>
        <v>4|42</v>
      </c>
      <c r="C181" s="7">
        <v>4</v>
      </c>
      <c r="D181" s="19" t="str">
        <f>INDEX(Modules!$B$5:$B$14,MATCH(C181,Modules!$A$5:$A$14,0))</f>
        <v>الشدات وحديد التسليح</v>
      </c>
      <c r="E181" s="7" t="s">
        <v>1184</v>
      </c>
      <c r="F181" s="8" t="s">
        <v>1185</v>
      </c>
      <c r="G181" s="7" t="s">
        <v>17</v>
      </c>
      <c r="H181" s="7" t="s">
        <v>59</v>
      </c>
      <c r="I181" s="8" t="s">
        <v>1530</v>
      </c>
      <c r="J181" s="8" t="s">
        <v>1531</v>
      </c>
      <c r="K181" s="8" t="s">
        <v>1532</v>
      </c>
      <c r="L181" s="8" t="s">
        <v>1533</v>
      </c>
      <c r="M181" s="8" t="s">
        <v>1534</v>
      </c>
      <c r="N181" s="7" t="s">
        <v>75</v>
      </c>
      <c r="O181" s="8" t="s">
        <v>1535</v>
      </c>
      <c r="P181" s="7" t="s">
        <v>1210</v>
      </c>
      <c r="Q181" s="7" t="s">
        <v>1536</v>
      </c>
    </row>
    <row r="182" spans="1:17" ht="54" x14ac:dyDescent="0.25">
      <c r="A182" s="11" t="s">
        <v>1537</v>
      </c>
      <c r="B182" s="11" t="str">
        <f>C182&amp;"|"&amp;COUNTIF(C$5:C182,C182)</f>
        <v>4|43</v>
      </c>
      <c r="C182" s="11">
        <v>4</v>
      </c>
      <c r="D182" s="20" t="str">
        <f>INDEX(Modules!$B$5:$B$14,MATCH(C182,Modules!$A$5:$A$14,0))</f>
        <v>الشدات وحديد التسليح</v>
      </c>
      <c r="E182" s="11" t="s">
        <v>101</v>
      </c>
      <c r="F182" s="12" t="s">
        <v>102</v>
      </c>
      <c r="G182" s="11" t="s">
        <v>17</v>
      </c>
      <c r="H182" s="11" t="s">
        <v>214</v>
      </c>
      <c r="I182" s="12" t="s">
        <v>215</v>
      </c>
      <c r="J182" s="12" t="s">
        <v>1538</v>
      </c>
      <c r="K182" s="12" t="s">
        <v>1539</v>
      </c>
      <c r="L182" s="12" t="s">
        <v>1540</v>
      </c>
      <c r="M182" s="12" t="s">
        <v>1541</v>
      </c>
      <c r="N182" s="11" t="s">
        <v>65</v>
      </c>
      <c r="O182" s="12" t="s">
        <v>1542</v>
      </c>
      <c r="P182" s="11" t="s">
        <v>1543</v>
      </c>
      <c r="Q182" s="11" t="s">
        <v>1544</v>
      </c>
    </row>
    <row r="183" spans="1:17" ht="54" x14ac:dyDescent="0.25">
      <c r="A183" s="7" t="s">
        <v>1545</v>
      </c>
      <c r="B183" s="7" t="str">
        <f>C183&amp;"|"&amp;COUNTIF(C$5:C183,C183)</f>
        <v>4|44</v>
      </c>
      <c r="C183" s="7">
        <v>4</v>
      </c>
      <c r="D183" s="19" t="str">
        <f>INDEX(Modules!$B$5:$B$14,MATCH(C183,Modules!$A$5:$A$14,0))</f>
        <v>الشدات وحديد التسليح</v>
      </c>
      <c r="E183" s="7" t="s">
        <v>1184</v>
      </c>
      <c r="F183" s="8" t="s">
        <v>1185</v>
      </c>
      <c r="G183" s="7" t="s">
        <v>18</v>
      </c>
      <c r="H183" s="7" t="s">
        <v>59</v>
      </c>
      <c r="I183" s="8" t="s">
        <v>1546</v>
      </c>
      <c r="J183" s="8" t="s">
        <v>1547</v>
      </c>
      <c r="K183" s="8" t="s">
        <v>1548</v>
      </c>
      <c r="L183" s="8" t="s">
        <v>1549</v>
      </c>
      <c r="M183" s="8" t="s">
        <v>1550</v>
      </c>
      <c r="N183" s="7" t="s">
        <v>88</v>
      </c>
      <c r="O183" s="8" t="s">
        <v>1551</v>
      </c>
      <c r="P183" s="7" t="s">
        <v>1167</v>
      </c>
      <c r="Q183" s="7" t="s">
        <v>1552</v>
      </c>
    </row>
    <row r="184" spans="1:17" ht="36" x14ac:dyDescent="0.25">
      <c r="A184" s="11" t="s">
        <v>1553</v>
      </c>
      <c r="B184" s="11" t="str">
        <f>C184&amp;"|"&amp;COUNTIF(C$5:C184,C184)</f>
        <v>4|45</v>
      </c>
      <c r="C184" s="11">
        <v>4</v>
      </c>
      <c r="D184" s="20" t="str">
        <f>INDEX(Modules!$B$5:$B$14,MATCH(C184,Modules!$A$5:$A$14,0))</f>
        <v>الشدات وحديد التسليح</v>
      </c>
      <c r="E184" s="11" t="s">
        <v>1184</v>
      </c>
      <c r="F184" s="12" t="s">
        <v>1185</v>
      </c>
      <c r="G184" s="11" t="s">
        <v>16</v>
      </c>
      <c r="H184" s="11" t="s">
        <v>82</v>
      </c>
      <c r="I184" s="12" t="s">
        <v>1554</v>
      </c>
      <c r="J184" s="12" t="s">
        <v>1555</v>
      </c>
      <c r="K184" s="12" t="s">
        <v>1459</v>
      </c>
      <c r="L184" s="12" t="s">
        <v>1556</v>
      </c>
      <c r="M184" s="12" t="s">
        <v>1557</v>
      </c>
      <c r="N184" s="11" t="s">
        <v>75</v>
      </c>
      <c r="O184" s="12" t="s">
        <v>1558</v>
      </c>
      <c r="P184" s="11" t="s">
        <v>1201</v>
      </c>
      <c r="Q184" s="11" t="s">
        <v>1559</v>
      </c>
    </row>
    <row r="185" spans="1:17" ht="36" x14ac:dyDescent="0.25">
      <c r="A185" s="7" t="s">
        <v>1560</v>
      </c>
      <c r="B185" s="7" t="str">
        <f>C185&amp;"|"&amp;COUNTIF(C$5:C185,C185)</f>
        <v>5|1</v>
      </c>
      <c r="C185" s="7">
        <v>5</v>
      </c>
      <c r="D185" s="19" t="str">
        <f>INDEX(Modules!$B$5:$B$14,MATCH(C185,Modules!$A$5:$A$14,0))</f>
        <v>الأسقف والأنظمة الإنشائية الخاصة</v>
      </c>
      <c r="E185" s="7" t="s">
        <v>1561</v>
      </c>
      <c r="F185" s="8" t="s">
        <v>1562</v>
      </c>
      <c r="G185" s="7" t="s">
        <v>17</v>
      </c>
      <c r="H185" s="7" t="s">
        <v>483</v>
      </c>
      <c r="I185" s="8" t="s">
        <v>1563</v>
      </c>
      <c r="J185" s="8" t="s">
        <v>1564</v>
      </c>
      <c r="K185" s="8" t="s">
        <v>1565</v>
      </c>
      <c r="L185" s="8" t="s">
        <v>1566</v>
      </c>
      <c r="M185" s="8" t="s">
        <v>1567</v>
      </c>
      <c r="N185" s="7" t="s">
        <v>75</v>
      </c>
      <c r="O185" s="8" t="s">
        <v>1568</v>
      </c>
      <c r="P185" s="7" t="s">
        <v>1569</v>
      </c>
      <c r="Q185" s="7" t="s">
        <v>1570</v>
      </c>
    </row>
    <row r="186" spans="1:17" ht="36" x14ac:dyDescent="0.25">
      <c r="A186" s="11" t="s">
        <v>1571</v>
      </c>
      <c r="B186" s="11" t="str">
        <f>C186&amp;"|"&amp;COUNTIF(C$5:C186,C186)</f>
        <v>5|2</v>
      </c>
      <c r="C186" s="11">
        <v>5</v>
      </c>
      <c r="D186" s="20" t="str">
        <f>INDEX(Modules!$B$5:$B$14,MATCH(C186,Modules!$A$5:$A$14,0))</f>
        <v>الأسقف والأنظمة الإنشائية الخاصة</v>
      </c>
      <c r="E186" s="11" t="s">
        <v>1561</v>
      </c>
      <c r="F186" s="12" t="s">
        <v>1562</v>
      </c>
      <c r="G186" s="11" t="s">
        <v>16</v>
      </c>
      <c r="H186" s="11" t="s">
        <v>483</v>
      </c>
      <c r="I186" s="12" t="s">
        <v>1572</v>
      </c>
      <c r="J186" s="12" t="s">
        <v>1573</v>
      </c>
      <c r="K186" s="12" t="s">
        <v>1574</v>
      </c>
      <c r="L186" s="12" t="s">
        <v>1575</v>
      </c>
      <c r="M186" s="12" t="s">
        <v>1576</v>
      </c>
      <c r="N186" s="11" t="s">
        <v>88</v>
      </c>
      <c r="O186" s="12" t="s">
        <v>1577</v>
      </c>
      <c r="P186" s="11" t="s">
        <v>1578</v>
      </c>
      <c r="Q186" s="11" t="s">
        <v>1579</v>
      </c>
    </row>
    <row r="187" spans="1:17" ht="36" x14ac:dyDescent="0.25">
      <c r="A187" s="7" t="s">
        <v>1580</v>
      </c>
      <c r="B187" s="7" t="str">
        <f>C187&amp;"|"&amp;COUNTIF(C$5:C187,C187)</f>
        <v>5|3</v>
      </c>
      <c r="C187" s="7">
        <v>5</v>
      </c>
      <c r="D187" s="19" t="str">
        <f>INDEX(Modules!$B$5:$B$14,MATCH(C187,Modules!$A$5:$A$14,0))</f>
        <v>الأسقف والأنظمة الإنشائية الخاصة</v>
      </c>
      <c r="E187" s="7" t="s">
        <v>1561</v>
      </c>
      <c r="F187" s="8" t="s">
        <v>1562</v>
      </c>
      <c r="G187" s="7" t="s">
        <v>17</v>
      </c>
      <c r="H187" s="7" t="s">
        <v>483</v>
      </c>
      <c r="I187" s="8" t="s">
        <v>1581</v>
      </c>
      <c r="J187" s="8" t="s">
        <v>1582</v>
      </c>
      <c r="K187" s="8" t="s">
        <v>1583</v>
      </c>
      <c r="L187" s="8" t="s">
        <v>1584</v>
      </c>
      <c r="M187" s="8" t="s">
        <v>1585</v>
      </c>
      <c r="N187" s="7" t="s">
        <v>65</v>
      </c>
      <c r="O187" s="8" t="s">
        <v>1586</v>
      </c>
      <c r="P187" s="7" t="s">
        <v>1587</v>
      </c>
      <c r="Q187" s="7" t="s">
        <v>1588</v>
      </c>
    </row>
    <row r="188" spans="1:17" ht="36" x14ac:dyDescent="0.25">
      <c r="A188" s="11" t="s">
        <v>1589</v>
      </c>
      <c r="B188" s="11" t="str">
        <f>C188&amp;"|"&amp;COUNTIF(C$5:C188,C188)</f>
        <v>5|4</v>
      </c>
      <c r="C188" s="11">
        <v>5</v>
      </c>
      <c r="D188" s="20" t="str">
        <f>INDEX(Modules!$B$5:$B$14,MATCH(C188,Modules!$A$5:$A$14,0))</f>
        <v>الأسقف والأنظمة الإنشائية الخاصة</v>
      </c>
      <c r="E188" s="11" t="s">
        <v>1561</v>
      </c>
      <c r="F188" s="12" t="s">
        <v>1562</v>
      </c>
      <c r="G188" s="11" t="s">
        <v>18</v>
      </c>
      <c r="H188" s="11" t="s">
        <v>59</v>
      </c>
      <c r="I188" s="12" t="s">
        <v>1590</v>
      </c>
      <c r="J188" s="12" t="s">
        <v>1591</v>
      </c>
      <c r="K188" s="12" t="s">
        <v>1592</v>
      </c>
      <c r="L188" s="12" t="s">
        <v>1593</v>
      </c>
      <c r="M188" s="12" t="s">
        <v>1594</v>
      </c>
      <c r="N188" s="11" t="s">
        <v>88</v>
      </c>
      <c r="O188" s="12" t="s">
        <v>1595</v>
      </c>
      <c r="P188" s="11" t="s">
        <v>1596</v>
      </c>
      <c r="Q188" s="11" t="s">
        <v>1597</v>
      </c>
    </row>
    <row r="189" spans="1:17" ht="36" x14ac:dyDescent="0.25">
      <c r="A189" s="7" t="s">
        <v>1598</v>
      </c>
      <c r="B189" s="7" t="str">
        <f>C189&amp;"|"&amp;COUNTIF(C$5:C189,C189)</f>
        <v>5|5</v>
      </c>
      <c r="C189" s="7">
        <v>5</v>
      </c>
      <c r="D189" s="19" t="str">
        <f>INDEX(Modules!$B$5:$B$14,MATCH(C189,Modules!$A$5:$A$14,0))</f>
        <v>الأسقف والأنظمة الإنشائية الخاصة</v>
      </c>
      <c r="E189" s="7" t="s">
        <v>101</v>
      </c>
      <c r="F189" s="8" t="s">
        <v>102</v>
      </c>
      <c r="G189" s="7" t="s">
        <v>16</v>
      </c>
      <c r="H189" s="7" t="s">
        <v>82</v>
      </c>
      <c r="I189" s="8" t="s">
        <v>1599</v>
      </c>
      <c r="J189" s="8" t="s">
        <v>1600</v>
      </c>
      <c r="K189" s="8" t="s">
        <v>1601</v>
      </c>
      <c r="L189" s="8" t="s">
        <v>1602</v>
      </c>
      <c r="M189" s="8" t="s">
        <v>1603</v>
      </c>
      <c r="N189" s="7" t="s">
        <v>75</v>
      </c>
      <c r="O189" s="8" t="s">
        <v>1604</v>
      </c>
      <c r="P189" s="7" t="s">
        <v>1605</v>
      </c>
      <c r="Q189" s="7" t="s">
        <v>1606</v>
      </c>
    </row>
    <row r="190" spans="1:17" ht="36" x14ac:dyDescent="0.25">
      <c r="A190" s="11" t="s">
        <v>1607</v>
      </c>
      <c r="B190" s="11" t="str">
        <f>C190&amp;"|"&amp;COUNTIF(C$5:C190,C190)</f>
        <v>5|6</v>
      </c>
      <c r="C190" s="11">
        <v>5</v>
      </c>
      <c r="D190" s="20" t="str">
        <f>INDEX(Modules!$B$5:$B$14,MATCH(C190,Modules!$A$5:$A$14,0))</f>
        <v>الأسقف والأنظمة الإنشائية الخاصة</v>
      </c>
      <c r="E190" s="11" t="s">
        <v>1608</v>
      </c>
      <c r="F190" s="12" t="s">
        <v>1609</v>
      </c>
      <c r="G190" s="11" t="s">
        <v>16</v>
      </c>
      <c r="H190" s="11" t="s">
        <v>82</v>
      </c>
      <c r="I190" s="12" t="s">
        <v>1610</v>
      </c>
      <c r="J190" s="12" t="s">
        <v>1611</v>
      </c>
      <c r="K190" s="12" t="s">
        <v>1612</v>
      </c>
      <c r="L190" s="12" t="s">
        <v>1613</v>
      </c>
      <c r="M190" s="12" t="s">
        <v>85</v>
      </c>
      <c r="N190" s="11" t="s">
        <v>65</v>
      </c>
      <c r="O190" s="12" t="s">
        <v>1614</v>
      </c>
      <c r="P190" s="11" t="s">
        <v>1615</v>
      </c>
      <c r="Q190" s="11" t="s">
        <v>1616</v>
      </c>
    </row>
    <row r="191" spans="1:17" ht="36" x14ac:dyDescent="0.25">
      <c r="A191" s="7" t="s">
        <v>1617</v>
      </c>
      <c r="B191" s="7" t="str">
        <f>C191&amp;"|"&amp;COUNTIF(C$5:C191,C191)</f>
        <v>5|7</v>
      </c>
      <c r="C191" s="7">
        <v>5</v>
      </c>
      <c r="D191" s="19" t="str">
        <f>INDEX(Modules!$B$5:$B$14,MATCH(C191,Modules!$A$5:$A$14,0))</f>
        <v>الأسقف والأنظمة الإنشائية الخاصة</v>
      </c>
      <c r="E191" s="7" t="s">
        <v>101</v>
      </c>
      <c r="F191" s="8" t="s">
        <v>102</v>
      </c>
      <c r="G191" s="7" t="s">
        <v>16</v>
      </c>
      <c r="H191" s="7" t="s">
        <v>59</v>
      </c>
      <c r="I191" s="8" t="s">
        <v>1618</v>
      </c>
      <c r="J191" s="8" t="s">
        <v>1619</v>
      </c>
      <c r="K191" s="8" t="s">
        <v>1620</v>
      </c>
      <c r="L191" s="8" t="s">
        <v>1621</v>
      </c>
      <c r="M191" s="8" t="s">
        <v>1622</v>
      </c>
      <c r="N191" s="7" t="s">
        <v>65</v>
      </c>
      <c r="O191" s="8" t="s">
        <v>1623</v>
      </c>
      <c r="P191" s="7" t="s">
        <v>1624</v>
      </c>
      <c r="Q191" s="7" t="s">
        <v>1625</v>
      </c>
    </row>
    <row r="192" spans="1:17" ht="36" x14ac:dyDescent="0.25">
      <c r="A192" s="11" t="s">
        <v>1626</v>
      </c>
      <c r="B192" s="11" t="str">
        <f>C192&amp;"|"&amp;COUNTIF(C$5:C192,C192)</f>
        <v>5|8</v>
      </c>
      <c r="C192" s="11">
        <v>5</v>
      </c>
      <c r="D192" s="20" t="str">
        <f>INDEX(Modules!$B$5:$B$14,MATCH(C192,Modules!$A$5:$A$14,0))</f>
        <v>الأسقف والأنظمة الإنشائية الخاصة</v>
      </c>
      <c r="E192" s="11" t="s">
        <v>1608</v>
      </c>
      <c r="F192" s="12" t="s">
        <v>1609</v>
      </c>
      <c r="G192" s="11" t="s">
        <v>18</v>
      </c>
      <c r="H192" s="11" t="s">
        <v>59</v>
      </c>
      <c r="I192" s="12" t="s">
        <v>1627</v>
      </c>
      <c r="J192" s="12" t="s">
        <v>1628</v>
      </c>
      <c r="K192" s="12" t="s">
        <v>1629</v>
      </c>
      <c r="L192" s="12" t="s">
        <v>1630</v>
      </c>
      <c r="M192" s="12" t="s">
        <v>1631</v>
      </c>
      <c r="N192" s="11" t="s">
        <v>126</v>
      </c>
      <c r="O192" s="12" t="s">
        <v>1632</v>
      </c>
      <c r="P192" s="11" t="s">
        <v>1633</v>
      </c>
      <c r="Q192" s="11" t="s">
        <v>1634</v>
      </c>
    </row>
    <row r="193" spans="1:17" ht="36" x14ac:dyDescent="0.25">
      <c r="A193" s="7" t="s">
        <v>1635</v>
      </c>
      <c r="B193" s="7" t="str">
        <f>C193&amp;"|"&amp;COUNTIF(C$5:C193,C193)</f>
        <v>5|9</v>
      </c>
      <c r="C193" s="7">
        <v>5</v>
      </c>
      <c r="D193" s="19" t="str">
        <f>INDEX(Modules!$B$5:$B$14,MATCH(C193,Modules!$A$5:$A$14,0))</f>
        <v>الأسقف والأنظمة الإنشائية الخاصة</v>
      </c>
      <c r="E193" s="7" t="s">
        <v>101</v>
      </c>
      <c r="F193" s="8" t="s">
        <v>102</v>
      </c>
      <c r="G193" s="7" t="s">
        <v>17</v>
      </c>
      <c r="H193" s="7" t="s">
        <v>59</v>
      </c>
      <c r="I193" s="8" t="s">
        <v>1636</v>
      </c>
      <c r="J193" s="8" t="s">
        <v>1637</v>
      </c>
      <c r="K193" s="8" t="s">
        <v>1638</v>
      </c>
      <c r="L193" s="8" t="s">
        <v>1639</v>
      </c>
      <c r="M193" s="8" t="s">
        <v>1640</v>
      </c>
      <c r="N193" s="7" t="s">
        <v>88</v>
      </c>
      <c r="O193" s="8" t="s">
        <v>1641</v>
      </c>
      <c r="P193" s="7" t="s">
        <v>1642</v>
      </c>
      <c r="Q193" s="7" t="s">
        <v>1643</v>
      </c>
    </row>
    <row r="194" spans="1:17" ht="36" x14ac:dyDescent="0.25">
      <c r="A194" s="11" t="s">
        <v>1644</v>
      </c>
      <c r="B194" s="11" t="str">
        <f>C194&amp;"|"&amp;COUNTIF(C$5:C194,C194)</f>
        <v>5|10</v>
      </c>
      <c r="C194" s="11">
        <v>5</v>
      </c>
      <c r="D194" s="20" t="str">
        <f>INDEX(Modules!$B$5:$B$14,MATCH(C194,Modules!$A$5:$A$14,0))</f>
        <v>الأسقف والأنظمة الإنشائية الخاصة</v>
      </c>
      <c r="E194" s="11" t="s">
        <v>1561</v>
      </c>
      <c r="F194" s="12" t="s">
        <v>1562</v>
      </c>
      <c r="G194" s="11" t="s">
        <v>16</v>
      </c>
      <c r="H194" s="11" t="s">
        <v>59</v>
      </c>
      <c r="I194" s="12" t="s">
        <v>1645</v>
      </c>
      <c r="J194" s="12" t="s">
        <v>1646</v>
      </c>
      <c r="K194" s="12" t="s">
        <v>1647</v>
      </c>
      <c r="L194" s="12" t="s">
        <v>1648</v>
      </c>
      <c r="M194" s="12" t="s">
        <v>1649</v>
      </c>
      <c r="N194" s="11" t="s">
        <v>126</v>
      </c>
      <c r="O194" s="12" t="s">
        <v>1650</v>
      </c>
      <c r="P194" s="11" t="s">
        <v>1578</v>
      </c>
      <c r="Q194" s="11" t="s">
        <v>1651</v>
      </c>
    </row>
    <row r="195" spans="1:17" ht="36" x14ac:dyDescent="0.25">
      <c r="A195" s="7" t="s">
        <v>1652</v>
      </c>
      <c r="B195" s="7" t="str">
        <f>C195&amp;"|"&amp;COUNTIF(C$5:C195,C195)</f>
        <v>5|11</v>
      </c>
      <c r="C195" s="7">
        <v>5</v>
      </c>
      <c r="D195" s="19" t="str">
        <f>INDEX(Modules!$B$5:$B$14,MATCH(C195,Modules!$A$5:$A$14,0))</f>
        <v>الأسقف والأنظمة الإنشائية الخاصة</v>
      </c>
      <c r="E195" s="7" t="s">
        <v>101</v>
      </c>
      <c r="F195" s="8" t="s">
        <v>102</v>
      </c>
      <c r="G195" s="7" t="s">
        <v>17</v>
      </c>
      <c r="H195" s="7" t="s">
        <v>59</v>
      </c>
      <c r="I195" s="8" t="s">
        <v>1653</v>
      </c>
      <c r="J195" s="8" t="s">
        <v>1654</v>
      </c>
      <c r="K195" s="8" t="s">
        <v>1655</v>
      </c>
      <c r="L195" s="8" t="s">
        <v>1656</v>
      </c>
      <c r="M195" s="8" t="s">
        <v>1657</v>
      </c>
      <c r="N195" s="7" t="s">
        <v>126</v>
      </c>
      <c r="O195" s="8" t="s">
        <v>1658</v>
      </c>
      <c r="P195" s="7" t="s">
        <v>1659</v>
      </c>
      <c r="Q195" s="7" t="s">
        <v>1660</v>
      </c>
    </row>
    <row r="196" spans="1:17" ht="36" x14ac:dyDescent="0.25">
      <c r="A196" s="11" t="s">
        <v>1661</v>
      </c>
      <c r="B196" s="11" t="str">
        <f>C196&amp;"|"&amp;COUNTIF(C$5:C196,C196)</f>
        <v>5|12</v>
      </c>
      <c r="C196" s="11">
        <v>5</v>
      </c>
      <c r="D196" s="20" t="str">
        <f>INDEX(Modules!$B$5:$B$14,MATCH(C196,Modules!$A$5:$A$14,0))</f>
        <v>الأسقف والأنظمة الإنشائية الخاصة</v>
      </c>
      <c r="E196" s="11" t="s">
        <v>101</v>
      </c>
      <c r="F196" s="12" t="s">
        <v>102</v>
      </c>
      <c r="G196" s="11" t="s">
        <v>18</v>
      </c>
      <c r="H196" s="11" t="s">
        <v>59</v>
      </c>
      <c r="I196" s="12" t="s">
        <v>1662</v>
      </c>
      <c r="J196" s="12" t="s">
        <v>1663</v>
      </c>
      <c r="K196" s="12" t="s">
        <v>1664</v>
      </c>
      <c r="L196" s="12" t="s">
        <v>1665</v>
      </c>
      <c r="M196" s="12" t="s">
        <v>1666</v>
      </c>
      <c r="N196" s="11" t="s">
        <v>126</v>
      </c>
      <c r="O196" s="12" t="s">
        <v>1667</v>
      </c>
      <c r="P196" s="11" t="s">
        <v>1642</v>
      </c>
      <c r="Q196" s="11" t="s">
        <v>1668</v>
      </c>
    </row>
    <row r="197" spans="1:17" ht="36" x14ac:dyDescent="0.25">
      <c r="A197" s="7" t="s">
        <v>1669</v>
      </c>
      <c r="B197" s="7" t="str">
        <f>C197&amp;"|"&amp;COUNTIF(C$5:C197,C197)</f>
        <v>5|13</v>
      </c>
      <c r="C197" s="7">
        <v>5</v>
      </c>
      <c r="D197" s="19" t="str">
        <f>INDEX(Modules!$B$5:$B$14,MATCH(C197,Modules!$A$5:$A$14,0))</f>
        <v>الأسقف والأنظمة الإنشائية الخاصة</v>
      </c>
      <c r="E197" s="7" t="s">
        <v>1608</v>
      </c>
      <c r="F197" s="8" t="s">
        <v>1609</v>
      </c>
      <c r="G197" s="7" t="s">
        <v>16</v>
      </c>
      <c r="H197" s="7" t="s">
        <v>59</v>
      </c>
      <c r="I197" s="8" t="s">
        <v>1670</v>
      </c>
      <c r="J197" s="8" t="s">
        <v>1671</v>
      </c>
      <c r="K197" s="8" t="s">
        <v>1672</v>
      </c>
      <c r="L197" s="8" t="s">
        <v>1673</v>
      </c>
      <c r="M197" s="8" t="s">
        <v>1674</v>
      </c>
      <c r="N197" s="7" t="s">
        <v>65</v>
      </c>
      <c r="O197" s="8" t="s">
        <v>1675</v>
      </c>
      <c r="P197" s="7" t="s">
        <v>1676</v>
      </c>
      <c r="Q197" s="7" t="s">
        <v>1677</v>
      </c>
    </row>
    <row r="198" spans="1:17" ht="36" x14ac:dyDescent="0.25">
      <c r="A198" s="11" t="s">
        <v>1678</v>
      </c>
      <c r="B198" s="11" t="str">
        <f>C198&amp;"|"&amp;COUNTIF(C$5:C198,C198)</f>
        <v>5|14</v>
      </c>
      <c r="C198" s="11">
        <v>5</v>
      </c>
      <c r="D198" s="20" t="str">
        <f>INDEX(Modules!$B$5:$B$14,MATCH(C198,Modules!$A$5:$A$14,0))</f>
        <v>الأسقف والأنظمة الإنشائية الخاصة</v>
      </c>
      <c r="E198" s="11" t="s">
        <v>1608</v>
      </c>
      <c r="F198" s="12" t="s">
        <v>1609</v>
      </c>
      <c r="G198" s="11" t="s">
        <v>16</v>
      </c>
      <c r="H198" s="11" t="s">
        <v>59</v>
      </c>
      <c r="I198" s="12" t="s">
        <v>1679</v>
      </c>
      <c r="J198" s="12" t="s">
        <v>1680</v>
      </c>
      <c r="K198" s="12" t="s">
        <v>1681</v>
      </c>
      <c r="L198" s="12" t="s">
        <v>1682</v>
      </c>
      <c r="M198" s="12" t="s">
        <v>1683</v>
      </c>
      <c r="N198" s="11" t="s">
        <v>126</v>
      </c>
      <c r="O198" s="12" t="s">
        <v>1684</v>
      </c>
      <c r="P198" s="11" t="s">
        <v>1676</v>
      </c>
      <c r="Q198" s="11" t="s">
        <v>1685</v>
      </c>
    </row>
    <row r="199" spans="1:17" ht="36" x14ac:dyDescent="0.25">
      <c r="A199" s="7" t="s">
        <v>1686</v>
      </c>
      <c r="B199" s="7" t="str">
        <f>C199&amp;"|"&amp;COUNTIF(C$5:C199,C199)</f>
        <v>5|15</v>
      </c>
      <c r="C199" s="7">
        <v>5</v>
      </c>
      <c r="D199" s="19" t="str">
        <f>INDEX(Modules!$B$5:$B$14,MATCH(C199,Modules!$A$5:$A$14,0))</f>
        <v>الأسقف والأنظمة الإنشائية الخاصة</v>
      </c>
      <c r="E199" s="7" t="s">
        <v>1608</v>
      </c>
      <c r="F199" s="8" t="s">
        <v>1609</v>
      </c>
      <c r="G199" s="7" t="s">
        <v>17</v>
      </c>
      <c r="H199" s="7" t="s">
        <v>214</v>
      </c>
      <c r="I199" s="8" t="s">
        <v>215</v>
      </c>
      <c r="J199" s="8" t="s">
        <v>1687</v>
      </c>
      <c r="K199" s="8" t="s">
        <v>1688</v>
      </c>
      <c r="L199" s="8" t="s">
        <v>1689</v>
      </c>
      <c r="M199" s="8" t="s">
        <v>1690</v>
      </c>
      <c r="N199" s="7" t="s">
        <v>75</v>
      </c>
      <c r="O199" s="8" t="s">
        <v>1691</v>
      </c>
      <c r="P199" s="7" t="s">
        <v>1633</v>
      </c>
      <c r="Q199" s="7" t="s">
        <v>1692</v>
      </c>
    </row>
    <row r="200" spans="1:17" ht="36" x14ac:dyDescent="0.25">
      <c r="A200" s="11" t="s">
        <v>1693</v>
      </c>
      <c r="B200" s="11" t="str">
        <f>C200&amp;"|"&amp;COUNTIF(C$5:C200,C200)</f>
        <v>5|16</v>
      </c>
      <c r="C200" s="11">
        <v>5</v>
      </c>
      <c r="D200" s="20" t="str">
        <f>INDEX(Modules!$B$5:$B$14,MATCH(C200,Modules!$A$5:$A$14,0))</f>
        <v>الأسقف والأنظمة الإنشائية الخاصة</v>
      </c>
      <c r="E200" s="11" t="s">
        <v>1608</v>
      </c>
      <c r="F200" s="12" t="s">
        <v>1609</v>
      </c>
      <c r="G200" s="11" t="s">
        <v>16</v>
      </c>
      <c r="H200" s="11" t="s">
        <v>59</v>
      </c>
      <c r="I200" s="12" t="s">
        <v>1694</v>
      </c>
      <c r="J200" s="12" t="s">
        <v>1695</v>
      </c>
      <c r="K200" s="12" t="s">
        <v>1696</v>
      </c>
      <c r="L200" s="12" t="s">
        <v>1697</v>
      </c>
      <c r="M200" s="12" t="s">
        <v>1698</v>
      </c>
      <c r="N200" s="11" t="s">
        <v>75</v>
      </c>
      <c r="O200" s="12" t="s">
        <v>1699</v>
      </c>
      <c r="P200" s="11" t="s">
        <v>1700</v>
      </c>
      <c r="Q200" s="11" t="s">
        <v>1701</v>
      </c>
    </row>
    <row r="201" spans="1:17" ht="36" x14ac:dyDescent="0.25">
      <c r="A201" s="7" t="s">
        <v>1702</v>
      </c>
      <c r="B201" s="7" t="str">
        <f>C201&amp;"|"&amp;COUNTIF(C$5:C201,C201)</f>
        <v>5|17</v>
      </c>
      <c r="C201" s="7">
        <v>5</v>
      </c>
      <c r="D201" s="19" t="str">
        <f>INDEX(Modules!$B$5:$B$14,MATCH(C201,Modules!$A$5:$A$14,0))</f>
        <v>الأسقف والأنظمة الإنشائية الخاصة</v>
      </c>
      <c r="E201" s="7" t="s">
        <v>1608</v>
      </c>
      <c r="F201" s="8" t="s">
        <v>1609</v>
      </c>
      <c r="G201" s="7" t="s">
        <v>16</v>
      </c>
      <c r="H201" s="7" t="s">
        <v>59</v>
      </c>
      <c r="I201" s="8" t="s">
        <v>1703</v>
      </c>
      <c r="J201" s="8" t="s">
        <v>1704</v>
      </c>
      <c r="K201" s="8" t="s">
        <v>1705</v>
      </c>
      <c r="L201" s="8" t="s">
        <v>1388</v>
      </c>
      <c r="M201" s="8" t="s">
        <v>951</v>
      </c>
      <c r="N201" s="7" t="s">
        <v>75</v>
      </c>
      <c r="O201" s="8" t="s">
        <v>1706</v>
      </c>
      <c r="P201" s="7" t="s">
        <v>1615</v>
      </c>
      <c r="Q201" s="7" t="s">
        <v>1707</v>
      </c>
    </row>
    <row r="202" spans="1:17" ht="36" x14ac:dyDescent="0.25">
      <c r="A202" s="11" t="s">
        <v>1708</v>
      </c>
      <c r="B202" s="11" t="str">
        <f>C202&amp;"|"&amp;COUNTIF(C$5:C202,C202)</f>
        <v>5|18</v>
      </c>
      <c r="C202" s="11">
        <v>5</v>
      </c>
      <c r="D202" s="20" t="str">
        <f>INDEX(Modules!$B$5:$B$14,MATCH(C202,Modules!$A$5:$A$14,0))</f>
        <v>الأسقف والأنظمة الإنشائية الخاصة</v>
      </c>
      <c r="E202" s="11" t="s">
        <v>1608</v>
      </c>
      <c r="F202" s="12" t="s">
        <v>1609</v>
      </c>
      <c r="G202" s="11" t="s">
        <v>17</v>
      </c>
      <c r="H202" s="11" t="s">
        <v>59</v>
      </c>
      <c r="I202" s="12" t="s">
        <v>1709</v>
      </c>
      <c r="J202" s="12" t="s">
        <v>1710</v>
      </c>
      <c r="K202" s="12" t="s">
        <v>1711</v>
      </c>
      <c r="L202" s="12" t="s">
        <v>1712</v>
      </c>
      <c r="M202" s="12" t="s">
        <v>1713</v>
      </c>
      <c r="N202" s="11" t="s">
        <v>126</v>
      </c>
      <c r="O202" s="12" t="s">
        <v>1714</v>
      </c>
      <c r="P202" s="11" t="s">
        <v>1676</v>
      </c>
      <c r="Q202" s="11" t="s">
        <v>1715</v>
      </c>
    </row>
    <row r="203" spans="1:17" ht="36" x14ac:dyDescent="0.25">
      <c r="A203" s="7" t="s">
        <v>1716</v>
      </c>
      <c r="B203" s="7" t="str">
        <f>C203&amp;"|"&amp;COUNTIF(C$5:C203,C203)</f>
        <v>5|19</v>
      </c>
      <c r="C203" s="7">
        <v>5</v>
      </c>
      <c r="D203" s="19" t="str">
        <f>INDEX(Modules!$B$5:$B$14,MATCH(C203,Modules!$A$5:$A$14,0))</f>
        <v>الأسقف والأنظمة الإنشائية الخاصة</v>
      </c>
      <c r="E203" s="7" t="s">
        <v>101</v>
      </c>
      <c r="F203" s="8" t="s">
        <v>102</v>
      </c>
      <c r="G203" s="7" t="s">
        <v>18</v>
      </c>
      <c r="H203" s="7" t="s">
        <v>59</v>
      </c>
      <c r="I203" s="8" t="s">
        <v>1717</v>
      </c>
      <c r="J203" s="8" t="s">
        <v>1718</v>
      </c>
      <c r="K203" s="8" t="s">
        <v>1719</v>
      </c>
      <c r="L203" s="8" t="s">
        <v>1720</v>
      </c>
      <c r="M203" s="8" t="s">
        <v>1721</v>
      </c>
      <c r="N203" s="7" t="s">
        <v>65</v>
      </c>
      <c r="O203" s="8" t="s">
        <v>1722</v>
      </c>
      <c r="P203" s="7" t="s">
        <v>1723</v>
      </c>
      <c r="Q203" s="7" t="s">
        <v>1724</v>
      </c>
    </row>
    <row r="204" spans="1:17" ht="36" x14ac:dyDescent="0.25">
      <c r="A204" s="11" t="s">
        <v>1725</v>
      </c>
      <c r="B204" s="11" t="str">
        <f>C204&amp;"|"&amp;COUNTIF(C$5:C204,C204)</f>
        <v>5|20</v>
      </c>
      <c r="C204" s="11">
        <v>5</v>
      </c>
      <c r="D204" s="20" t="str">
        <f>INDEX(Modules!$B$5:$B$14,MATCH(C204,Modules!$A$5:$A$14,0))</f>
        <v>الأسقف والأنظمة الإنشائية الخاصة</v>
      </c>
      <c r="E204" s="11" t="s">
        <v>101</v>
      </c>
      <c r="F204" s="12" t="s">
        <v>102</v>
      </c>
      <c r="G204" s="11" t="s">
        <v>17</v>
      </c>
      <c r="H204" s="11" t="s">
        <v>59</v>
      </c>
      <c r="I204" s="12" t="s">
        <v>1726</v>
      </c>
      <c r="J204" s="12" t="s">
        <v>1727</v>
      </c>
      <c r="K204" s="12" t="s">
        <v>1728</v>
      </c>
      <c r="L204" s="12" t="s">
        <v>1729</v>
      </c>
      <c r="M204" s="12" t="s">
        <v>1730</v>
      </c>
      <c r="N204" s="11" t="s">
        <v>126</v>
      </c>
      <c r="O204" s="12" t="s">
        <v>1731</v>
      </c>
      <c r="P204" s="11" t="s">
        <v>1732</v>
      </c>
      <c r="Q204" s="11" t="s">
        <v>1733</v>
      </c>
    </row>
    <row r="205" spans="1:17" ht="36" x14ac:dyDescent="0.25">
      <c r="A205" s="7" t="s">
        <v>1734</v>
      </c>
      <c r="B205" s="7" t="str">
        <f>C205&amp;"|"&amp;COUNTIF(C$5:C205,C205)</f>
        <v>5|21</v>
      </c>
      <c r="C205" s="7">
        <v>5</v>
      </c>
      <c r="D205" s="19" t="str">
        <f>INDEX(Modules!$B$5:$B$14,MATCH(C205,Modules!$A$5:$A$14,0))</f>
        <v>الأسقف والأنظمة الإنشائية الخاصة</v>
      </c>
      <c r="E205" s="7" t="s">
        <v>1561</v>
      </c>
      <c r="F205" s="8" t="s">
        <v>1562</v>
      </c>
      <c r="G205" s="7" t="s">
        <v>18</v>
      </c>
      <c r="H205" s="7" t="s">
        <v>483</v>
      </c>
      <c r="I205" s="8" t="s">
        <v>1735</v>
      </c>
      <c r="J205" s="8" t="s">
        <v>1736</v>
      </c>
      <c r="K205" s="8" t="s">
        <v>1737</v>
      </c>
      <c r="L205" s="8" t="s">
        <v>1738</v>
      </c>
      <c r="M205" s="8" t="s">
        <v>1739</v>
      </c>
      <c r="N205" s="7" t="s">
        <v>75</v>
      </c>
      <c r="O205" s="8" t="s">
        <v>1740</v>
      </c>
      <c r="P205" s="7" t="s">
        <v>1578</v>
      </c>
      <c r="Q205" s="7" t="s">
        <v>1741</v>
      </c>
    </row>
    <row r="206" spans="1:17" ht="36" x14ac:dyDescent="0.25">
      <c r="A206" s="11" t="s">
        <v>1742</v>
      </c>
      <c r="B206" s="11" t="str">
        <f>C206&amp;"|"&amp;COUNTIF(C$5:C206,C206)</f>
        <v>5|22</v>
      </c>
      <c r="C206" s="11">
        <v>5</v>
      </c>
      <c r="D206" s="20" t="str">
        <f>INDEX(Modules!$B$5:$B$14,MATCH(C206,Modules!$A$5:$A$14,0))</f>
        <v>الأسقف والأنظمة الإنشائية الخاصة</v>
      </c>
      <c r="E206" s="11" t="s">
        <v>101</v>
      </c>
      <c r="F206" s="12" t="s">
        <v>102</v>
      </c>
      <c r="G206" s="11" t="s">
        <v>17</v>
      </c>
      <c r="H206" s="11" t="s">
        <v>59</v>
      </c>
      <c r="I206" s="12" t="s">
        <v>1743</v>
      </c>
      <c r="J206" s="12" t="s">
        <v>1744</v>
      </c>
      <c r="K206" s="12" t="s">
        <v>1745</v>
      </c>
      <c r="L206" s="12" t="s">
        <v>1746</v>
      </c>
      <c r="M206" s="12" t="s">
        <v>1747</v>
      </c>
      <c r="N206" s="11" t="s">
        <v>75</v>
      </c>
      <c r="O206" s="12" t="s">
        <v>1748</v>
      </c>
      <c r="P206" s="11" t="s">
        <v>1642</v>
      </c>
      <c r="Q206" s="11" t="s">
        <v>1749</v>
      </c>
    </row>
    <row r="207" spans="1:17" ht="36" x14ac:dyDescent="0.25">
      <c r="A207" s="7" t="s">
        <v>1750</v>
      </c>
      <c r="B207" s="7" t="str">
        <f>C207&amp;"|"&amp;COUNTIF(C$5:C207,C207)</f>
        <v>5|23</v>
      </c>
      <c r="C207" s="7">
        <v>5</v>
      </c>
      <c r="D207" s="19" t="str">
        <f>INDEX(Modules!$B$5:$B$14,MATCH(C207,Modules!$A$5:$A$14,0))</f>
        <v>الأسقف والأنظمة الإنشائية الخاصة</v>
      </c>
      <c r="E207" s="7" t="s">
        <v>101</v>
      </c>
      <c r="F207" s="8" t="s">
        <v>102</v>
      </c>
      <c r="G207" s="7" t="s">
        <v>17</v>
      </c>
      <c r="H207" s="7" t="s">
        <v>59</v>
      </c>
      <c r="I207" s="8" t="s">
        <v>1751</v>
      </c>
      <c r="J207" s="8" t="s">
        <v>1752</v>
      </c>
      <c r="K207" s="8" t="s">
        <v>1753</v>
      </c>
      <c r="L207" s="8" t="s">
        <v>1754</v>
      </c>
      <c r="M207" s="8" t="s">
        <v>1755</v>
      </c>
      <c r="N207" s="7" t="s">
        <v>126</v>
      </c>
      <c r="O207" s="8" t="s">
        <v>1756</v>
      </c>
      <c r="P207" s="7" t="s">
        <v>1757</v>
      </c>
      <c r="Q207" s="7" t="s">
        <v>1758</v>
      </c>
    </row>
    <row r="208" spans="1:17" ht="36" x14ac:dyDescent="0.25">
      <c r="A208" s="11" t="s">
        <v>1759</v>
      </c>
      <c r="B208" s="11" t="str">
        <f>C208&amp;"|"&amp;COUNTIF(C$5:C208,C208)</f>
        <v>5|24</v>
      </c>
      <c r="C208" s="11">
        <v>5</v>
      </c>
      <c r="D208" s="20" t="str">
        <f>INDEX(Modules!$B$5:$B$14,MATCH(C208,Modules!$A$5:$A$14,0))</f>
        <v>الأسقف والأنظمة الإنشائية الخاصة</v>
      </c>
      <c r="E208" s="11" t="s">
        <v>101</v>
      </c>
      <c r="F208" s="12" t="s">
        <v>102</v>
      </c>
      <c r="G208" s="11" t="s">
        <v>16</v>
      </c>
      <c r="H208" s="11" t="s">
        <v>59</v>
      </c>
      <c r="I208" s="12" t="s">
        <v>1760</v>
      </c>
      <c r="J208" s="12" t="s">
        <v>1761</v>
      </c>
      <c r="K208" s="12" t="s">
        <v>1762</v>
      </c>
      <c r="L208" s="12" t="s">
        <v>1763</v>
      </c>
      <c r="M208" s="12" t="s">
        <v>1764</v>
      </c>
      <c r="N208" s="11" t="s">
        <v>88</v>
      </c>
      <c r="O208" s="12" t="s">
        <v>1765</v>
      </c>
      <c r="P208" s="11" t="s">
        <v>1766</v>
      </c>
      <c r="Q208" s="11" t="s">
        <v>1767</v>
      </c>
    </row>
    <row r="209" spans="1:17" ht="36" x14ac:dyDescent="0.25">
      <c r="A209" s="7" t="s">
        <v>1768</v>
      </c>
      <c r="B209" s="7" t="str">
        <f>C209&amp;"|"&amp;COUNTIF(C$5:C209,C209)</f>
        <v>5|25</v>
      </c>
      <c r="C209" s="7">
        <v>5</v>
      </c>
      <c r="D209" s="19" t="str">
        <f>INDEX(Modules!$B$5:$B$14,MATCH(C209,Modules!$A$5:$A$14,0))</f>
        <v>الأسقف والأنظمة الإنشائية الخاصة</v>
      </c>
      <c r="E209" s="7" t="s">
        <v>1561</v>
      </c>
      <c r="F209" s="8" t="s">
        <v>1562</v>
      </c>
      <c r="G209" s="7" t="s">
        <v>17</v>
      </c>
      <c r="H209" s="7" t="s">
        <v>59</v>
      </c>
      <c r="I209" s="8" t="s">
        <v>1769</v>
      </c>
      <c r="J209" s="8" t="s">
        <v>1770</v>
      </c>
      <c r="K209" s="8" t="s">
        <v>1771</v>
      </c>
      <c r="L209" s="8" t="s">
        <v>1772</v>
      </c>
      <c r="M209" s="8" t="s">
        <v>1773</v>
      </c>
      <c r="N209" s="7" t="s">
        <v>126</v>
      </c>
      <c r="O209" s="8" t="s">
        <v>1774</v>
      </c>
      <c r="P209" s="7" t="s">
        <v>1775</v>
      </c>
      <c r="Q209" s="7" t="s">
        <v>1776</v>
      </c>
    </row>
    <row r="210" spans="1:17" ht="36" x14ac:dyDescent="0.25">
      <c r="A210" s="11" t="s">
        <v>1777</v>
      </c>
      <c r="B210" s="11" t="str">
        <f>C210&amp;"|"&amp;COUNTIF(C$5:C210,C210)</f>
        <v>5|26</v>
      </c>
      <c r="C210" s="11">
        <v>5</v>
      </c>
      <c r="D210" s="20" t="str">
        <f>INDEX(Modules!$B$5:$B$14,MATCH(C210,Modules!$A$5:$A$14,0))</f>
        <v>الأسقف والأنظمة الإنشائية الخاصة</v>
      </c>
      <c r="E210" s="11" t="s">
        <v>101</v>
      </c>
      <c r="F210" s="12" t="s">
        <v>102</v>
      </c>
      <c r="G210" s="11" t="s">
        <v>16</v>
      </c>
      <c r="H210" s="11" t="s">
        <v>59</v>
      </c>
      <c r="I210" s="12" t="s">
        <v>1778</v>
      </c>
      <c r="J210" s="12" t="s">
        <v>1779</v>
      </c>
      <c r="K210" s="12" t="s">
        <v>1780</v>
      </c>
      <c r="L210" s="12" t="s">
        <v>1781</v>
      </c>
      <c r="M210" s="12" t="s">
        <v>1782</v>
      </c>
      <c r="N210" s="11" t="s">
        <v>126</v>
      </c>
      <c r="O210" s="12" t="s">
        <v>1783</v>
      </c>
      <c r="P210" s="11" t="s">
        <v>1642</v>
      </c>
      <c r="Q210" s="11" t="s">
        <v>1784</v>
      </c>
    </row>
    <row r="211" spans="1:17" ht="36" x14ac:dyDescent="0.25">
      <c r="A211" s="7" t="s">
        <v>1785</v>
      </c>
      <c r="B211" s="7" t="str">
        <f>C211&amp;"|"&amp;COUNTIF(C$5:C211,C211)</f>
        <v>5|27</v>
      </c>
      <c r="C211" s="7">
        <v>5</v>
      </c>
      <c r="D211" s="19" t="str">
        <f>INDEX(Modules!$B$5:$B$14,MATCH(C211,Modules!$A$5:$A$14,0))</f>
        <v>الأسقف والأنظمة الإنشائية الخاصة</v>
      </c>
      <c r="E211" s="7" t="s">
        <v>1561</v>
      </c>
      <c r="F211" s="8" t="s">
        <v>1562</v>
      </c>
      <c r="G211" s="7" t="s">
        <v>16</v>
      </c>
      <c r="H211" s="7" t="s">
        <v>59</v>
      </c>
      <c r="I211" s="8" t="s">
        <v>1786</v>
      </c>
      <c r="J211" s="8" t="s">
        <v>1787</v>
      </c>
      <c r="K211" s="8" t="s">
        <v>1788</v>
      </c>
      <c r="L211" s="8" t="s">
        <v>1789</v>
      </c>
      <c r="M211" s="8" t="s">
        <v>1790</v>
      </c>
      <c r="N211" s="7" t="s">
        <v>65</v>
      </c>
      <c r="O211" s="8" t="s">
        <v>1791</v>
      </c>
      <c r="P211" s="7" t="s">
        <v>1792</v>
      </c>
      <c r="Q211" s="7" t="s">
        <v>1793</v>
      </c>
    </row>
    <row r="212" spans="1:17" ht="36" x14ac:dyDescent="0.25">
      <c r="A212" s="11" t="s">
        <v>1794</v>
      </c>
      <c r="B212" s="11" t="str">
        <f>C212&amp;"|"&amp;COUNTIF(C$5:C212,C212)</f>
        <v>5|28</v>
      </c>
      <c r="C212" s="11">
        <v>5</v>
      </c>
      <c r="D212" s="20" t="str">
        <f>INDEX(Modules!$B$5:$B$14,MATCH(C212,Modules!$A$5:$A$14,0))</f>
        <v>الأسقف والأنظمة الإنشائية الخاصة</v>
      </c>
      <c r="E212" s="11" t="s">
        <v>1561</v>
      </c>
      <c r="F212" s="12" t="s">
        <v>1562</v>
      </c>
      <c r="G212" s="11" t="s">
        <v>17</v>
      </c>
      <c r="H212" s="11" t="s">
        <v>59</v>
      </c>
      <c r="I212" s="12" t="s">
        <v>1795</v>
      </c>
      <c r="J212" s="12" t="s">
        <v>1796</v>
      </c>
      <c r="K212" s="12" t="s">
        <v>1797</v>
      </c>
      <c r="L212" s="12" t="s">
        <v>1798</v>
      </c>
      <c r="M212" s="12" t="s">
        <v>1799</v>
      </c>
      <c r="N212" s="11" t="s">
        <v>65</v>
      </c>
      <c r="O212" s="12" t="s">
        <v>1800</v>
      </c>
      <c r="P212" s="11" t="s">
        <v>1792</v>
      </c>
      <c r="Q212" s="11" t="s">
        <v>1801</v>
      </c>
    </row>
    <row r="213" spans="1:17" ht="36" x14ac:dyDescent="0.25">
      <c r="A213" s="7" t="s">
        <v>1802</v>
      </c>
      <c r="B213" s="7" t="str">
        <f>C213&amp;"|"&amp;COUNTIF(C$5:C213,C213)</f>
        <v>5|29</v>
      </c>
      <c r="C213" s="7">
        <v>5</v>
      </c>
      <c r="D213" s="19" t="str">
        <f>INDEX(Modules!$B$5:$B$14,MATCH(C213,Modules!$A$5:$A$14,0))</f>
        <v>الأسقف والأنظمة الإنشائية الخاصة</v>
      </c>
      <c r="E213" s="7" t="s">
        <v>1561</v>
      </c>
      <c r="F213" s="8" t="s">
        <v>1562</v>
      </c>
      <c r="G213" s="7" t="s">
        <v>17</v>
      </c>
      <c r="H213" s="7" t="s">
        <v>59</v>
      </c>
      <c r="I213" s="8" t="s">
        <v>1803</v>
      </c>
      <c r="J213" s="8" t="s">
        <v>1804</v>
      </c>
      <c r="K213" s="8" t="s">
        <v>1805</v>
      </c>
      <c r="L213" s="8" t="s">
        <v>1806</v>
      </c>
      <c r="M213" s="8" t="s">
        <v>1807</v>
      </c>
      <c r="N213" s="7" t="s">
        <v>65</v>
      </c>
      <c r="O213" s="8" t="s">
        <v>1808</v>
      </c>
      <c r="P213" s="7" t="s">
        <v>1809</v>
      </c>
      <c r="Q213" s="7" t="s">
        <v>1810</v>
      </c>
    </row>
    <row r="214" spans="1:17" ht="36" x14ac:dyDescent="0.25">
      <c r="A214" s="11" t="s">
        <v>1811</v>
      </c>
      <c r="B214" s="11" t="str">
        <f>C214&amp;"|"&amp;COUNTIF(C$5:C214,C214)</f>
        <v>5|30</v>
      </c>
      <c r="C214" s="11">
        <v>5</v>
      </c>
      <c r="D214" s="20" t="str">
        <f>INDEX(Modules!$B$5:$B$14,MATCH(C214,Modules!$A$5:$A$14,0))</f>
        <v>الأسقف والأنظمة الإنشائية الخاصة</v>
      </c>
      <c r="E214" s="11" t="s">
        <v>1608</v>
      </c>
      <c r="F214" s="12" t="s">
        <v>1609</v>
      </c>
      <c r="G214" s="11" t="s">
        <v>16</v>
      </c>
      <c r="H214" s="11" t="s">
        <v>59</v>
      </c>
      <c r="I214" s="12" t="s">
        <v>1812</v>
      </c>
      <c r="J214" s="12" t="s">
        <v>1813</v>
      </c>
      <c r="K214" s="12" t="s">
        <v>1814</v>
      </c>
      <c r="L214" s="12" t="s">
        <v>1815</v>
      </c>
      <c r="M214" s="12" t="s">
        <v>1816</v>
      </c>
      <c r="N214" s="11" t="s">
        <v>88</v>
      </c>
      <c r="O214" s="12" t="s">
        <v>1817</v>
      </c>
      <c r="P214" s="11" t="s">
        <v>1676</v>
      </c>
      <c r="Q214" s="11" t="s">
        <v>1818</v>
      </c>
    </row>
    <row r="215" spans="1:17" ht="36" x14ac:dyDescent="0.25">
      <c r="A215" s="7" t="s">
        <v>1819</v>
      </c>
      <c r="B215" s="7" t="str">
        <f>C215&amp;"|"&amp;COUNTIF(C$5:C215,C215)</f>
        <v>5|31</v>
      </c>
      <c r="C215" s="7">
        <v>5</v>
      </c>
      <c r="D215" s="19" t="str">
        <f>INDEX(Modules!$B$5:$B$14,MATCH(C215,Modules!$A$5:$A$14,0))</f>
        <v>الأسقف والأنظمة الإنشائية الخاصة</v>
      </c>
      <c r="E215" s="7" t="s">
        <v>1561</v>
      </c>
      <c r="F215" s="8" t="s">
        <v>1562</v>
      </c>
      <c r="G215" s="7" t="s">
        <v>17</v>
      </c>
      <c r="H215" s="7" t="s">
        <v>59</v>
      </c>
      <c r="I215" s="8" t="s">
        <v>1820</v>
      </c>
      <c r="J215" s="8" t="s">
        <v>1821</v>
      </c>
      <c r="K215" s="8" t="s">
        <v>1822</v>
      </c>
      <c r="L215" s="8" t="s">
        <v>1823</v>
      </c>
      <c r="M215" s="8" t="s">
        <v>1824</v>
      </c>
      <c r="N215" s="7" t="s">
        <v>65</v>
      </c>
      <c r="O215" s="8" t="s">
        <v>1825</v>
      </c>
      <c r="P215" s="7" t="s">
        <v>1775</v>
      </c>
      <c r="Q215" s="7" t="s">
        <v>1826</v>
      </c>
    </row>
    <row r="216" spans="1:17" ht="36" x14ac:dyDescent="0.25">
      <c r="A216" s="11" t="s">
        <v>1827</v>
      </c>
      <c r="B216" s="11" t="str">
        <f>C216&amp;"|"&amp;COUNTIF(C$5:C216,C216)</f>
        <v>5|32</v>
      </c>
      <c r="C216" s="11">
        <v>5</v>
      </c>
      <c r="D216" s="20" t="str">
        <f>INDEX(Modules!$B$5:$B$14,MATCH(C216,Modules!$A$5:$A$14,0))</f>
        <v>الأسقف والأنظمة الإنشائية الخاصة</v>
      </c>
      <c r="E216" s="11" t="s">
        <v>101</v>
      </c>
      <c r="F216" s="12" t="s">
        <v>102</v>
      </c>
      <c r="G216" s="11" t="s">
        <v>18</v>
      </c>
      <c r="H216" s="11" t="s">
        <v>59</v>
      </c>
      <c r="I216" s="12" t="s">
        <v>1828</v>
      </c>
      <c r="J216" s="12" t="s">
        <v>1829</v>
      </c>
      <c r="K216" s="12" t="s">
        <v>1830</v>
      </c>
      <c r="L216" s="12" t="s">
        <v>1831</v>
      </c>
      <c r="M216" s="12" t="s">
        <v>1832</v>
      </c>
      <c r="N216" s="11" t="s">
        <v>65</v>
      </c>
      <c r="O216" s="12" t="s">
        <v>1833</v>
      </c>
      <c r="P216" s="11" t="s">
        <v>1834</v>
      </c>
      <c r="Q216" s="11" t="s">
        <v>1835</v>
      </c>
    </row>
    <row r="217" spans="1:17" ht="36" x14ac:dyDescent="0.25">
      <c r="A217" s="7" t="s">
        <v>1836</v>
      </c>
      <c r="B217" s="7" t="str">
        <f>C217&amp;"|"&amp;COUNTIF(C$5:C217,C217)</f>
        <v>5|33</v>
      </c>
      <c r="C217" s="7">
        <v>5</v>
      </c>
      <c r="D217" s="19" t="str">
        <f>INDEX(Modules!$B$5:$B$14,MATCH(C217,Modules!$A$5:$A$14,0))</f>
        <v>الأسقف والأنظمة الإنشائية الخاصة</v>
      </c>
      <c r="E217" s="7" t="s">
        <v>101</v>
      </c>
      <c r="F217" s="8" t="s">
        <v>102</v>
      </c>
      <c r="G217" s="7" t="s">
        <v>17</v>
      </c>
      <c r="H217" s="7" t="s">
        <v>214</v>
      </c>
      <c r="I217" s="8" t="s">
        <v>215</v>
      </c>
      <c r="J217" s="8" t="s">
        <v>1837</v>
      </c>
      <c r="K217" s="8" t="s">
        <v>1838</v>
      </c>
      <c r="L217" s="8" t="s">
        <v>1839</v>
      </c>
      <c r="M217" s="8" t="s">
        <v>1540</v>
      </c>
      <c r="N217" s="7" t="s">
        <v>75</v>
      </c>
      <c r="O217" s="8" t="s">
        <v>1840</v>
      </c>
      <c r="P217" s="7" t="s">
        <v>1841</v>
      </c>
      <c r="Q217" s="7" t="s">
        <v>1842</v>
      </c>
    </row>
    <row r="218" spans="1:17" ht="36" x14ac:dyDescent="0.25">
      <c r="A218" s="11" t="s">
        <v>1843</v>
      </c>
      <c r="B218" s="11" t="str">
        <f>C218&amp;"|"&amp;COUNTIF(C$5:C218,C218)</f>
        <v>5|34</v>
      </c>
      <c r="C218" s="11">
        <v>5</v>
      </c>
      <c r="D218" s="20" t="str">
        <f>INDEX(Modules!$B$5:$B$14,MATCH(C218,Modules!$A$5:$A$14,0))</f>
        <v>الأسقف والأنظمة الإنشائية الخاصة</v>
      </c>
      <c r="E218" s="11" t="s">
        <v>1608</v>
      </c>
      <c r="F218" s="12" t="s">
        <v>1609</v>
      </c>
      <c r="G218" s="11" t="s">
        <v>18</v>
      </c>
      <c r="H218" s="11" t="s">
        <v>59</v>
      </c>
      <c r="I218" s="12" t="s">
        <v>1844</v>
      </c>
      <c r="J218" s="12" t="s">
        <v>1845</v>
      </c>
      <c r="K218" s="12" t="s">
        <v>1846</v>
      </c>
      <c r="L218" s="12" t="s">
        <v>1847</v>
      </c>
      <c r="M218" s="12" t="s">
        <v>1848</v>
      </c>
      <c r="N218" s="11" t="s">
        <v>75</v>
      </c>
      <c r="O218" s="12" t="s">
        <v>1849</v>
      </c>
      <c r="P218" s="11" t="s">
        <v>1615</v>
      </c>
      <c r="Q218" s="11" t="s">
        <v>1850</v>
      </c>
    </row>
    <row r="219" spans="1:17" ht="36" x14ac:dyDescent="0.25">
      <c r="A219" s="7" t="s">
        <v>1851</v>
      </c>
      <c r="B219" s="7" t="str">
        <f>C219&amp;"|"&amp;COUNTIF(C$5:C219,C219)</f>
        <v>5|35</v>
      </c>
      <c r="C219" s="7">
        <v>5</v>
      </c>
      <c r="D219" s="19" t="str">
        <f>INDEX(Modules!$B$5:$B$14,MATCH(C219,Modules!$A$5:$A$14,0))</f>
        <v>الأسقف والأنظمة الإنشائية الخاصة</v>
      </c>
      <c r="E219" s="7" t="s">
        <v>1561</v>
      </c>
      <c r="F219" s="8" t="s">
        <v>1562</v>
      </c>
      <c r="G219" s="7" t="s">
        <v>18</v>
      </c>
      <c r="H219" s="7" t="s">
        <v>483</v>
      </c>
      <c r="I219" s="8" t="s">
        <v>1852</v>
      </c>
      <c r="J219" s="8" t="s">
        <v>1853</v>
      </c>
      <c r="K219" s="8" t="s">
        <v>1854</v>
      </c>
      <c r="L219" s="8" t="s">
        <v>1855</v>
      </c>
      <c r="M219" s="8" t="s">
        <v>1856</v>
      </c>
      <c r="N219" s="7" t="s">
        <v>75</v>
      </c>
      <c r="O219" s="8" t="s">
        <v>1857</v>
      </c>
      <c r="P219" s="7" t="s">
        <v>1775</v>
      </c>
      <c r="Q219" s="7" t="s">
        <v>1858</v>
      </c>
    </row>
    <row r="220" spans="1:17" ht="36" x14ac:dyDescent="0.25">
      <c r="A220" s="11" t="s">
        <v>1859</v>
      </c>
      <c r="B220" s="11" t="str">
        <f>C220&amp;"|"&amp;COUNTIF(C$5:C220,C220)</f>
        <v>5|36</v>
      </c>
      <c r="C220" s="11">
        <v>5</v>
      </c>
      <c r="D220" s="20" t="str">
        <f>INDEX(Modules!$B$5:$B$14,MATCH(C220,Modules!$A$5:$A$14,0))</f>
        <v>الأسقف والأنظمة الإنشائية الخاصة</v>
      </c>
      <c r="E220" s="11" t="s">
        <v>101</v>
      </c>
      <c r="F220" s="12" t="s">
        <v>102</v>
      </c>
      <c r="G220" s="11" t="s">
        <v>16</v>
      </c>
      <c r="H220" s="11" t="s">
        <v>59</v>
      </c>
      <c r="I220" s="12" t="s">
        <v>1860</v>
      </c>
      <c r="J220" s="12" t="s">
        <v>1861</v>
      </c>
      <c r="K220" s="12" t="s">
        <v>1862</v>
      </c>
      <c r="L220" s="12" t="s">
        <v>1863</v>
      </c>
      <c r="M220" s="12" t="s">
        <v>1864</v>
      </c>
      <c r="N220" s="11" t="s">
        <v>126</v>
      </c>
      <c r="O220" s="12" t="s">
        <v>1865</v>
      </c>
      <c r="P220" s="11" t="s">
        <v>1834</v>
      </c>
      <c r="Q220" s="11" t="s">
        <v>1866</v>
      </c>
    </row>
    <row r="221" spans="1:17" ht="36" x14ac:dyDescent="0.25">
      <c r="A221" s="7" t="s">
        <v>1867</v>
      </c>
      <c r="B221" s="7" t="str">
        <f>C221&amp;"|"&amp;COUNTIF(C$5:C221,C221)</f>
        <v>5|37</v>
      </c>
      <c r="C221" s="7">
        <v>5</v>
      </c>
      <c r="D221" s="19" t="str">
        <f>INDEX(Modules!$B$5:$B$14,MATCH(C221,Modules!$A$5:$A$14,0))</f>
        <v>الأسقف والأنظمة الإنشائية الخاصة</v>
      </c>
      <c r="E221" s="7" t="s">
        <v>101</v>
      </c>
      <c r="F221" s="8" t="s">
        <v>102</v>
      </c>
      <c r="G221" s="7" t="s">
        <v>16</v>
      </c>
      <c r="H221" s="7" t="s">
        <v>59</v>
      </c>
      <c r="I221" s="8" t="s">
        <v>1868</v>
      </c>
      <c r="J221" s="8" t="s">
        <v>1869</v>
      </c>
      <c r="K221" s="8" t="s">
        <v>1870</v>
      </c>
      <c r="L221" s="8" t="s">
        <v>1871</v>
      </c>
      <c r="M221" s="8" t="s">
        <v>1829</v>
      </c>
      <c r="N221" s="7" t="s">
        <v>126</v>
      </c>
      <c r="O221" s="8" t="s">
        <v>1872</v>
      </c>
      <c r="P221" s="7" t="s">
        <v>1834</v>
      </c>
      <c r="Q221" s="7" t="s">
        <v>1873</v>
      </c>
    </row>
    <row r="222" spans="1:17" ht="36" x14ac:dyDescent="0.25">
      <c r="A222" s="11" t="s">
        <v>1874</v>
      </c>
      <c r="B222" s="11" t="str">
        <f>C222&amp;"|"&amp;COUNTIF(C$5:C222,C222)</f>
        <v>5|38</v>
      </c>
      <c r="C222" s="11">
        <v>5</v>
      </c>
      <c r="D222" s="20" t="str">
        <f>INDEX(Modules!$B$5:$B$14,MATCH(C222,Modules!$A$5:$A$14,0))</f>
        <v>الأسقف والأنظمة الإنشائية الخاصة</v>
      </c>
      <c r="E222" s="11" t="s">
        <v>1561</v>
      </c>
      <c r="F222" s="12" t="s">
        <v>1562</v>
      </c>
      <c r="G222" s="11" t="s">
        <v>16</v>
      </c>
      <c r="H222" s="11" t="s">
        <v>59</v>
      </c>
      <c r="I222" s="12" t="s">
        <v>1875</v>
      </c>
      <c r="J222" s="12" t="s">
        <v>1876</v>
      </c>
      <c r="K222" s="12" t="s">
        <v>1877</v>
      </c>
      <c r="L222" s="12" t="s">
        <v>1878</v>
      </c>
      <c r="M222" s="12" t="s">
        <v>1879</v>
      </c>
      <c r="N222" s="11" t="s">
        <v>126</v>
      </c>
      <c r="O222" s="12" t="s">
        <v>1880</v>
      </c>
      <c r="P222" s="11" t="s">
        <v>1809</v>
      </c>
      <c r="Q222" s="11" t="s">
        <v>1881</v>
      </c>
    </row>
    <row r="223" spans="1:17" ht="36" x14ac:dyDescent="0.25">
      <c r="A223" s="7" t="s">
        <v>1882</v>
      </c>
      <c r="B223" s="7" t="str">
        <f>C223&amp;"|"&amp;COUNTIF(C$5:C223,C223)</f>
        <v>5|39</v>
      </c>
      <c r="C223" s="7">
        <v>5</v>
      </c>
      <c r="D223" s="19" t="str">
        <f>INDEX(Modules!$B$5:$B$14,MATCH(C223,Modules!$A$5:$A$14,0))</f>
        <v>الأسقف والأنظمة الإنشائية الخاصة</v>
      </c>
      <c r="E223" s="7" t="s">
        <v>1561</v>
      </c>
      <c r="F223" s="8" t="s">
        <v>1562</v>
      </c>
      <c r="G223" s="7" t="s">
        <v>17</v>
      </c>
      <c r="H223" s="7" t="s">
        <v>59</v>
      </c>
      <c r="I223" s="8" t="s">
        <v>1883</v>
      </c>
      <c r="J223" s="8" t="s">
        <v>1404</v>
      </c>
      <c r="K223" s="8" t="s">
        <v>1884</v>
      </c>
      <c r="L223" s="8" t="s">
        <v>1885</v>
      </c>
      <c r="M223" s="8" t="s">
        <v>1402</v>
      </c>
      <c r="N223" s="7" t="s">
        <v>88</v>
      </c>
      <c r="O223" s="8" t="s">
        <v>1886</v>
      </c>
      <c r="P223" s="7" t="s">
        <v>1587</v>
      </c>
      <c r="Q223" s="7" t="s">
        <v>1887</v>
      </c>
    </row>
    <row r="224" spans="1:17" ht="36" x14ac:dyDescent="0.25">
      <c r="A224" s="11" t="s">
        <v>1888</v>
      </c>
      <c r="B224" s="11" t="str">
        <f>C224&amp;"|"&amp;COUNTIF(C$5:C224,C224)</f>
        <v>5|40</v>
      </c>
      <c r="C224" s="11">
        <v>5</v>
      </c>
      <c r="D224" s="20" t="str">
        <f>INDEX(Modules!$B$5:$B$14,MATCH(C224,Modules!$A$5:$A$14,0))</f>
        <v>الأسقف والأنظمة الإنشائية الخاصة</v>
      </c>
      <c r="E224" s="11" t="s">
        <v>1561</v>
      </c>
      <c r="F224" s="12" t="s">
        <v>1562</v>
      </c>
      <c r="G224" s="11" t="s">
        <v>17</v>
      </c>
      <c r="H224" s="11" t="s">
        <v>59</v>
      </c>
      <c r="I224" s="12" t="s">
        <v>1889</v>
      </c>
      <c r="J224" s="12" t="s">
        <v>1890</v>
      </c>
      <c r="K224" s="12" t="s">
        <v>1891</v>
      </c>
      <c r="L224" s="12" t="s">
        <v>1892</v>
      </c>
      <c r="M224" s="12" t="s">
        <v>1893</v>
      </c>
      <c r="N224" s="11" t="s">
        <v>126</v>
      </c>
      <c r="O224" s="12" t="s">
        <v>1894</v>
      </c>
      <c r="P224" s="11" t="s">
        <v>1587</v>
      </c>
      <c r="Q224" s="11" t="s">
        <v>1895</v>
      </c>
    </row>
    <row r="225" spans="1:17" ht="36" x14ac:dyDescent="0.25">
      <c r="A225" s="7" t="s">
        <v>1896</v>
      </c>
      <c r="B225" s="7" t="str">
        <f>C225&amp;"|"&amp;COUNTIF(C$5:C225,C225)</f>
        <v>5|41</v>
      </c>
      <c r="C225" s="7">
        <v>5</v>
      </c>
      <c r="D225" s="19" t="str">
        <f>INDEX(Modules!$B$5:$B$14,MATCH(C225,Modules!$A$5:$A$14,0))</f>
        <v>الأسقف والأنظمة الإنشائية الخاصة</v>
      </c>
      <c r="E225" s="7" t="s">
        <v>1608</v>
      </c>
      <c r="F225" s="8" t="s">
        <v>1609</v>
      </c>
      <c r="G225" s="7" t="s">
        <v>18</v>
      </c>
      <c r="H225" s="7" t="s">
        <v>59</v>
      </c>
      <c r="I225" s="8" t="s">
        <v>1897</v>
      </c>
      <c r="J225" s="8" t="s">
        <v>1898</v>
      </c>
      <c r="K225" s="8" t="s">
        <v>1899</v>
      </c>
      <c r="L225" s="8" t="s">
        <v>1900</v>
      </c>
      <c r="M225" s="8" t="s">
        <v>1901</v>
      </c>
      <c r="N225" s="7" t="s">
        <v>75</v>
      </c>
      <c r="O225" s="8" t="s">
        <v>1902</v>
      </c>
      <c r="P225" s="7" t="s">
        <v>1633</v>
      </c>
      <c r="Q225" s="7" t="s">
        <v>1903</v>
      </c>
    </row>
    <row r="226" spans="1:17" ht="36" x14ac:dyDescent="0.25">
      <c r="A226" s="11" t="s">
        <v>1904</v>
      </c>
      <c r="B226" s="11" t="str">
        <f>C226&amp;"|"&amp;COUNTIF(C$5:C226,C226)</f>
        <v>5|42</v>
      </c>
      <c r="C226" s="11">
        <v>5</v>
      </c>
      <c r="D226" s="20" t="str">
        <f>INDEX(Modules!$B$5:$B$14,MATCH(C226,Modules!$A$5:$A$14,0))</f>
        <v>الأسقف والأنظمة الإنشائية الخاصة</v>
      </c>
      <c r="E226" s="11" t="s">
        <v>101</v>
      </c>
      <c r="F226" s="12" t="s">
        <v>102</v>
      </c>
      <c r="G226" s="11" t="s">
        <v>16</v>
      </c>
      <c r="H226" s="11" t="s">
        <v>59</v>
      </c>
      <c r="I226" s="12" t="s">
        <v>1905</v>
      </c>
      <c r="J226" s="12" t="s">
        <v>1906</v>
      </c>
      <c r="K226" s="12" t="s">
        <v>1907</v>
      </c>
      <c r="L226" s="12" t="s">
        <v>1908</v>
      </c>
      <c r="M226" s="12" t="s">
        <v>1909</v>
      </c>
      <c r="N226" s="11" t="s">
        <v>75</v>
      </c>
      <c r="O226" s="12" t="s">
        <v>1910</v>
      </c>
      <c r="P226" s="11" t="s">
        <v>1624</v>
      </c>
      <c r="Q226" s="11" t="s">
        <v>1911</v>
      </c>
    </row>
    <row r="227" spans="1:17" ht="36" x14ac:dyDescent="0.25">
      <c r="A227" s="7" t="s">
        <v>1912</v>
      </c>
      <c r="B227" s="7" t="str">
        <f>C227&amp;"|"&amp;COUNTIF(C$5:C227,C227)</f>
        <v>5|43</v>
      </c>
      <c r="C227" s="7">
        <v>5</v>
      </c>
      <c r="D227" s="19" t="str">
        <f>INDEX(Modules!$B$5:$B$14,MATCH(C227,Modules!$A$5:$A$14,0))</f>
        <v>الأسقف والأنظمة الإنشائية الخاصة</v>
      </c>
      <c r="E227" s="7" t="s">
        <v>101</v>
      </c>
      <c r="F227" s="8" t="s">
        <v>102</v>
      </c>
      <c r="G227" s="7" t="s">
        <v>18</v>
      </c>
      <c r="H227" s="7" t="s">
        <v>59</v>
      </c>
      <c r="I227" s="8" t="s">
        <v>1913</v>
      </c>
      <c r="J227" s="8" t="s">
        <v>1914</v>
      </c>
      <c r="K227" s="8" t="s">
        <v>1915</v>
      </c>
      <c r="L227" s="8" t="s">
        <v>1916</v>
      </c>
      <c r="M227" s="8" t="s">
        <v>1917</v>
      </c>
      <c r="N227" s="7" t="s">
        <v>65</v>
      </c>
      <c r="O227" s="8" t="s">
        <v>1918</v>
      </c>
      <c r="P227" s="7" t="s">
        <v>1919</v>
      </c>
      <c r="Q227" s="7" t="s">
        <v>1920</v>
      </c>
    </row>
    <row r="228" spans="1:17" ht="36" x14ac:dyDescent="0.25">
      <c r="A228" s="11" t="s">
        <v>1921</v>
      </c>
      <c r="B228" s="11" t="str">
        <f>C228&amp;"|"&amp;COUNTIF(C$5:C228,C228)</f>
        <v>5|44</v>
      </c>
      <c r="C228" s="11">
        <v>5</v>
      </c>
      <c r="D228" s="20" t="str">
        <f>INDEX(Modules!$B$5:$B$14,MATCH(C228,Modules!$A$5:$A$14,0))</f>
        <v>الأسقف والأنظمة الإنشائية الخاصة</v>
      </c>
      <c r="E228" s="11" t="s">
        <v>1608</v>
      </c>
      <c r="F228" s="12" t="s">
        <v>1609</v>
      </c>
      <c r="G228" s="11" t="s">
        <v>17</v>
      </c>
      <c r="H228" s="11" t="s">
        <v>59</v>
      </c>
      <c r="I228" s="12" t="s">
        <v>1922</v>
      </c>
      <c r="J228" s="12" t="s">
        <v>1923</v>
      </c>
      <c r="K228" s="12" t="s">
        <v>1924</v>
      </c>
      <c r="L228" s="12" t="s">
        <v>1925</v>
      </c>
      <c r="M228" s="12" t="s">
        <v>1926</v>
      </c>
      <c r="N228" s="11" t="s">
        <v>75</v>
      </c>
      <c r="O228" s="12" t="s">
        <v>1927</v>
      </c>
      <c r="P228" s="11" t="s">
        <v>1928</v>
      </c>
      <c r="Q228" s="11" t="s">
        <v>1929</v>
      </c>
    </row>
    <row r="229" spans="1:17" ht="36" x14ac:dyDescent="0.25">
      <c r="A229" s="7" t="s">
        <v>1930</v>
      </c>
      <c r="B229" s="7" t="str">
        <f>C229&amp;"|"&amp;COUNTIF(C$5:C229,C229)</f>
        <v>5|45</v>
      </c>
      <c r="C229" s="7">
        <v>5</v>
      </c>
      <c r="D229" s="19" t="str">
        <f>INDEX(Modules!$B$5:$B$14,MATCH(C229,Modules!$A$5:$A$14,0))</f>
        <v>الأسقف والأنظمة الإنشائية الخاصة</v>
      </c>
      <c r="E229" s="7" t="s">
        <v>1608</v>
      </c>
      <c r="F229" s="8" t="s">
        <v>1609</v>
      </c>
      <c r="G229" s="7" t="s">
        <v>17</v>
      </c>
      <c r="H229" s="7" t="s">
        <v>59</v>
      </c>
      <c r="I229" s="8" t="s">
        <v>1931</v>
      </c>
      <c r="J229" s="8" t="s">
        <v>1932</v>
      </c>
      <c r="K229" s="8" t="s">
        <v>1933</v>
      </c>
      <c r="L229" s="8" t="s">
        <v>1934</v>
      </c>
      <c r="M229" s="8" t="s">
        <v>1935</v>
      </c>
      <c r="N229" s="7" t="s">
        <v>65</v>
      </c>
      <c r="O229" s="8" t="s">
        <v>1936</v>
      </c>
      <c r="P229" s="7" t="s">
        <v>1676</v>
      </c>
      <c r="Q229" s="7" t="s">
        <v>1937</v>
      </c>
    </row>
    <row r="230" spans="1:17" ht="36" x14ac:dyDescent="0.25">
      <c r="A230" s="11" t="s">
        <v>1938</v>
      </c>
      <c r="B230" s="11" t="str">
        <f>C230&amp;"|"&amp;COUNTIF(C$5:C230,C230)</f>
        <v>6|1</v>
      </c>
      <c r="C230" s="11">
        <v>6</v>
      </c>
      <c r="D230" s="20" t="str">
        <f>INDEX(Modules!$B$5:$B$14,MATCH(C230,Modules!$A$5:$A$14,0))</f>
        <v>المباني واللياسة والعزل</v>
      </c>
      <c r="E230" s="11" t="s">
        <v>1939</v>
      </c>
      <c r="F230" s="12" t="s">
        <v>1940</v>
      </c>
      <c r="G230" s="11" t="s">
        <v>17</v>
      </c>
      <c r="H230" s="11" t="s">
        <v>59</v>
      </c>
      <c r="I230" s="12" t="s">
        <v>1941</v>
      </c>
      <c r="J230" s="12" t="s">
        <v>1942</v>
      </c>
      <c r="K230" s="12" t="s">
        <v>1943</v>
      </c>
      <c r="L230" s="12" t="s">
        <v>1944</v>
      </c>
      <c r="M230" s="12" t="s">
        <v>1945</v>
      </c>
      <c r="N230" s="11" t="s">
        <v>88</v>
      </c>
      <c r="O230" s="12" t="s">
        <v>1946</v>
      </c>
      <c r="P230" s="11" t="s">
        <v>1947</v>
      </c>
      <c r="Q230" s="11" t="s">
        <v>1948</v>
      </c>
    </row>
    <row r="231" spans="1:17" ht="36" x14ac:dyDescent="0.25">
      <c r="A231" s="7" t="s">
        <v>1949</v>
      </c>
      <c r="B231" s="7" t="str">
        <f>C231&amp;"|"&amp;COUNTIF(C$5:C231,C231)</f>
        <v>6|2</v>
      </c>
      <c r="C231" s="7">
        <v>6</v>
      </c>
      <c r="D231" s="19" t="str">
        <f>INDEX(Modules!$B$5:$B$14,MATCH(C231,Modules!$A$5:$A$14,0))</f>
        <v>المباني واللياسة والعزل</v>
      </c>
      <c r="E231" s="7" t="s">
        <v>1950</v>
      </c>
      <c r="F231" s="8" t="s">
        <v>1951</v>
      </c>
      <c r="G231" s="7" t="s">
        <v>16</v>
      </c>
      <c r="H231" s="7" t="s">
        <v>59</v>
      </c>
      <c r="I231" s="8" t="s">
        <v>1952</v>
      </c>
      <c r="J231" s="8" t="s">
        <v>1953</v>
      </c>
      <c r="K231" s="8" t="s">
        <v>1954</v>
      </c>
      <c r="L231" s="8" t="s">
        <v>1955</v>
      </c>
      <c r="M231" s="8" t="s">
        <v>1956</v>
      </c>
      <c r="N231" s="7" t="s">
        <v>126</v>
      </c>
      <c r="O231" s="8" t="s">
        <v>1957</v>
      </c>
      <c r="P231" s="7" t="s">
        <v>1958</v>
      </c>
      <c r="Q231" s="7" t="s">
        <v>1959</v>
      </c>
    </row>
    <row r="232" spans="1:17" ht="72" x14ac:dyDescent="0.25">
      <c r="A232" s="11" t="s">
        <v>1960</v>
      </c>
      <c r="B232" s="11" t="str">
        <f>C232&amp;"|"&amp;COUNTIF(C$5:C232,C232)</f>
        <v>6|3</v>
      </c>
      <c r="C232" s="11">
        <v>6</v>
      </c>
      <c r="D232" s="20" t="str">
        <f>INDEX(Modules!$B$5:$B$14,MATCH(C232,Modules!$A$5:$A$14,0))</f>
        <v>المباني واللياسة والعزل</v>
      </c>
      <c r="E232" s="11" t="s">
        <v>1939</v>
      </c>
      <c r="F232" s="12" t="s">
        <v>1940</v>
      </c>
      <c r="G232" s="11" t="s">
        <v>16</v>
      </c>
      <c r="H232" s="11" t="s">
        <v>82</v>
      </c>
      <c r="I232" s="12" t="s">
        <v>1961</v>
      </c>
      <c r="J232" s="12" t="s">
        <v>1962</v>
      </c>
      <c r="K232" s="12" t="s">
        <v>1963</v>
      </c>
      <c r="L232" s="12" t="s">
        <v>1964</v>
      </c>
      <c r="M232" s="12" t="s">
        <v>1965</v>
      </c>
      <c r="N232" s="11" t="s">
        <v>75</v>
      </c>
      <c r="O232" s="12" t="s">
        <v>1966</v>
      </c>
      <c r="P232" s="11" t="s">
        <v>1967</v>
      </c>
      <c r="Q232" s="11" t="s">
        <v>1968</v>
      </c>
    </row>
    <row r="233" spans="1:17" ht="54" x14ac:dyDescent="0.25">
      <c r="A233" s="7" t="s">
        <v>1969</v>
      </c>
      <c r="B233" s="7" t="str">
        <f>C233&amp;"|"&amp;COUNTIF(C$5:C233,C233)</f>
        <v>6|4</v>
      </c>
      <c r="C233" s="7">
        <v>6</v>
      </c>
      <c r="D233" s="19" t="str">
        <f>INDEX(Modules!$B$5:$B$14,MATCH(C233,Modules!$A$5:$A$14,0))</f>
        <v>المباني واللياسة والعزل</v>
      </c>
      <c r="E233" s="7" t="s">
        <v>1939</v>
      </c>
      <c r="F233" s="8" t="s">
        <v>1940</v>
      </c>
      <c r="G233" s="7" t="s">
        <v>18</v>
      </c>
      <c r="H233" s="7" t="s">
        <v>59</v>
      </c>
      <c r="I233" s="8" t="s">
        <v>1970</v>
      </c>
      <c r="J233" s="8" t="s">
        <v>1971</v>
      </c>
      <c r="K233" s="8" t="s">
        <v>1972</v>
      </c>
      <c r="L233" s="8" t="s">
        <v>1973</v>
      </c>
      <c r="M233" s="8" t="s">
        <v>1974</v>
      </c>
      <c r="N233" s="7" t="s">
        <v>75</v>
      </c>
      <c r="O233" s="8" t="s">
        <v>1975</v>
      </c>
      <c r="P233" s="7" t="s">
        <v>1976</v>
      </c>
      <c r="Q233" s="7" t="s">
        <v>1977</v>
      </c>
    </row>
    <row r="234" spans="1:17" ht="36" x14ac:dyDescent="0.25">
      <c r="A234" s="11" t="s">
        <v>1978</v>
      </c>
      <c r="B234" s="11" t="str">
        <f>C234&amp;"|"&amp;COUNTIF(C$5:C234,C234)</f>
        <v>6|5</v>
      </c>
      <c r="C234" s="11">
        <v>6</v>
      </c>
      <c r="D234" s="20" t="str">
        <f>INDEX(Modules!$B$5:$B$14,MATCH(C234,Modules!$A$5:$A$14,0))</f>
        <v>المباني واللياسة والعزل</v>
      </c>
      <c r="E234" s="11" t="s">
        <v>1979</v>
      </c>
      <c r="F234" s="12" t="s">
        <v>1980</v>
      </c>
      <c r="G234" s="11" t="s">
        <v>17</v>
      </c>
      <c r="H234" s="11" t="s">
        <v>483</v>
      </c>
      <c r="I234" s="12" t="s">
        <v>1981</v>
      </c>
      <c r="J234" s="12" t="s">
        <v>1982</v>
      </c>
      <c r="K234" s="12" t="s">
        <v>1983</v>
      </c>
      <c r="L234" s="12" t="s">
        <v>1984</v>
      </c>
      <c r="M234" s="12" t="s">
        <v>1985</v>
      </c>
      <c r="N234" s="11" t="s">
        <v>88</v>
      </c>
      <c r="O234" s="12" t="s">
        <v>1986</v>
      </c>
      <c r="P234" s="11" t="s">
        <v>1987</v>
      </c>
      <c r="Q234" s="11" t="s">
        <v>1988</v>
      </c>
    </row>
    <row r="235" spans="1:17" ht="36" x14ac:dyDescent="0.25">
      <c r="A235" s="7" t="s">
        <v>1989</v>
      </c>
      <c r="B235" s="7" t="str">
        <f>C235&amp;"|"&amp;COUNTIF(C$5:C235,C235)</f>
        <v>6|6</v>
      </c>
      <c r="C235" s="7">
        <v>6</v>
      </c>
      <c r="D235" s="19" t="str">
        <f>INDEX(Modules!$B$5:$B$14,MATCH(C235,Modules!$A$5:$A$14,0))</f>
        <v>المباني واللياسة والعزل</v>
      </c>
      <c r="E235" s="7" t="s">
        <v>1979</v>
      </c>
      <c r="F235" s="8" t="s">
        <v>1980</v>
      </c>
      <c r="G235" s="7" t="s">
        <v>17</v>
      </c>
      <c r="H235" s="7" t="s">
        <v>59</v>
      </c>
      <c r="I235" s="8" t="s">
        <v>1990</v>
      </c>
      <c r="J235" s="8" t="s">
        <v>1991</v>
      </c>
      <c r="K235" s="8" t="s">
        <v>1992</v>
      </c>
      <c r="L235" s="8" t="s">
        <v>1993</v>
      </c>
      <c r="M235" s="8" t="s">
        <v>1994</v>
      </c>
      <c r="N235" s="7" t="s">
        <v>126</v>
      </c>
      <c r="O235" s="8" t="s">
        <v>1995</v>
      </c>
      <c r="P235" s="7" t="s">
        <v>1996</v>
      </c>
      <c r="Q235" s="7" t="s">
        <v>1997</v>
      </c>
    </row>
    <row r="236" spans="1:17" ht="36" x14ac:dyDescent="0.25">
      <c r="A236" s="11" t="s">
        <v>1998</v>
      </c>
      <c r="B236" s="11" t="str">
        <f>C236&amp;"|"&amp;COUNTIF(C$5:C236,C236)</f>
        <v>6|7</v>
      </c>
      <c r="C236" s="11">
        <v>6</v>
      </c>
      <c r="D236" s="20" t="str">
        <f>INDEX(Modules!$B$5:$B$14,MATCH(C236,Modules!$A$5:$A$14,0))</f>
        <v>المباني واللياسة والعزل</v>
      </c>
      <c r="E236" s="11" t="s">
        <v>1979</v>
      </c>
      <c r="F236" s="12" t="s">
        <v>1980</v>
      </c>
      <c r="G236" s="11" t="s">
        <v>17</v>
      </c>
      <c r="H236" s="11" t="s">
        <v>59</v>
      </c>
      <c r="I236" s="12" t="s">
        <v>1999</v>
      </c>
      <c r="J236" s="12" t="s">
        <v>2000</v>
      </c>
      <c r="K236" s="12" t="s">
        <v>2001</v>
      </c>
      <c r="L236" s="12" t="s">
        <v>2002</v>
      </c>
      <c r="M236" s="12" t="s">
        <v>2003</v>
      </c>
      <c r="N236" s="11" t="s">
        <v>65</v>
      </c>
      <c r="O236" s="12" t="s">
        <v>2004</v>
      </c>
      <c r="P236" s="11" t="s">
        <v>2005</v>
      </c>
      <c r="Q236" s="11" t="s">
        <v>2006</v>
      </c>
    </row>
    <row r="237" spans="1:17" ht="36" x14ac:dyDescent="0.25">
      <c r="A237" s="7" t="s">
        <v>2007</v>
      </c>
      <c r="B237" s="7" t="str">
        <f>C237&amp;"|"&amp;COUNTIF(C$5:C237,C237)</f>
        <v>6|8</v>
      </c>
      <c r="C237" s="7">
        <v>6</v>
      </c>
      <c r="D237" s="19" t="str">
        <f>INDEX(Modules!$B$5:$B$14,MATCH(C237,Modules!$A$5:$A$14,0))</f>
        <v>المباني واللياسة والعزل</v>
      </c>
      <c r="E237" s="7" t="s">
        <v>1979</v>
      </c>
      <c r="F237" s="8" t="s">
        <v>1980</v>
      </c>
      <c r="G237" s="7" t="s">
        <v>17</v>
      </c>
      <c r="H237" s="7" t="s">
        <v>59</v>
      </c>
      <c r="I237" s="8" t="s">
        <v>2008</v>
      </c>
      <c r="J237" s="8" t="s">
        <v>2009</v>
      </c>
      <c r="K237" s="8" t="s">
        <v>2010</v>
      </c>
      <c r="L237" s="8" t="s">
        <v>2011</v>
      </c>
      <c r="M237" s="8" t="s">
        <v>2012</v>
      </c>
      <c r="N237" s="7" t="s">
        <v>88</v>
      </c>
      <c r="O237" s="8" t="s">
        <v>2013</v>
      </c>
      <c r="P237" s="7" t="s">
        <v>2014</v>
      </c>
      <c r="Q237" s="7" t="s">
        <v>2015</v>
      </c>
    </row>
    <row r="238" spans="1:17" ht="54" x14ac:dyDescent="0.25">
      <c r="A238" s="11" t="s">
        <v>2016</v>
      </c>
      <c r="B238" s="11" t="str">
        <f>C238&amp;"|"&amp;COUNTIF(C$5:C238,C238)</f>
        <v>6|9</v>
      </c>
      <c r="C238" s="11">
        <v>6</v>
      </c>
      <c r="D238" s="20" t="str">
        <f>INDEX(Modules!$B$5:$B$14,MATCH(C238,Modules!$A$5:$A$14,0))</f>
        <v>المباني واللياسة والعزل</v>
      </c>
      <c r="E238" s="11" t="s">
        <v>1939</v>
      </c>
      <c r="F238" s="12" t="s">
        <v>1940</v>
      </c>
      <c r="G238" s="11" t="s">
        <v>17</v>
      </c>
      <c r="H238" s="11" t="s">
        <v>59</v>
      </c>
      <c r="I238" s="12" t="s">
        <v>2017</v>
      </c>
      <c r="J238" s="12" t="s">
        <v>2018</v>
      </c>
      <c r="K238" s="12" t="s">
        <v>2019</v>
      </c>
      <c r="L238" s="12" t="s">
        <v>2020</v>
      </c>
      <c r="M238" s="12" t="s">
        <v>2021</v>
      </c>
      <c r="N238" s="11" t="s">
        <v>88</v>
      </c>
      <c r="O238" s="12" t="s">
        <v>2022</v>
      </c>
      <c r="P238" s="11" t="s">
        <v>2023</v>
      </c>
      <c r="Q238" s="11" t="s">
        <v>2024</v>
      </c>
    </row>
    <row r="239" spans="1:17" ht="36" x14ac:dyDescent="0.25">
      <c r="A239" s="7" t="s">
        <v>2025</v>
      </c>
      <c r="B239" s="7" t="str">
        <f>C239&amp;"|"&amp;COUNTIF(C$5:C239,C239)</f>
        <v>6|10</v>
      </c>
      <c r="C239" s="7">
        <v>6</v>
      </c>
      <c r="D239" s="19" t="str">
        <f>INDEX(Modules!$B$5:$B$14,MATCH(C239,Modules!$A$5:$A$14,0))</f>
        <v>المباني واللياسة والعزل</v>
      </c>
      <c r="E239" s="7" t="s">
        <v>1939</v>
      </c>
      <c r="F239" s="8" t="s">
        <v>1940</v>
      </c>
      <c r="G239" s="7" t="s">
        <v>18</v>
      </c>
      <c r="H239" s="7" t="s">
        <v>59</v>
      </c>
      <c r="I239" s="8" t="s">
        <v>2026</v>
      </c>
      <c r="J239" s="8" t="s">
        <v>2027</v>
      </c>
      <c r="K239" s="8" t="s">
        <v>2028</v>
      </c>
      <c r="L239" s="8" t="s">
        <v>2029</v>
      </c>
      <c r="M239" s="8" t="s">
        <v>2030</v>
      </c>
      <c r="N239" s="7" t="s">
        <v>126</v>
      </c>
      <c r="O239" s="8" t="s">
        <v>2031</v>
      </c>
      <c r="P239" s="7" t="s">
        <v>2032</v>
      </c>
      <c r="Q239" s="7" t="s">
        <v>2033</v>
      </c>
    </row>
    <row r="240" spans="1:17" ht="54" x14ac:dyDescent="0.25">
      <c r="A240" s="11" t="s">
        <v>2034</v>
      </c>
      <c r="B240" s="11" t="str">
        <f>C240&amp;"|"&amp;COUNTIF(C$5:C240,C240)</f>
        <v>6|11</v>
      </c>
      <c r="C240" s="11">
        <v>6</v>
      </c>
      <c r="D240" s="20" t="str">
        <f>INDEX(Modules!$B$5:$B$14,MATCH(C240,Modules!$A$5:$A$14,0))</f>
        <v>المباني واللياسة والعزل</v>
      </c>
      <c r="E240" s="11" t="s">
        <v>1979</v>
      </c>
      <c r="F240" s="12" t="s">
        <v>1980</v>
      </c>
      <c r="G240" s="11" t="s">
        <v>16</v>
      </c>
      <c r="H240" s="11" t="s">
        <v>483</v>
      </c>
      <c r="I240" s="12" t="s">
        <v>2035</v>
      </c>
      <c r="J240" s="12" t="s">
        <v>2036</v>
      </c>
      <c r="K240" s="12" t="s">
        <v>2037</v>
      </c>
      <c r="L240" s="12" t="s">
        <v>2038</v>
      </c>
      <c r="M240" s="12" t="s">
        <v>2039</v>
      </c>
      <c r="N240" s="11" t="s">
        <v>88</v>
      </c>
      <c r="O240" s="12" t="s">
        <v>2040</v>
      </c>
      <c r="P240" s="11" t="s">
        <v>2041</v>
      </c>
      <c r="Q240" s="11" t="s">
        <v>2042</v>
      </c>
    </row>
    <row r="241" spans="1:17" ht="36" x14ac:dyDescent="0.25">
      <c r="A241" s="7" t="s">
        <v>2043</v>
      </c>
      <c r="B241" s="7" t="str">
        <f>C241&amp;"|"&amp;COUNTIF(C$5:C241,C241)</f>
        <v>6|12</v>
      </c>
      <c r="C241" s="7">
        <v>6</v>
      </c>
      <c r="D241" s="19" t="str">
        <f>INDEX(Modules!$B$5:$B$14,MATCH(C241,Modules!$A$5:$A$14,0))</f>
        <v>المباني واللياسة والعزل</v>
      </c>
      <c r="E241" s="7" t="s">
        <v>1950</v>
      </c>
      <c r="F241" s="8" t="s">
        <v>1951</v>
      </c>
      <c r="G241" s="7" t="s">
        <v>16</v>
      </c>
      <c r="H241" s="7" t="s">
        <v>59</v>
      </c>
      <c r="I241" s="8" t="s">
        <v>2044</v>
      </c>
      <c r="J241" s="8" t="s">
        <v>2045</v>
      </c>
      <c r="K241" s="8" t="s">
        <v>449</v>
      </c>
      <c r="L241" s="8" t="s">
        <v>2046</v>
      </c>
      <c r="M241" s="8" t="s">
        <v>2047</v>
      </c>
      <c r="N241" s="7" t="s">
        <v>75</v>
      </c>
      <c r="O241" s="8" t="s">
        <v>2048</v>
      </c>
      <c r="P241" s="7" t="s">
        <v>1976</v>
      </c>
      <c r="Q241" s="7" t="s">
        <v>2049</v>
      </c>
    </row>
    <row r="242" spans="1:17" ht="36" x14ac:dyDescent="0.25">
      <c r="A242" s="11" t="s">
        <v>2050</v>
      </c>
      <c r="B242" s="11" t="str">
        <f>C242&amp;"|"&amp;COUNTIF(C$5:C242,C242)</f>
        <v>6|13</v>
      </c>
      <c r="C242" s="11">
        <v>6</v>
      </c>
      <c r="D242" s="20" t="str">
        <f>INDEX(Modules!$B$5:$B$14,MATCH(C242,Modules!$A$5:$A$14,0))</f>
        <v>المباني واللياسة والعزل</v>
      </c>
      <c r="E242" s="11" t="s">
        <v>1979</v>
      </c>
      <c r="F242" s="12" t="s">
        <v>1980</v>
      </c>
      <c r="G242" s="11" t="s">
        <v>16</v>
      </c>
      <c r="H242" s="11" t="s">
        <v>82</v>
      </c>
      <c r="I242" s="12" t="s">
        <v>2051</v>
      </c>
      <c r="J242" s="12" t="s">
        <v>2052</v>
      </c>
      <c r="K242" s="12" t="s">
        <v>2053</v>
      </c>
      <c r="L242" s="12" t="s">
        <v>2054</v>
      </c>
      <c r="M242" s="12" t="s">
        <v>2055</v>
      </c>
      <c r="N242" s="11" t="s">
        <v>65</v>
      </c>
      <c r="O242" s="12" t="s">
        <v>2056</v>
      </c>
      <c r="P242" s="11" t="s">
        <v>2057</v>
      </c>
      <c r="Q242" s="11" t="s">
        <v>2058</v>
      </c>
    </row>
    <row r="243" spans="1:17" ht="36" x14ac:dyDescent="0.25">
      <c r="A243" s="7" t="s">
        <v>2059</v>
      </c>
      <c r="B243" s="7" t="str">
        <f>C243&amp;"|"&amp;COUNTIF(C$5:C243,C243)</f>
        <v>6|14</v>
      </c>
      <c r="C243" s="7">
        <v>6</v>
      </c>
      <c r="D243" s="19" t="str">
        <f>INDEX(Modules!$B$5:$B$14,MATCH(C243,Modules!$A$5:$A$14,0))</f>
        <v>المباني واللياسة والعزل</v>
      </c>
      <c r="E243" s="7" t="s">
        <v>1950</v>
      </c>
      <c r="F243" s="8" t="s">
        <v>1951</v>
      </c>
      <c r="G243" s="7" t="s">
        <v>16</v>
      </c>
      <c r="H243" s="7" t="s">
        <v>59</v>
      </c>
      <c r="I243" s="8" t="s">
        <v>2060</v>
      </c>
      <c r="J243" s="8" t="s">
        <v>2061</v>
      </c>
      <c r="K243" s="8" t="s">
        <v>2062</v>
      </c>
      <c r="L243" s="8" t="s">
        <v>2063</v>
      </c>
      <c r="M243" s="8" t="s">
        <v>2064</v>
      </c>
      <c r="N243" s="7" t="s">
        <v>126</v>
      </c>
      <c r="O243" s="8" t="s">
        <v>2065</v>
      </c>
      <c r="P243" s="7" t="s">
        <v>804</v>
      </c>
      <c r="Q243" s="7" t="s">
        <v>2066</v>
      </c>
    </row>
    <row r="244" spans="1:17" ht="54" x14ac:dyDescent="0.25">
      <c r="A244" s="11" t="s">
        <v>2067</v>
      </c>
      <c r="B244" s="11" t="str">
        <f>C244&amp;"|"&amp;COUNTIF(C$5:C244,C244)</f>
        <v>6|15</v>
      </c>
      <c r="C244" s="11">
        <v>6</v>
      </c>
      <c r="D244" s="20" t="str">
        <f>INDEX(Modules!$B$5:$B$14,MATCH(C244,Modules!$A$5:$A$14,0))</f>
        <v>المباني واللياسة والعزل</v>
      </c>
      <c r="E244" s="11" t="s">
        <v>1950</v>
      </c>
      <c r="F244" s="12" t="s">
        <v>1951</v>
      </c>
      <c r="G244" s="11" t="s">
        <v>17</v>
      </c>
      <c r="H244" s="11" t="s">
        <v>214</v>
      </c>
      <c r="I244" s="12" t="s">
        <v>215</v>
      </c>
      <c r="J244" s="12" t="s">
        <v>2068</v>
      </c>
      <c r="K244" s="12" t="s">
        <v>2069</v>
      </c>
      <c r="L244" s="12" t="s">
        <v>2070</v>
      </c>
      <c r="M244" s="12" t="s">
        <v>2071</v>
      </c>
      <c r="N244" s="11" t="s">
        <v>65</v>
      </c>
      <c r="O244" s="12" t="s">
        <v>2072</v>
      </c>
      <c r="P244" s="11" t="s">
        <v>2073</v>
      </c>
      <c r="Q244" s="11" t="s">
        <v>2074</v>
      </c>
    </row>
    <row r="245" spans="1:17" ht="72" x14ac:dyDescent="0.25">
      <c r="A245" s="7" t="s">
        <v>2075</v>
      </c>
      <c r="B245" s="7" t="str">
        <f>C245&amp;"|"&amp;COUNTIF(C$5:C245,C245)</f>
        <v>6|16</v>
      </c>
      <c r="C245" s="7">
        <v>6</v>
      </c>
      <c r="D245" s="19" t="str">
        <f>INDEX(Modules!$B$5:$B$14,MATCH(C245,Modules!$A$5:$A$14,0))</f>
        <v>المباني واللياسة والعزل</v>
      </c>
      <c r="E245" s="7" t="s">
        <v>1939</v>
      </c>
      <c r="F245" s="8" t="s">
        <v>1940</v>
      </c>
      <c r="G245" s="7" t="s">
        <v>17</v>
      </c>
      <c r="H245" s="7" t="s">
        <v>214</v>
      </c>
      <c r="I245" s="8" t="s">
        <v>215</v>
      </c>
      <c r="J245" s="8" t="s">
        <v>1964</v>
      </c>
      <c r="K245" s="8" t="s">
        <v>2076</v>
      </c>
      <c r="L245" s="8" t="s">
        <v>2077</v>
      </c>
      <c r="M245" s="8" t="s">
        <v>2078</v>
      </c>
      <c r="N245" s="7" t="s">
        <v>65</v>
      </c>
      <c r="O245" s="8" t="s">
        <v>2079</v>
      </c>
      <c r="P245" s="7" t="s">
        <v>2080</v>
      </c>
      <c r="Q245" s="7" t="s">
        <v>2081</v>
      </c>
    </row>
    <row r="246" spans="1:17" ht="36" x14ac:dyDescent="0.25">
      <c r="A246" s="11" t="s">
        <v>2082</v>
      </c>
      <c r="B246" s="11" t="str">
        <f>C246&amp;"|"&amp;COUNTIF(C$5:C246,C246)</f>
        <v>6|17</v>
      </c>
      <c r="C246" s="11">
        <v>6</v>
      </c>
      <c r="D246" s="20" t="str">
        <f>INDEX(Modules!$B$5:$B$14,MATCH(C246,Modules!$A$5:$A$14,0))</f>
        <v>المباني واللياسة والعزل</v>
      </c>
      <c r="E246" s="11" t="s">
        <v>1950</v>
      </c>
      <c r="F246" s="12" t="s">
        <v>1951</v>
      </c>
      <c r="G246" s="11" t="s">
        <v>18</v>
      </c>
      <c r="H246" s="11" t="s">
        <v>59</v>
      </c>
      <c r="I246" s="12" t="s">
        <v>2083</v>
      </c>
      <c r="J246" s="12" t="s">
        <v>2084</v>
      </c>
      <c r="K246" s="12" t="s">
        <v>2085</v>
      </c>
      <c r="L246" s="12" t="s">
        <v>2086</v>
      </c>
      <c r="M246" s="12" t="s">
        <v>2087</v>
      </c>
      <c r="N246" s="11" t="s">
        <v>75</v>
      </c>
      <c r="O246" s="12" t="s">
        <v>2088</v>
      </c>
      <c r="P246" s="11" t="s">
        <v>2089</v>
      </c>
      <c r="Q246" s="11" t="s">
        <v>2090</v>
      </c>
    </row>
    <row r="247" spans="1:17" ht="36" x14ac:dyDescent="0.25">
      <c r="A247" s="7" t="s">
        <v>2091</v>
      </c>
      <c r="B247" s="7" t="str">
        <f>C247&amp;"|"&amp;COUNTIF(C$5:C247,C247)</f>
        <v>6|18</v>
      </c>
      <c r="C247" s="7">
        <v>6</v>
      </c>
      <c r="D247" s="19" t="str">
        <f>INDEX(Modules!$B$5:$B$14,MATCH(C247,Modules!$A$5:$A$14,0))</f>
        <v>المباني واللياسة والعزل</v>
      </c>
      <c r="E247" s="7" t="s">
        <v>1950</v>
      </c>
      <c r="F247" s="8" t="s">
        <v>1951</v>
      </c>
      <c r="G247" s="7" t="s">
        <v>17</v>
      </c>
      <c r="H247" s="7" t="s">
        <v>59</v>
      </c>
      <c r="I247" s="8" t="s">
        <v>2092</v>
      </c>
      <c r="J247" s="8" t="s">
        <v>2093</v>
      </c>
      <c r="K247" s="8" t="s">
        <v>2094</v>
      </c>
      <c r="L247" s="8" t="s">
        <v>2095</v>
      </c>
      <c r="M247" s="8" t="s">
        <v>2096</v>
      </c>
      <c r="N247" s="7" t="s">
        <v>65</v>
      </c>
      <c r="O247" s="8" t="s">
        <v>2097</v>
      </c>
      <c r="P247" s="7" t="s">
        <v>2098</v>
      </c>
      <c r="Q247" s="7" t="s">
        <v>2099</v>
      </c>
    </row>
    <row r="248" spans="1:17" ht="36" x14ac:dyDescent="0.25">
      <c r="A248" s="11" t="s">
        <v>2100</v>
      </c>
      <c r="B248" s="11" t="str">
        <f>C248&amp;"|"&amp;COUNTIF(C$5:C248,C248)</f>
        <v>6|19</v>
      </c>
      <c r="C248" s="11">
        <v>6</v>
      </c>
      <c r="D248" s="20" t="str">
        <f>INDEX(Modules!$B$5:$B$14,MATCH(C248,Modules!$A$5:$A$14,0))</f>
        <v>المباني واللياسة والعزل</v>
      </c>
      <c r="E248" s="11" t="s">
        <v>1950</v>
      </c>
      <c r="F248" s="12" t="s">
        <v>1951</v>
      </c>
      <c r="G248" s="11" t="s">
        <v>18</v>
      </c>
      <c r="H248" s="11" t="s">
        <v>59</v>
      </c>
      <c r="I248" s="12" t="s">
        <v>2101</v>
      </c>
      <c r="J248" s="12" t="s">
        <v>2102</v>
      </c>
      <c r="K248" s="12" t="s">
        <v>2103</v>
      </c>
      <c r="L248" s="12" t="s">
        <v>2104</v>
      </c>
      <c r="M248" s="12" t="s">
        <v>2105</v>
      </c>
      <c r="N248" s="11" t="s">
        <v>65</v>
      </c>
      <c r="O248" s="12" t="s">
        <v>2106</v>
      </c>
      <c r="P248" s="11" t="s">
        <v>2107</v>
      </c>
      <c r="Q248" s="11" t="s">
        <v>2108</v>
      </c>
    </row>
    <row r="249" spans="1:17" ht="36" x14ac:dyDescent="0.25">
      <c r="A249" s="7" t="s">
        <v>2109</v>
      </c>
      <c r="B249" s="7" t="str">
        <f>C249&amp;"|"&amp;COUNTIF(C$5:C249,C249)</f>
        <v>6|20</v>
      </c>
      <c r="C249" s="7">
        <v>6</v>
      </c>
      <c r="D249" s="19" t="str">
        <f>INDEX(Modules!$B$5:$B$14,MATCH(C249,Modules!$A$5:$A$14,0))</f>
        <v>المباني واللياسة والعزل</v>
      </c>
      <c r="E249" s="7" t="s">
        <v>1939</v>
      </c>
      <c r="F249" s="8" t="s">
        <v>1940</v>
      </c>
      <c r="G249" s="7" t="s">
        <v>16</v>
      </c>
      <c r="H249" s="7" t="s">
        <v>59</v>
      </c>
      <c r="I249" s="8" t="s">
        <v>2110</v>
      </c>
      <c r="J249" s="8" t="s">
        <v>2111</v>
      </c>
      <c r="K249" s="8" t="s">
        <v>2112</v>
      </c>
      <c r="L249" s="8" t="s">
        <v>2113</v>
      </c>
      <c r="M249" s="8" t="s">
        <v>2114</v>
      </c>
      <c r="N249" s="7" t="s">
        <v>88</v>
      </c>
      <c r="O249" s="8" t="s">
        <v>2115</v>
      </c>
      <c r="P249" s="7" t="s">
        <v>2014</v>
      </c>
      <c r="Q249" s="7" t="s">
        <v>2116</v>
      </c>
    </row>
    <row r="250" spans="1:17" ht="54" x14ac:dyDescent="0.25">
      <c r="A250" s="11" t="s">
        <v>2117</v>
      </c>
      <c r="B250" s="11" t="str">
        <f>C250&amp;"|"&amp;COUNTIF(C$5:C250,C250)</f>
        <v>6|21</v>
      </c>
      <c r="C250" s="11">
        <v>6</v>
      </c>
      <c r="D250" s="20" t="str">
        <f>INDEX(Modules!$B$5:$B$14,MATCH(C250,Modules!$A$5:$A$14,0))</f>
        <v>المباني واللياسة والعزل</v>
      </c>
      <c r="E250" s="11" t="s">
        <v>1939</v>
      </c>
      <c r="F250" s="12" t="s">
        <v>1940</v>
      </c>
      <c r="G250" s="11" t="s">
        <v>17</v>
      </c>
      <c r="H250" s="11" t="s">
        <v>214</v>
      </c>
      <c r="I250" s="12" t="s">
        <v>215</v>
      </c>
      <c r="J250" s="12" t="s">
        <v>2118</v>
      </c>
      <c r="K250" s="12" t="s">
        <v>2119</v>
      </c>
      <c r="L250" s="12" t="s">
        <v>2120</v>
      </c>
      <c r="M250" s="12" t="s">
        <v>2121</v>
      </c>
      <c r="N250" s="11" t="s">
        <v>88</v>
      </c>
      <c r="O250" s="12" t="s">
        <v>2122</v>
      </c>
      <c r="P250" s="11" t="s">
        <v>2023</v>
      </c>
      <c r="Q250" s="11" t="s">
        <v>2123</v>
      </c>
    </row>
    <row r="251" spans="1:17" ht="36" x14ac:dyDescent="0.25">
      <c r="A251" s="7" t="s">
        <v>2124</v>
      </c>
      <c r="B251" s="7" t="str">
        <f>C251&amp;"|"&amp;COUNTIF(C$5:C251,C251)</f>
        <v>6|22</v>
      </c>
      <c r="C251" s="7">
        <v>6</v>
      </c>
      <c r="D251" s="19" t="str">
        <f>INDEX(Modules!$B$5:$B$14,MATCH(C251,Modules!$A$5:$A$14,0))</f>
        <v>المباني واللياسة والعزل</v>
      </c>
      <c r="E251" s="7" t="s">
        <v>1939</v>
      </c>
      <c r="F251" s="8" t="s">
        <v>1940</v>
      </c>
      <c r="G251" s="7" t="s">
        <v>17</v>
      </c>
      <c r="H251" s="7" t="s">
        <v>59</v>
      </c>
      <c r="I251" s="8" t="s">
        <v>2125</v>
      </c>
      <c r="J251" s="8" t="s">
        <v>2126</v>
      </c>
      <c r="K251" s="8" t="s">
        <v>2127</v>
      </c>
      <c r="L251" s="8" t="s">
        <v>2128</v>
      </c>
      <c r="M251" s="8" t="s">
        <v>2129</v>
      </c>
      <c r="N251" s="7" t="s">
        <v>126</v>
      </c>
      <c r="O251" s="8" t="s">
        <v>2130</v>
      </c>
      <c r="P251" s="7" t="s">
        <v>2131</v>
      </c>
      <c r="Q251" s="7" t="s">
        <v>2132</v>
      </c>
    </row>
    <row r="252" spans="1:17" ht="36" x14ac:dyDescent="0.25">
      <c r="A252" s="11" t="s">
        <v>2133</v>
      </c>
      <c r="B252" s="11" t="str">
        <f>C252&amp;"|"&amp;COUNTIF(C$5:C252,C252)</f>
        <v>6|23</v>
      </c>
      <c r="C252" s="11">
        <v>6</v>
      </c>
      <c r="D252" s="20" t="str">
        <f>INDEX(Modules!$B$5:$B$14,MATCH(C252,Modules!$A$5:$A$14,0))</f>
        <v>المباني واللياسة والعزل</v>
      </c>
      <c r="E252" s="11" t="s">
        <v>1979</v>
      </c>
      <c r="F252" s="12" t="s">
        <v>1980</v>
      </c>
      <c r="G252" s="11" t="s">
        <v>16</v>
      </c>
      <c r="H252" s="11" t="s">
        <v>82</v>
      </c>
      <c r="I252" s="12" t="s">
        <v>2134</v>
      </c>
      <c r="J252" s="12" t="s">
        <v>2135</v>
      </c>
      <c r="K252" s="12" t="s">
        <v>2136</v>
      </c>
      <c r="L252" s="12" t="s">
        <v>2119</v>
      </c>
      <c r="M252" s="12" t="s">
        <v>2137</v>
      </c>
      <c r="N252" s="11" t="s">
        <v>75</v>
      </c>
      <c r="O252" s="12" t="s">
        <v>2138</v>
      </c>
      <c r="P252" s="11" t="s">
        <v>2139</v>
      </c>
      <c r="Q252" s="11" t="s">
        <v>2140</v>
      </c>
    </row>
    <row r="253" spans="1:17" ht="36" x14ac:dyDescent="0.25">
      <c r="A253" s="7" t="s">
        <v>2141</v>
      </c>
      <c r="B253" s="7" t="str">
        <f>C253&amp;"|"&amp;COUNTIF(C$5:C253,C253)</f>
        <v>6|24</v>
      </c>
      <c r="C253" s="7">
        <v>6</v>
      </c>
      <c r="D253" s="19" t="str">
        <f>INDEX(Modules!$B$5:$B$14,MATCH(C253,Modules!$A$5:$A$14,0))</f>
        <v>المباني واللياسة والعزل</v>
      </c>
      <c r="E253" s="7" t="s">
        <v>1979</v>
      </c>
      <c r="F253" s="8" t="s">
        <v>1980</v>
      </c>
      <c r="G253" s="7" t="s">
        <v>17</v>
      </c>
      <c r="H253" s="7" t="s">
        <v>59</v>
      </c>
      <c r="I253" s="8" t="s">
        <v>2142</v>
      </c>
      <c r="J253" s="8" t="s">
        <v>2143</v>
      </c>
      <c r="K253" s="8" t="s">
        <v>2144</v>
      </c>
      <c r="L253" s="8" t="s">
        <v>2145</v>
      </c>
      <c r="M253" s="8" t="s">
        <v>2146</v>
      </c>
      <c r="N253" s="7" t="s">
        <v>75</v>
      </c>
      <c r="O253" s="8" t="s">
        <v>2147</v>
      </c>
      <c r="P253" s="7" t="s">
        <v>1996</v>
      </c>
      <c r="Q253" s="7" t="s">
        <v>2148</v>
      </c>
    </row>
    <row r="254" spans="1:17" ht="36" x14ac:dyDescent="0.25">
      <c r="A254" s="11" t="s">
        <v>2149</v>
      </c>
      <c r="B254" s="11" t="str">
        <f>C254&amp;"|"&amp;COUNTIF(C$5:C254,C254)</f>
        <v>6|25</v>
      </c>
      <c r="C254" s="11">
        <v>6</v>
      </c>
      <c r="D254" s="20" t="str">
        <f>INDEX(Modules!$B$5:$B$14,MATCH(C254,Modules!$A$5:$A$14,0))</f>
        <v>المباني واللياسة والعزل</v>
      </c>
      <c r="E254" s="11" t="s">
        <v>1950</v>
      </c>
      <c r="F254" s="12" t="s">
        <v>1951</v>
      </c>
      <c r="G254" s="11" t="s">
        <v>16</v>
      </c>
      <c r="H254" s="11" t="s">
        <v>59</v>
      </c>
      <c r="I254" s="12" t="s">
        <v>2150</v>
      </c>
      <c r="J254" s="12" t="s">
        <v>2151</v>
      </c>
      <c r="K254" s="12" t="s">
        <v>2152</v>
      </c>
      <c r="L254" s="12" t="s">
        <v>2153</v>
      </c>
      <c r="M254" s="12" t="s">
        <v>2154</v>
      </c>
      <c r="N254" s="11" t="s">
        <v>126</v>
      </c>
      <c r="O254" s="12" t="s">
        <v>2155</v>
      </c>
      <c r="P254" s="11" t="s">
        <v>2156</v>
      </c>
      <c r="Q254" s="11" t="s">
        <v>2157</v>
      </c>
    </row>
    <row r="255" spans="1:17" ht="36" x14ac:dyDescent="0.25">
      <c r="A255" s="7" t="s">
        <v>2158</v>
      </c>
      <c r="B255" s="7" t="str">
        <f>C255&amp;"|"&amp;COUNTIF(C$5:C255,C255)</f>
        <v>6|26</v>
      </c>
      <c r="C255" s="7">
        <v>6</v>
      </c>
      <c r="D255" s="19" t="str">
        <f>INDEX(Modules!$B$5:$B$14,MATCH(C255,Modules!$A$5:$A$14,0))</f>
        <v>المباني واللياسة والعزل</v>
      </c>
      <c r="E255" s="7" t="s">
        <v>1950</v>
      </c>
      <c r="F255" s="8" t="s">
        <v>1951</v>
      </c>
      <c r="G255" s="7" t="s">
        <v>17</v>
      </c>
      <c r="H255" s="7" t="s">
        <v>59</v>
      </c>
      <c r="I255" s="8" t="s">
        <v>2159</v>
      </c>
      <c r="J255" s="8" t="s">
        <v>582</v>
      </c>
      <c r="K255" s="8" t="s">
        <v>2160</v>
      </c>
      <c r="L255" s="8" t="s">
        <v>2161</v>
      </c>
      <c r="M255" s="8" t="s">
        <v>2162</v>
      </c>
      <c r="N255" s="7" t="s">
        <v>88</v>
      </c>
      <c r="O255" s="8" t="s">
        <v>2163</v>
      </c>
      <c r="P255" s="7" t="s">
        <v>2164</v>
      </c>
      <c r="Q255" s="7" t="s">
        <v>2165</v>
      </c>
    </row>
    <row r="256" spans="1:17" ht="54" x14ac:dyDescent="0.25">
      <c r="A256" s="11" t="s">
        <v>2166</v>
      </c>
      <c r="B256" s="11" t="str">
        <f>C256&amp;"|"&amp;COUNTIF(C$5:C256,C256)</f>
        <v>6|27</v>
      </c>
      <c r="C256" s="11">
        <v>6</v>
      </c>
      <c r="D256" s="20" t="str">
        <f>INDEX(Modules!$B$5:$B$14,MATCH(C256,Modules!$A$5:$A$14,0))</f>
        <v>المباني واللياسة والعزل</v>
      </c>
      <c r="E256" s="11" t="s">
        <v>1939</v>
      </c>
      <c r="F256" s="12" t="s">
        <v>1940</v>
      </c>
      <c r="G256" s="11" t="s">
        <v>17</v>
      </c>
      <c r="H256" s="11" t="s">
        <v>214</v>
      </c>
      <c r="I256" s="12" t="s">
        <v>215</v>
      </c>
      <c r="J256" s="12" t="s">
        <v>2167</v>
      </c>
      <c r="K256" s="12" t="s">
        <v>2121</v>
      </c>
      <c r="L256" s="12" t="s">
        <v>2168</v>
      </c>
      <c r="M256" s="12" t="s">
        <v>2169</v>
      </c>
      <c r="N256" s="11" t="s">
        <v>75</v>
      </c>
      <c r="O256" s="12" t="s">
        <v>2170</v>
      </c>
      <c r="P256" s="11" t="s">
        <v>2171</v>
      </c>
      <c r="Q256" s="11" t="s">
        <v>2172</v>
      </c>
    </row>
    <row r="257" spans="1:17" ht="36" x14ac:dyDescent="0.25">
      <c r="A257" s="7" t="s">
        <v>2173</v>
      </c>
      <c r="B257" s="7" t="str">
        <f>C257&amp;"|"&amp;COUNTIF(C$5:C257,C257)</f>
        <v>6|28</v>
      </c>
      <c r="C257" s="7">
        <v>6</v>
      </c>
      <c r="D257" s="19" t="str">
        <f>INDEX(Modules!$B$5:$B$14,MATCH(C257,Modules!$A$5:$A$14,0))</f>
        <v>المباني واللياسة والعزل</v>
      </c>
      <c r="E257" s="7" t="s">
        <v>1939</v>
      </c>
      <c r="F257" s="8" t="s">
        <v>1940</v>
      </c>
      <c r="G257" s="7" t="s">
        <v>17</v>
      </c>
      <c r="H257" s="7" t="s">
        <v>59</v>
      </c>
      <c r="I257" s="8" t="s">
        <v>2174</v>
      </c>
      <c r="J257" s="8" t="s">
        <v>2175</v>
      </c>
      <c r="K257" s="8" t="s">
        <v>2176</v>
      </c>
      <c r="L257" s="8" t="s">
        <v>2177</v>
      </c>
      <c r="M257" s="8" t="s">
        <v>2178</v>
      </c>
      <c r="N257" s="7" t="s">
        <v>75</v>
      </c>
      <c r="O257" s="8" t="s">
        <v>2179</v>
      </c>
      <c r="P257" s="7" t="s">
        <v>2180</v>
      </c>
      <c r="Q257" s="7" t="s">
        <v>2181</v>
      </c>
    </row>
    <row r="258" spans="1:17" ht="36" x14ac:dyDescent="0.25">
      <c r="A258" s="11" t="s">
        <v>2182</v>
      </c>
      <c r="B258" s="11" t="str">
        <f>C258&amp;"|"&amp;COUNTIF(C$5:C258,C258)</f>
        <v>6|29</v>
      </c>
      <c r="C258" s="11">
        <v>6</v>
      </c>
      <c r="D258" s="20" t="str">
        <f>INDEX(Modules!$B$5:$B$14,MATCH(C258,Modules!$A$5:$A$14,0))</f>
        <v>المباني واللياسة والعزل</v>
      </c>
      <c r="E258" s="11" t="s">
        <v>1939</v>
      </c>
      <c r="F258" s="12" t="s">
        <v>1940</v>
      </c>
      <c r="G258" s="11" t="s">
        <v>17</v>
      </c>
      <c r="H258" s="11" t="s">
        <v>59</v>
      </c>
      <c r="I258" s="12" t="s">
        <v>2183</v>
      </c>
      <c r="J258" s="12" t="s">
        <v>2184</v>
      </c>
      <c r="K258" s="12" t="s">
        <v>2185</v>
      </c>
      <c r="L258" s="12" t="s">
        <v>2186</v>
      </c>
      <c r="M258" s="12" t="s">
        <v>2187</v>
      </c>
      <c r="N258" s="11" t="s">
        <v>65</v>
      </c>
      <c r="O258" s="12" t="s">
        <v>2188</v>
      </c>
      <c r="P258" s="11" t="s">
        <v>2189</v>
      </c>
      <c r="Q258" s="11" t="s">
        <v>2190</v>
      </c>
    </row>
    <row r="259" spans="1:17" ht="36" x14ac:dyDescent="0.25">
      <c r="A259" s="7" t="s">
        <v>2191</v>
      </c>
      <c r="B259" s="7" t="str">
        <f>C259&amp;"|"&amp;COUNTIF(C$5:C259,C259)</f>
        <v>6|30</v>
      </c>
      <c r="C259" s="7">
        <v>6</v>
      </c>
      <c r="D259" s="19" t="str">
        <f>INDEX(Modules!$B$5:$B$14,MATCH(C259,Modules!$A$5:$A$14,0))</f>
        <v>المباني واللياسة والعزل</v>
      </c>
      <c r="E259" s="7" t="s">
        <v>1939</v>
      </c>
      <c r="F259" s="8" t="s">
        <v>1940</v>
      </c>
      <c r="G259" s="7" t="s">
        <v>17</v>
      </c>
      <c r="H259" s="7" t="s">
        <v>59</v>
      </c>
      <c r="I259" s="8" t="s">
        <v>2192</v>
      </c>
      <c r="J259" s="8" t="s">
        <v>2193</v>
      </c>
      <c r="K259" s="8" t="s">
        <v>2194</v>
      </c>
      <c r="L259" s="8" t="s">
        <v>2195</v>
      </c>
      <c r="M259" s="8" t="s">
        <v>2196</v>
      </c>
      <c r="N259" s="7" t="s">
        <v>75</v>
      </c>
      <c r="O259" s="8" t="s">
        <v>2197</v>
      </c>
      <c r="P259" s="7" t="s">
        <v>2198</v>
      </c>
      <c r="Q259" s="7" t="s">
        <v>2199</v>
      </c>
    </row>
    <row r="260" spans="1:17" ht="36" x14ac:dyDescent="0.25">
      <c r="A260" s="11" t="s">
        <v>2200</v>
      </c>
      <c r="B260" s="11" t="str">
        <f>C260&amp;"|"&amp;COUNTIF(C$5:C260,C260)</f>
        <v>6|31</v>
      </c>
      <c r="C260" s="11">
        <v>6</v>
      </c>
      <c r="D260" s="20" t="str">
        <f>INDEX(Modules!$B$5:$B$14,MATCH(C260,Modules!$A$5:$A$14,0))</f>
        <v>المباني واللياسة والعزل</v>
      </c>
      <c r="E260" s="11" t="s">
        <v>1939</v>
      </c>
      <c r="F260" s="12" t="s">
        <v>1940</v>
      </c>
      <c r="G260" s="11" t="s">
        <v>17</v>
      </c>
      <c r="H260" s="11" t="s">
        <v>59</v>
      </c>
      <c r="I260" s="12" t="s">
        <v>2201</v>
      </c>
      <c r="J260" s="12" t="s">
        <v>2202</v>
      </c>
      <c r="K260" s="12" t="s">
        <v>2203</v>
      </c>
      <c r="L260" s="12" t="s">
        <v>2204</v>
      </c>
      <c r="M260" s="12" t="s">
        <v>2205</v>
      </c>
      <c r="N260" s="11" t="s">
        <v>75</v>
      </c>
      <c r="O260" s="12" t="s">
        <v>2206</v>
      </c>
      <c r="P260" s="11" t="s">
        <v>2080</v>
      </c>
      <c r="Q260" s="11" t="s">
        <v>2207</v>
      </c>
    </row>
    <row r="261" spans="1:17" ht="36" x14ac:dyDescent="0.25">
      <c r="A261" s="7" t="s">
        <v>2208</v>
      </c>
      <c r="B261" s="7" t="str">
        <f>C261&amp;"|"&amp;COUNTIF(C$5:C261,C261)</f>
        <v>6|32</v>
      </c>
      <c r="C261" s="7">
        <v>6</v>
      </c>
      <c r="D261" s="19" t="str">
        <f>INDEX(Modules!$B$5:$B$14,MATCH(C261,Modules!$A$5:$A$14,0))</f>
        <v>المباني واللياسة والعزل</v>
      </c>
      <c r="E261" s="7" t="s">
        <v>1979</v>
      </c>
      <c r="F261" s="8" t="s">
        <v>1980</v>
      </c>
      <c r="G261" s="7" t="s">
        <v>17</v>
      </c>
      <c r="H261" s="7" t="s">
        <v>59</v>
      </c>
      <c r="I261" s="8" t="s">
        <v>2209</v>
      </c>
      <c r="J261" s="8" t="s">
        <v>2210</v>
      </c>
      <c r="K261" s="8" t="s">
        <v>2211</v>
      </c>
      <c r="L261" s="8" t="s">
        <v>2212</v>
      </c>
      <c r="M261" s="8" t="s">
        <v>2213</v>
      </c>
      <c r="N261" s="7" t="s">
        <v>88</v>
      </c>
      <c r="O261" s="8" t="s">
        <v>2214</v>
      </c>
      <c r="P261" s="7" t="s">
        <v>2189</v>
      </c>
      <c r="Q261" s="7" t="s">
        <v>2215</v>
      </c>
    </row>
    <row r="262" spans="1:17" ht="36" x14ac:dyDescent="0.25">
      <c r="A262" s="11" t="s">
        <v>2216</v>
      </c>
      <c r="B262" s="11" t="str">
        <f>C262&amp;"|"&amp;COUNTIF(C$5:C262,C262)</f>
        <v>6|33</v>
      </c>
      <c r="C262" s="11">
        <v>6</v>
      </c>
      <c r="D262" s="20" t="str">
        <f>INDEX(Modules!$B$5:$B$14,MATCH(C262,Modules!$A$5:$A$14,0))</f>
        <v>المباني واللياسة والعزل</v>
      </c>
      <c r="E262" s="11" t="s">
        <v>1950</v>
      </c>
      <c r="F262" s="12" t="s">
        <v>1951</v>
      </c>
      <c r="G262" s="11" t="s">
        <v>17</v>
      </c>
      <c r="H262" s="11" t="s">
        <v>59</v>
      </c>
      <c r="I262" s="12" t="s">
        <v>2217</v>
      </c>
      <c r="J262" s="12" t="s">
        <v>2218</v>
      </c>
      <c r="K262" s="12" t="s">
        <v>2219</v>
      </c>
      <c r="L262" s="12" t="s">
        <v>2220</v>
      </c>
      <c r="M262" s="12" t="s">
        <v>2221</v>
      </c>
      <c r="N262" s="11" t="s">
        <v>75</v>
      </c>
      <c r="O262" s="12" t="s">
        <v>2222</v>
      </c>
      <c r="P262" s="11" t="s">
        <v>2223</v>
      </c>
      <c r="Q262" s="11" t="s">
        <v>2224</v>
      </c>
    </row>
    <row r="263" spans="1:17" ht="36" x14ac:dyDescent="0.25">
      <c r="A263" s="7" t="s">
        <v>2225</v>
      </c>
      <c r="B263" s="7" t="str">
        <f>C263&amp;"|"&amp;COUNTIF(C$5:C263,C263)</f>
        <v>6|34</v>
      </c>
      <c r="C263" s="7">
        <v>6</v>
      </c>
      <c r="D263" s="19" t="str">
        <f>INDEX(Modules!$B$5:$B$14,MATCH(C263,Modules!$A$5:$A$14,0))</f>
        <v>المباني واللياسة والعزل</v>
      </c>
      <c r="E263" s="7" t="s">
        <v>1939</v>
      </c>
      <c r="F263" s="8" t="s">
        <v>1940</v>
      </c>
      <c r="G263" s="7" t="s">
        <v>17</v>
      </c>
      <c r="H263" s="7" t="s">
        <v>483</v>
      </c>
      <c r="I263" s="8" t="s">
        <v>2226</v>
      </c>
      <c r="J263" s="8" t="s">
        <v>2227</v>
      </c>
      <c r="K263" s="8" t="s">
        <v>2228</v>
      </c>
      <c r="L263" s="8" t="s">
        <v>2229</v>
      </c>
      <c r="M263" s="8" t="s">
        <v>2230</v>
      </c>
      <c r="N263" s="7" t="s">
        <v>126</v>
      </c>
      <c r="O263" s="8" t="s">
        <v>2231</v>
      </c>
      <c r="P263" s="7" t="s">
        <v>2232</v>
      </c>
      <c r="Q263" s="7" t="s">
        <v>2233</v>
      </c>
    </row>
    <row r="264" spans="1:17" ht="36" x14ac:dyDescent="0.25">
      <c r="A264" s="11" t="s">
        <v>2234</v>
      </c>
      <c r="B264" s="11" t="str">
        <f>C264&amp;"|"&amp;COUNTIF(C$5:C264,C264)</f>
        <v>6|35</v>
      </c>
      <c r="C264" s="11">
        <v>6</v>
      </c>
      <c r="D264" s="20" t="str">
        <f>INDEX(Modules!$B$5:$B$14,MATCH(C264,Modules!$A$5:$A$14,0))</f>
        <v>المباني واللياسة والعزل</v>
      </c>
      <c r="E264" s="11" t="s">
        <v>1939</v>
      </c>
      <c r="F264" s="12" t="s">
        <v>1940</v>
      </c>
      <c r="G264" s="11" t="s">
        <v>17</v>
      </c>
      <c r="H264" s="11" t="s">
        <v>59</v>
      </c>
      <c r="I264" s="12" t="s">
        <v>2235</v>
      </c>
      <c r="J264" s="12" t="s">
        <v>2236</v>
      </c>
      <c r="K264" s="12" t="s">
        <v>2237</v>
      </c>
      <c r="L264" s="12" t="s">
        <v>2238</v>
      </c>
      <c r="M264" s="12" t="s">
        <v>2239</v>
      </c>
      <c r="N264" s="11" t="s">
        <v>65</v>
      </c>
      <c r="O264" s="12" t="s">
        <v>2240</v>
      </c>
      <c r="P264" s="11" t="s">
        <v>2014</v>
      </c>
      <c r="Q264" s="11" t="s">
        <v>2241</v>
      </c>
    </row>
    <row r="265" spans="1:17" ht="36" x14ac:dyDescent="0.25">
      <c r="A265" s="7" t="s">
        <v>2242</v>
      </c>
      <c r="B265" s="7" t="str">
        <f>C265&amp;"|"&amp;COUNTIF(C$5:C265,C265)</f>
        <v>6|36</v>
      </c>
      <c r="C265" s="7">
        <v>6</v>
      </c>
      <c r="D265" s="19" t="str">
        <f>INDEX(Modules!$B$5:$B$14,MATCH(C265,Modules!$A$5:$A$14,0))</f>
        <v>المباني واللياسة والعزل</v>
      </c>
      <c r="E265" s="7" t="s">
        <v>1939</v>
      </c>
      <c r="F265" s="8" t="s">
        <v>1940</v>
      </c>
      <c r="G265" s="7" t="s">
        <v>18</v>
      </c>
      <c r="H265" s="7" t="s">
        <v>483</v>
      </c>
      <c r="I265" s="8" t="s">
        <v>2243</v>
      </c>
      <c r="J265" s="8" t="s">
        <v>2244</v>
      </c>
      <c r="K265" s="8" t="s">
        <v>2245</v>
      </c>
      <c r="L265" s="8" t="s">
        <v>2246</v>
      </c>
      <c r="M265" s="8" t="s">
        <v>2247</v>
      </c>
      <c r="N265" s="7" t="s">
        <v>88</v>
      </c>
      <c r="O265" s="8" t="s">
        <v>2248</v>
      </c>
      <c r="P265" s="7" t="s">
        <v>2131</v>
      </c>
      <c r="Q265" s="7" t="s">
        <v>2249</v>
      </c>
    </row>
    <row r="266" spans="1:17" ht="36" x14ac:dyDescent="0.25">
      <c r="A266" s="11" t="s">
        <v>2250</v>
      </c>
      <c r="B266" s="11" t="str">
        <f>C266&amp;"|"&amp;COUNTIF(C$5:C266,C266)</f>
        <v>6|37</v>
      </c>
      <c r="C266" s="11">
        <v>6</v>
      </c>
      <c r="D266" s="20" t="str">
        <f>INDEX(Modules!$B$5:$B$14,MATCH(C266,Modules!$A$5:$A$14,0))</f>
        <v>المباني واللياسة والعزل</v>
      </c>
      <c r="E266" s="11" t="s">
        <v>1979</v>
      </c>
      <c r="F266" s="12" t="s">
        <v>1980</v>
      </c>
      <c r="G266" s="11" t="s">
        <v>18</v>
      </c>
      <c r="H266" s="11" t="s">
        <v>483</v>
      </c>
      <c r="I266" s="12" t="s">
        <v>2251</v>
      </c>
      <c r="J266" s="12" t="s">
        <v>2252</v>
      </c>
      <c r="K266" s="12" t="s">
        <v>2253</v>
      </c>
      <c r="L266" s="12" t="s">
        <v>2254</v>
      </c>
      <c r="M266" s="12" t="s">
        <v>2255</v>
      </c>
      <c r="N266" s="11" t="s">
        <v>75</v>
      </c>
      <c r="O266" s="12" t="s">
        <v>2256</v>
      </c>
      <c r="P266" s="11" t="s">
        <v>1996</v>
      </c>
      <c r="Q266" s="11" t="s">
        <v>2257</v>
      </c>
    </row>
    <row r="267" spans="1:17" ht="36" x14ac:dyDescent="0.25">
      <c r="A267" s="7" t="s">
        <v>2258</v>
      </c>
      <c r="B267" s="7" t="str">
        <f>C267&amp;"|"&amp;COUNTIF(C$5:C267,C267)</f>
        <v>6|38</v>
      </c>
      <c r="C267" s="7">
        <v>6</v>
      </c>
      <c r="D267" s="19" t="str">
        <f>INDEX(Modules!$B$5:$B$14,MATCH(C267,Modules!$A$5:$A$14,0))</f>
        <v>المباني واللياسة والعزل</v>
      </c>
      <c r="E267" s="7" t="s">
        <v>1950</v>
      </c>
      <c r="F267" s="8" t="s">
        <v>1951</v>
      </c>
      <c r="G267" s="7" t="s">
        <v>16</v>
      </c>
      <c r="H267" s="7" t="s">
        <v>483</v>
      </c>
      <c r="I267" s="8" t="s">
        <v>2259</v>
      </c>
      <c r="J267" s="8" t="s">
        <v>2260</v>
      </c>
      <c r="K267" s="8" t="s">
        <v>2261</v>
      </c>
      <c r="L267" s="8" t="s">
        <v>2262</v>
      </c>
      <c r="M267" s="8" t="s">
        <v>2263</v>
      </c>
      <c r="N267" s="7" t="s">
        <v>126</v>
      </c>
      <c r="O267" s="8" t="s">
        <v>2264</v>
      </c>
      <c r="P267" s="7" t="s">
        <v>2098</v>
      </c>
      <c r="Q267" s="7" t="s">
        <v>2265</v>
      </c>
    </row>
    <row r="268" spans="1:17" ht="54" x14ac:dyDescent="0.25">
      <c r="A268" s="11" t="s">
        <v>2266</v>
      </c>
      <c r="B268" s="11" t="str">
        <f>C268&amp;"|"&amp;COUNTIF(C$5:C268,C268)</f>
        <v>6|39</v>
      </c>
      <c r="C268" s="11">
        <v>6</v>
      </c>
      <c r="D268" s="20" t="str">
        <f>INDEX(Modules!$B$5:$B$14,MATCH(C268,Modules!$A$5:$A$14,0))</f>
        <v>المباني واللياسة والعزل</v>
      </c>
      <c r="E268" s="11" t="s">
        <v>1939</v>
      </c>
      <c r="F268" s="12" t="s">
        <v>1940</v>
      </c>
      <c r="G268" s="11" t="s">
        <v>17</v>
      </c>
      <c r="H268" s="11" t="s">
        <v>214</v>
      </c>
      <c r="I268" s="12" t="s">
        <v>215</v>
      </c>
      <c r="J268" s="12" t="s">
        <v>2267</v>
      </c>
      <c r="K268" s="12" t="s">
        <v>2070</v>
      </c>
      <c r="L268" s="12" t="s">
        <v>2268</v>
      </c>
      <c r="M268" s="12" t="s">
        <v>2269</v>
      </c>
      <c r="N268" s="11" t="s">
        <v>75</v>
      </c>
      <c r="O268" s="12" t="s">
        <v>2270</v>
      </c>
      <c r="P268" s="11" t="s">
        <v>2180</v>
      </c>
      <c r="Q268" s="11" t="s">
        <v>2271</v>
      </c>
    </row>
    <row r="269" spans="1:17" ht="36" x14ac:dyDescent="0.25">
      <c r="A269" s="7" t="s">
        <v>2272</v>
      </c>
      <c r="B269" s="7" t="str">
        <f>C269&amp;"|"&amp;COUNTIF(C$5:C269,C269)</f>
        <v>6|40</v>
      </c>
      <c r="C269" s="7">
        <v>6</v>
      </c>
      <c r="D269" s="19" t="str">
        <f>INDEX(Modules!$B$5:$B$14,MATCH(C269,Modules!$A$5:$A$14,0))</f>
        <v>المباني واللياسة والعزل</v>
      </c>
      <c r="E269" s="7" t="s">
        <v>1939</v>
      </c>
      <c r="F269" s="8" t="s">
        <v>1940</v>
      </c>
      <c r="G269" s="7" t="s">
        <v>16</v>
      </c>
      <c r="H269" s="7" t="s">
        <v>82</v>
      </c>
      <c r="I269" s="8" t="s">
        <v>2273</v>
      </c>
      <c r="J269" s="8" t="s">
        <v>2054</v>
      </c>
      <c r="K269" s="8" t="s">
        <v>2070</v>
      </c>
      <c r="L269" s="8" t="s">
        <v>1963</v>
      </c>
      <c r="M269" s="8" t="s">
        <v>2274</v>
      </c>
      <c r="N269" s="7" t="s">
        <v>65</v>
      </c>
      <c r="O269" s="8" t="s">
        <v>2275</v>
      </c>
      <c r="P269" s="7" t="s">
        <v>2198</v>
      </c>
      <c r="Q269" s="7" t="s">
        <v>2276</v>
      </c>
    </row>
    <row r="270" spans="1:17" ht="36" x14ac:dyDescent="0.25">
      <c r="A270" s="11" t="s">
        <v>2277</v>
      </c>
      <c r="B270" s="11" t="str">
        <f>C270&amp;"|"&amp;COUNTIF(C$5:C270,C270)</f>
        <v>6|41</v>
      </c>
      <c r="C270" s="11">
        <v>6</v>
      </c>
      <c r="D270" s="20" t="str">
        <f>INDEX(Modules!$B$5:$B$14,MATCH(C270,Modules!$A$5:$A$14,0))</f>
        <v>المباني واللياسة والعزل</v>
      </c>
      <c r="E270" s="11" t="s">
        <v>1939</v>
      </c>
      <c r="F270" s="12" t="s">
        <v>1940</v>
      </c>
      <c r="G270" s="11" t="s">
        <v>17</v>
      </c>
      <c r="H270" s="11" t="s">
        <v>59</v>
      </c>
      <c r="I270" s="12" t="s">
        <v>2278</v>
      </c>
      <c r="J270" s="12" t="s">
        <v>2279</v>
      </c>
      <c r="K270" s="12" t="s">
        <v>2280</v>
      </c>
      <c r="L270" s="12" t="s">
        <v>2281</v>
      </c>
      <c r="M270" s="12" t="s">
        <v>2282</v>
      </c>
      <c r="N270" s="11" t="s">
        <v>88</v>
      </c>
      <c r="O270" s="12" t="s">
        <v>2283</v>
      </c>
      <c r="P270" s="11" t="s">
        <v>1967</v>
      </c>
      <c r="Q270" s="11" t="s">
        <v>2284</v>
      </c>
    </row>
    <row r="271" spans="1:17" ht="36" x14ac:dyDescent="0.25">
      <c r="A271" s="7" t="s">
        <v>2285</v>
      </c>
      <c r="B271" s="7" t="str">
        <f>C271&amp;"|"&amp;COUNTIF(C$5:C271,C271)</f>
        <v>6|42</v>
      </c>
      <c r="C271" s="7">
        <v>6</v>
      </c>
      <c r="D271" s="19" t="str">
        <f>INDEX(Modules!$B$5:$B$14,MATCH(C271,Modules!$A$5:$A$14,0))</f>
        <v>المباني واللياسة والعزل</v>
      </c>
      <c r="E271" s="7" t="s">
        <v>1939</v>
      </c>
      <c r="F271" s="8" t="s">
        <v>1940</v>
      </c>
      <c r="G271" s="7" t="s">
        <v>16</v>
      </c>
      <c r="H271" s="7" t="s">
        <v>59</v>
      </c>
      <c r="I271" s="8" t="s">
        <v>2286</v>
      </c>
      <c r="J271" s="8" t="s">
        <v>2287</v>
      </c>
      <c r="K271" s="8" t="s">
        <v>2288</v>
      </c>
      <c r="L271" s="8" t="s">
        <v>2289</v>
      </c>
      <c r="M271" s="8" t="s">
        <v>2290</v>
      </c>
      <c r="N271" s="7" t="s">
        <v>88</v>
      </c>
      <c r="O271" s="8" t="s">
        <v>2291</v>
      </c>
      <c r="P271" s="7" t="s">
        <v>2023</v>
      </c>
      <c r="Q271" s="7" t="s">
        <v>2292</v>
      </c>
    </row>
    <row r="272" spans="1:17" ht="36" x14ac:dyDescent="0.25">
      <c r="A272" s="11" t="s">
        <v>2293</v>
      </c>
      <c r="B272" s="11" t="str">
        <f>C272&amp;"|"&amp;COUNTIF(C$5:C272,C272)</f>
        <v>6|43</v>
      </c>
      <c r="C272" s="11">
        <v>6</v>
      </c>
      <c r="D272" s="20" t="str">
        <f>INDEX(Modules!$B$5:$B$14,MATCH(C272,Modules!$A$5:$A$14,0))</f>
        <v>المباني واللياسة والعزل</v>
      </c>
      <c r="E272" s="11" t="s">
        <v>1939</v>
      </c>
      <c r="F272" s="12" t="s">
        <v>1940</v>
      </c>
      <c r="G272" s="11" t="s">
        <v>16</v>
      </c>
      <c r="H272" s="11" t="s">
        <v>59</v>
      </c>
      <c r="I272" s="12" t="s">
        <v>2294</v>
      </c>
      <c r="J272" s="12" t="s">
        <v>2295</v>
      </c>
      <c r="K272" s="12" t="s">
        <v>2296</v>
      </c>
      <c r="L272" s="12" t="s">
        <v>2297</v>
      </c>
      <c r="M272" s="12" t="s">
        <v>2298</v>
      </c>
      <c r="N272" s="11" t="s">
        <v>88</v>
      </c>
      <c r="O272" s="12" t="s">
        <v>2299</v>
      </c>
      <c r="P272" s="11" t="s">
        <v>2171</v>
      </c>
      <c r="Q272" s="11" t="s">
        <v>2300</v>
      </c>
    </row>
    <row r="273" spans="1:17" ht="18" x14ac:dyDescent="0.25">
      <c r="A273" s="7" t="s">
        <v>2301</v>
      </c>
      <c r="B273" s="7" t="str">
        <f>C273&amp;"|"&amp;COUNTIF(C$5:C273,C273)</f>
        <v>6|44</v>
      </c>
      <c r="C273" s="7">
        <v>6</v>
      </c>
      <c r="D273" s="19" t="str">
        <f>INDEX(Modules!$B$5:$B$14,MATCH(C273,Modules!$A$5:$A$14,0))</f>
        <v>المباني واللياسة والعزل</v>
      </c>
      <c r="E273" s="7" t="s">
        <v>1979</v>
      </c>
      <c r="F273" s="8" t="s">
        <v>1980</v>
      </c>
      <c r="G273" s="7" t="s">
        <v>18</v>
      </c>
      <c r="H273" s="7" t="s">
        <v>59</v>
      </c>
      <c r="I273" s="8" t="s">
        <v>2302</v>
      </c>
      <c r="J273" s="8" t="s">
        <v>2303</v>
      </c>
      <c r="K273" s="8" t="s">
        <v>2304</v>
      </c>
      <c r="L273" s="8" t="s">
        <v>2305</v>
      </c>
      <c r="M273" s="8" t="s">
        <v>2306</v>
      </c>
      <c r="N273" s="7" t="s">
        <v>126</v>
      </c>
      <c r="O273" s="8" t="s">
        <v>2307</v>
      </c>
      <c r="P273" s="7" t="s">
        <v>2308</v>
      </c>
      <c r="Q273" s="7" t="s">
        <v>2309</v>
      </c>
    </row>
    <row r="274" spans="1:17" ht="36" x14ac:dyDescent="0.25">
      <c r="A274" s="11" t="s">
        <v>2310</v>
      </c>
      <c r="B274" s="11" t="str">
        <f>C274&amp;"|"&amp;COUNTIF(C$5:C274,C274)</f>
        <v>6|45</v>
      </c>
      <c r="C274" s="11">
        <v>6</v>
      </c>
      <c r="D274" s="20" t="str">
        <f>INDEX(Modules!$B$5:$B$14,MATCH(C274,Modules!$A$5:$A$14,0))</f>
        <v>المباني واللياسة والعزل</v>
      </c>
      <c r="E274" s="11" t="s">
        <v>1939</v>
      </c>
      <c r="F274" s="12" t="s">
        <v>1940</v>
      </c>
      <c r="G274" s="11" t="s">
        <v>17</v>
      </c>
      <c r="H274" s="11" t="s">
        <v>59</v>
      </c>
      <c r="I274" s="12" t="s">
        <v>2311</v>
      </c>
      <c r="J274" s="12" t="s">
        <v>2312</v>
      </c>
      <c r="K274" s="12" t="s">
        <v>2313</v>
      </c>
      <c r="L274" s="12" t="s">
        <v>2314</v>
      </c>
      <c r="M274" s="12" t="s">
        <v>2315</v>
      </c>
      <c r="N274" s="11" t="s">
        <v>75</v>
      </c>
      <c r="O274" s="12" t="s">
        <v>2316</v>
      </c>
      <c r="P274" s="11" t="s">
        <v>2232</v>
      </c>
      <c r="Q274" s="11" t="s">
        <v>2317</v>
      </c>
    </row>
    <row r="275" spans="1:17" ht="36" x14ac:dyDescent="0.25">
      <c r="A275" s="7" t="s">
        <v>2318</v>
      </c>
      <c r="B275" s="7" t="str">
        <f>C275&amp;"|"&amp;COUNTIF(C$5:C275,C275)</f>
        <v>7|1</v>
      </c>
      <c r="C275" s="7">
        <v>7</v>
      </c>
      <c r="D275" s="19" t="str">
        <f>INDEX(Modules!$B$5:$B$14,MATCH(C275,Modules!$A$5:$A$14,0))</f>
        <v>أعمال التشطيبات</v>
      </c>
      <c r="E275" s="7" t="s">
        <v>2319</v>
      </c>
      <c r="F275" s="8" t="s">
        <v>2320</v>
      </c>
      <c r="G275" s="7" t="s">
        <v>16</v>
      </c>
      <c r="H275" s="7" t="s">
        <v>82</v>
      </c>
      <c r="I275" s="8" t="s">
        <v>2321</v>
      </c>
      <c r="J275" s="8" t="s">
        <v>2322</v>
      </c>
      <c r="K275" s="8" t="s">
        <v>2323</v>
      </c>
      <c r="L275" s="8" t="s">
        <v>2324</v>
      </c>
      <c r="M275" s="8" t="s">
        <v>2325</v>
      </c>
      <c r="N275" s="7" t="s">
        <v>65</v>
      </c>
      <c r="O275" s="8" t="s">
        <v>2326</v>
      </c>
      <c r="P275" s="7" t="s">
        <v>2327</v>
      </c>
      <c r="Q275" s="7" t="s">
        <v>2328</v>
      </c>
    </row>
    <row r="276" spans="1:17" ht="36" x14ac:dyDescent="0.25">
      <c r="A276" s="11" t="s">
        <v>2329</v>
      </c>
      <c r="B276" s="11" t="str">
        <f>C276&amp;"|"&amp;COUNTIF(C$5:C276,C276)</f>
        <v>7|2</v>
      </c>
      <c r="C276" s="11">
        <v>7</v>
      </c>
      <c r="D276" s="20" t="str">
        <f>INDEX(Modules!$B$5:$B$14,MATCH(C276,Modules!$A$5:$A$14,0))</f>
        <v>أعمال التشطيبات</v>
      </c>
      <c r="E276" s="11" t="s">
        <v>2330</v>
      </c>
      <c r="F276" s="12" t="s">
        <v>2331</v>
      </c>
      <c r="G276" s="11" t="s">
        <v>18</v>
      </c>
      <c r="H276" s="11" t="s">
        <v>59</v>
      </c>
      <c r="I276" s="12" t="s">
        <v>2332</v>
      </c>
      <c r="J276" s="12" t="s">
        <v>2333</v>
      </c>
      <c r="K276" s="12" t="s">
        <v>2334</v>
      </c>
      <c r="L276" s="12" t="s">
        <v>2335</v>
      </c>
      <c r="M276" s="12" t="s">
        <v>2336</v>
      </c>
      <c r="N276" s="11" t="s">
        <v>75</v>
      </c>
      <c r="O276" s="12" t="s">
        <v>2337</v>
      </c>
      <c r="P276" s="11" t="s">
        <v>2338</v>
      </c>
      <c r="Q276" s="11" t="s">
        <v>2339</v>
      </c>
    </row>
    <row r="277" spans="1:17" ht="54" x14ac:dyDescent="0.25">
      <c r="A277" s="7" t="s">
        <v>2340</v>
      </c>
      <c r="B277" s="7" t="str">
        <f>C277&amp;"|"&amp;COUNTIF(C$5:C277,C277)</f>
        <v>7|3</v>
      </c>
      <c r="C277" s="7">
        <v>7</v>
      </c>
      <c r="D277" s="19" t="str">
        <f>INDEX(Modules!$B$5:$B$14,MATCH(C277,Modules!$A$5:$A$14,0))</f>
        <v>أعمال التشطيبات</v>
      </c>
      <c r="E277" s="7" t="s">
        <v>2330</v>
      </c>
      <c r="F277" s="8" t="s">
        <v>2331</v>
      </c>
      <c r="G277" s="7" t="s">
        <v>17</v>
      </c>
      <c r="H277" s="7" t="s">
        <v>214</v>
      </c>
      <c r="I277" s="8" t="s">
        <v>215</v>
      </c>
      <c r="J277" s="8" t="s">
        <v>2341</v>
      </c>
      <c r="K277" s="8" t="s">
        <v>2342</v>
      </c>
      <c r="L277" s="8" t="s">
        <v>2343</v>
      </c>
      <c r="M277" s="8" t="s">
        <v>2344</v>
      </c>
      <c r="N277" s="7" t="s">
        <v>126</v>
      </c>
      <c r="O277" s="8" t="s">
        <v>2345</v>
      </c>
      <c r="P277" s="7" t="s">
        <v>2346</v>
      </c>
      <c r="Q277" s="7" t="s">
        <v>2347</v>
      </c>
    </row>
    <row r="278" spans="1:17" ht="36" x14ac:dyDescent="0.25">
      <c r="A278" s="11" t="s">
        <v>2348</v>
      </c>
      <c r="B278" s="11" t="str">
        <f>C278&amp;"|"&amp;COUNTIF(C$5:C278,C278)</f>
        <v>7|4</v>
      </c>
      <c r="C278" s="11">
        <v>7</v>
      </c>
      <c r="D278" s="20" t="str">
        <f>INDEX(Modules!$B$5:$B$14,MATCH(C278,Modules!$A$5:$A$14,0))</f>
        <v>أعمال التشطيبات</v>
      </c>
      <c r="E278" s="11" t="s">
        <v>2349</v>
      </c>
      <c r="F278" s="12" t="s">
        <v>2350</v>
      </c>
      <c r="G278" s="11" t="s">
        <v>18</v>
      </c>
      <c r="H278" s="11" t="s">
        <v>483</v>
      </c>
      <c r="I278" s="12" t="s">
        <v>2351</v>
      </c>
      <c r="J278" s="12" t="s">
        <v>2352</v>
      </c>
      <c r="K278" s="12" t="s">
        <v>2353</v>
      </c>
      <c r="L278" s="12" t="s">
        <v>2354</v>
      </c>
      <c r="M278" s="12" t="s">
        <v>2355</v>
      </c>
      <c r="N278" s="11" t="s">
        <v>126</v>
      </c>
      <c r="O278" s="12" t="s">
        <v>2356</v>
      </c>
      <c r="P278" s="11" t="s">
        <v>2357</v>
      </c>
      <c r="Q278" s="11" t="s">
        <v>2358</v>
      </c>
    </row>
    <row r="279" spans="1:17" ht="36" x14ac:dyDescent="0.25">
      <c r="A279" s="7" t="s">
        <v>2359</v>
      </c>
      <c r="B279" s="7" t="str">
        <f>C279&amp;"|"&amp;COUNTIF(C$5:C279,C279)</f>
        <v>7|5</v>
      </c>
      <c r="C279" s="7">
        <v>7</v>
      </c>
      <c r="D279" s="19" t="str">
        <f>INDEX(Modules!$B$5:$B$14,MATCH(C279,Modules!$A$5:$A$14,0))</f>
        <v>أعمال التشطيبات</v>
      </c>
      <c r="E279" s="7" t="s">
        <v>2330</v>
      </c>
      <c r="F279" s="8" t="s">
        <v>2331</v>
      </c>
      <c r="G279" s="7" t="s">
        <v>16</v>
      </c>
      <c r="H279" s="7" t="s">
        <v>59</v>
      </c>
      <c r="I279" s="8" t="s">
        <v>2360</v>
      </c>
      <c r="J279" s="8" t="s">
        <v>2103</v>
      </c>
      <c r="K279" s="8" t="s">
        <v>2361</v>
      </c>
      <c r="L279" s="8" t="s">
        <v>618</v>
      </c>
      <c r="M279" s="8" t="s">
        <v>2362</v>
      </c>
      <c r="N279" s="7" t="s">
        <v>126</v>
      </c>
      <c r="O279" s="8" t="s">
        <v>2363</v>
      </c>
      <c r="P279" s="7" t="s">
        <v>2364</v>
      </c>
      <c r="Q279" s="7" t="s">
        <v>2365</v>
      </c>
    </row>
    <row r="280" spans="1:17" ht="36" x14ac:dyDescent="0.25">
      <c r="A280" s="11" t="s">
        <v>2366</v>
      </c>
      <c r="B280" s="11" t="str">
        <f>C280&amp;"|"&amp;COUNTIF(C$5:C280,C280)</f>
        <v>7|6</v>
      </c>
      <c r="C280" s="11">
        <v>7</v>
      </c>
      <c r="D280" s="20" t="str">
        <f>INDEX(Modules!$B$5:$B$14,MATCH(C280,Modules!$A$5:$A$14,0))</f>
        <v>أعمال التشطيبات</v>
      </c>
      <c r="E280" s="11" t="s">
        <v>2330</v>
      </c>
      <c r="F280" s="12" t="s">
        <v>2331</v>
      </c>
      <c r="G280" s="11" t="s">
        <v>16</v>
      </c>
      <c r="H280" s="11" t="s">
        <v>59</v>
      </c>
      <c r="I280" s="12" t="s">
        <v>2367</v>
      </c>
      <c r="J280" s="12" t="s">
        <v>2368</v>
      </c>
      <c r="K280" s="12" t="s">
        <v>2369</v>
      </c>
      <c r="L280" s="12" t="s">
        <v>2370</v>
      </c>
      <c r="M280" s="12" t="s">
        <v>2371</v>
      </c>
      <c r="N280" s="11" t="s">
        <v>126</v>
      </c>
      <c r="O280" s="12" t="s">
        <v>2372</v>
      </c>
      <c r="P280" s="11" t="s">
        <v>2346</v>
      </c>
      <c r="Q280" s="11" t="s">
        <v>2373</v>
      </c>
    </row>
    <row r="281" spans="1:17" ht="36" x14ac:dyDescent="0.25">
      <c r="A281" s="7" t="s">
        <v>2374</v>
      </c>
      <c r="B281" s="7" t="str">
        <f>C281&amp;"|"&amp;COUNTIF(C$5:C281,C281)</f>
        <v>7|7</v>
      </c>
      <c r="C281" s="7">
        <v>7</v>
      </c>
      <c r="D281" s="19" t="str">
        <f>INDEX(Modules!$B$5:$B$14,MATCH(C281,Modules!$A$5:$A$14,0))</f>
        <v>أعمال التشطيبات</v>
      </c>
      <c r="E281" s="7" t="s">
        <v>2330</v>
      </c>
      <c r="F281" s="8" t="s">
        <v>2331</v>
      </c>
      <c r="G281" s="7" t="s">
        <v>18</v>
      </c>
      <c r="H281" s="7" t="s">
        <v>483</v>
      </c>
      <c r="I281" s="8" t="s">
        <v>2375</v>
      </c>
      <c r="J281" s="8" t="s">
        <v>2376</v>
      </c>
      <c r="K281" s="8" t="s">
        <v>2377</v>
      </c>
      <c r="L281" s="8" t="s">
        <v>2378</v>
      </c>
      <c r="M281" s="8" t="s">
        <v>2379</v>
      </c>
      <c r="N281" s="7" t="s">
        <v>126</v>
      </c>
      <c r="O281" s="8" t="s">
        <v>2380</v>
      </c>
      <c r="P281" s="7" t="s">
        <v>2381</v>
      </c>
      <c r="Q281" s="7" t="s">
        <v>2382</v>
      </c>
    </row>
    <row r="282" spans="1:17" ht="36" x14ac:dyDescent="0.25">
      <c r="A282" s="11" t="s">
        <v>2383</v>
      </c>
      <c r="B282" s="11" t="str">
        <f>C282&amp;"|"&amp;COUNTIF(C$5:C282,C282)</f>
        <v>7|8</v>
      </c>
      <c r="C282" s="11">
        <v>7</v>
      </c>
      <c r="D282" s="20" t="str">
        <f>INDEX(Modules!$B$5:$B$14,MATCH(C282,Modules!$A$5:$A$14,0))</f>
        <v>أعمال التشطيبات</v>
      </c>
      <c r="E282" s="11" t="s">
        <v>2349</v>
      </c>
      <c r="F282" s="12" t="s">
        <v>2350</v>
      </c>
      <c r="G282" s="11" t="s">
        <v>17</v>
      </c>
      <c r="H282" s="11" t="s">
        <v>59</v>
      </c>
      <c r="I282" s="12" t="s">
        <v>2384</v>
      </c>
      <c r="J282" s="12" t="s">
        <v>2385</v>
      </c>
      <c r="K282" s="12" t="s">
        <v>2386</v>
      </c>
      <c r="L282" s="12" t="s">
        <v>2387</v>
      </c>
      <c r="M282" s="12" t="s">
        <v>2388</v>
      </c>
      <c r="N282" s="11" t="s">
        <v>65</v>
      </c>
      <c r="O282" s="12" t="s">
        <v>2389</v>
      </c>
      <c r="P282" s="11" t="s">
        <v>2390</v>
      </c>
      <c r="Q282" s="11" t="s">
        <v>2391</v>
      </c>
    </row>
    <row r="283" spans="1:17" ht="36" x14ac:dyDescent="0.25">
      <c r="A283" s="7" t="s">
        <v>2392</v>
      </c>
      <c r="B283" s="7" t="str">
        <f>C283&amp;"|"&amp;COUNTIF(C$5:C283,C283)</f>
        <v>7|9</v>
      </c>
      <c r="C283" s="7">
        <v>7</v>
      </c>
      <c r="D283" s="19" t="str">
        <f>INDEX(Modules!$B$5:$B$14,MATCH(C283,Modules!$A$5:$A$14,0))</f>
        <v>أعمال التشطيبات</v>
      </c>
      <c r="E283" s="7" t="s">
        <v>2330</v>
      </c>
      <c r="F283" s="8" t="s">
        <v>2331</v>
      </c>
      <c r="G283" s="7" t="s">
        <v>17</v>
      </c>
      <c r="H283" s="7" t="s">
        <v>59</v>
      </c>
      <c r="I283" s="8" t="s">
        <v>2393</v>
      </c>
      <c r="J283" s="8" t="s">
        <v>2394</v>
      </c>
      <c r="K283" s="8" t="s">
        <v>2395</v>
      </c>
      <c r="L283" s="8" t="s">
        <v>2396</v>
      </c>
      <c r="M283" s="8" t="s">
        <v>2397</v>
      </c>
      <c r="N283" s="7" t="s">
        <v>65</v>
      </c>
      <c r="O283" s="8" t="s">
        <v>2398</v>
      </c>
      <c r="P283" s="7" t="s">
        <v>2399</v>
      </c>
      <c r="Q283" s="7" t="s">
        <v>2400</v>
      </c>
    </row>
    <row r="284" spans="1:17" ht="36" x14ac:dyDescent="0.25">
      <c r="A284" s="11" t="s">
        <v>2401</v>
      </c>
      <c r="B284" s="11" t="str">
        <f>C284&amp;"|"&amp;COUNTIF(C$5:C284,C284)</f>
        <v>7|10</v>
      </c>
      <c r="C284" s="11">
        <v>7</v>
      </c>
      <c r="D284" s="20" t="str">
        <f>INDEX(Modules!$B$5:$B$14,MATCH(C284,Modules!$A$5:$A$14,0))</f>
        <v>أعمال التشطيبات</v>
      </c>
      <c r="E284" s="11" t="s">
        <v>2402</v>
      </c>
      <c r="F284" s="12" t="s">
        <v>2403</v>
      </c>
      <c r="G284" s="11" t="s">
        <v>16</v>
      </c>
      <c r="H284" s="11" t="s">
        <v>82</v>
      </c>
      <c r="I284" s="12" t="s">
        <v>2404</v>
      </c>
      <c r="J284" s="12" t="s">
        <v>2405</v>
      </c>
      <c r="K284" s="12" t="s">
        <v>2406</v>
      </c>
      <c r="L284" s="12" t="s">
        <v>2407</v>
      </c>
      <c r="M284" s="12" t="s">
        <v>2408</v>
      </c>
      <c r="N284" s="11" t="s">
        <v>75</v>
      </c>
      <c r="O284" s="12" t="s">
        <v>2409</v>
      </c>
      <c r="P284" s="11" t="s">
        <v>2410</v>
      </c>
      <c r="Q284" s="11" t="s">
        <v>2411</v>
      </c>
    </row>
    <row r="285" spans="1:17" ht="36" x14ac:dyDescent="0.25">
      <c r="A285" s="7" t="s">
        <v>2412</v>
      </c>
      <c r="B285" s="7" t="str">
        <f>C285&amp;"|"&amp;COUNTIF(C$5:C285,C285)</f>
        <v>7|11</v>
      </c>
      <c r="C285" s="7">
        <v>7</v>
      </c>
      <c r="D285" s="19" t="str">
        <f>INDEX(Modules!$B$5:$B$14,MATCH(C285,Modules!$A$5:$A$14,0))</f>
        <v>أعمال التشطيبات</v>
      </c>
      <c r="E285" s="7" t="s">
        <v>2330</v>
      </c>
      <c r="F285" s="8" t="s">
        <v>2331</v>
      </c>
      <c r="G285" s="7" t="s">
        <v>16</v>
      </c>
      <c r="H285" s="7" t="s">
        <v>82</v>
      </c>
      <c r="I285" s="8" t="s">
        <v>2413</v>
      </c>
      <c r="J285" s="8" t="s">
        <v>2414</v>
      </c>
      <c r="K285" s="8" t="s">
        <v>2415</v>
      </c>
      <c r="L285" s="8" t="s">
        <v>1601</v>
      </c>
      <c r="M285" s="8" t="s">
        <v>2416</v>
      </c>
      <c r="N285" s="7" t="s">
        <v>88</v>
      </c>
      <c r="O285" s="8" t="s">
        <v>2417</v>
      </c>
      <c r="P285" s="7" t="s">
        <v>2418</v>
      </c>
      <c r="Q285" s="7" t="s">
        <v>2419</v>
      </c>
    </row>
    <row r="286" spans="1:17" ht="36" x14ac:dyDescent="0.25">
      <c r="A286" s="11" t="s">
        <v>2420</v>
      </c>
      <c r="B286" s="11" t="str">
        <f>C286&amp;"|"&amp;COUNTIF(C$5:C286,C286)</f>
        <v>7|12</v>
      </c>
      <c r="C286" s="11">
        <v>7</v>
      </c>
      <c r="D286" s="20" t="str">
        <f>INDEX(Modules!$B$5:$B$14,MATCH(C286,Modules!$A$5:$A$14,0))</f>
        <v>أعمال التشطيبات</v>
      </c>
      <c r="E286" s="11" t="s">
        <v>2330</v>
      </c>
      <c r="F286" s="12" t="s">
        <v>2331</v>
      </c>
      <c r="G286" s="11" t="s">
        <v>17</v>
      </c>
      <c r="H286" s="11" t="s">
        <v>214</v>
      </c>
      <c r="I286" s="12" t="s">
        <v>215</v>
      </c>
      <c r="J286" s="12" t="s">
        <v>2421</v>
      </c>
      <c r="K286" s="12" t="s">
        <v>2422</v>
      </c>
      <c r="L286" s="12" t="s">
        <v>2423</v>
      </c>
      <c r="M286" s="12" t="s">
        <v>2424</v>
      </c>
      <c r="N286" s="11" t="s">
        <v>88</v>
      </c>
      <c r="O286" s="12" t="s">
        <v>2425</v>
      </c>
      <c r="P286" s="11" t="s">
        <v>2426</v>
      </c>
      <c r="Q286" s="11" t="s">
        <v>2427</v>
      </c>
    </row>
    <row r="287" spans="1:17" ht="54" x14ac:dyDescent="0.25">
      <c r="A287" s="7" t="s">
        <v>2428</v>
      </c>
      <c r="B287" s="7" t="str">
        <f>C287&amp;"|"&amp;COUNTIF(C$5:C287,C287)</f>
        <v>7|13</v>
      </c>
      <c r="C287" s="7">
        <v>7</v>
      </c>
      <c r="D287" s="19" t="str">
        <f>INDEX(Modules!$B$5:$B$14,MATCH(C287,Modules!$A$5:$A$14,0))</f>
        <v>أعمال التشطيبات</v>
      </c>
      <c r="E287" s="7" t="s">
        <v>2429</v>
      </c>
      <c r="F287" s="8" t="s">
        <v>2430</v>
      </c>
      <c r="G287" s="7" t="s">
        <v>16</v>
      </c>
      <c r="H287" s="7" t="s">
        <v>59</v>
      </c>
      <c r="I287" s="8" t="s">
        <v>2431</v>
      </c>
      <c r="J287" s="8" t="s">
        <v>2432</v>
      </c>
      <c r="K287" s="8" t="s">
        <v>2433</v>
      </c>
      <c r="L287" s="8" t="s">
        <v>2434</v>
      </c>
      <c r="M287" s="8" t="s">
        <v>2435</v>
      </c>
      <c r="N287" s="7" t="s">
        <v>88</v>
      </c>
      <c r="O287" s="8" t="s">
        <v>2436</v>
      </c>
      <c r="P287" s="7" t="s">
        <v>2437</v>
      </c>
      <c r="Q287" s="7" t="s">
        <v>2438</v>
      </c>
    </row>
    <row r="288" spans="1:17" ht="36" x14ac:dyDescent="0.25">
      <c r="A288" s="11" t="s">
        <v>2439</v>
      </c>
      <c r="B288" s="11" t="str">
        <f>C288&amp;"|"&amp;COUNTIF(C$5:C288,C288)</f>
        <v>7|14</v>
      </c>
      <c r="C288" s="11">
        <v>7</v>
      </c>
      <c r="D288" s="20" t="str">
        <f>INDEX(Modules!$B$5:$B$14,MATCH(C288,Modules!$A$5:$A$14,0))</f>
        <v>أعمال التشطيبات</v>
      </c>
      <c r="E288" s="11" t="s">
        <v>2402</v>
      </c>
      <c r="F288" s="12" t="s">
        <v>2403</v>
      </c>
      <c r="G288" s="11" t="s">
        <v>17</v>
      </c>
      <c r="H288" s="11" t="s">
        <v>59</v>
      </c>
      <c r="I288" s="12" t="s">
        <v>2440</v>
      </c>
      <c r="J288" s="12" t="s">
        <v>2441</v>
      </c>
      <c r="K288" s="12" t="s">
        <v>2442</v>
      </c>
      <c r="L288" s="12" t="s">
        <v>2443</v>
      </c>
      <c r="M288" s="12" t="s">
        <v>2444</v>
      </c>
      <c r="N288" s="11" t="s">
        <v>88</v>
      </c>
      <c r="O288" s="12" t="s">
        <v>2445</v>
      </c>
      <c r="P288" s="11" t="s">
        <v>2446</v>
      </c>
      <c r="Q288" s="11" t="s">
        <v>2447</v>
      </c>
    </row>
    <row r="289" spans="1:17" ht="36" x14ac:dyDescent="0.25">
      <c r="A289" s="7" t="s">
        <v>2448</v>
      </c>
      <c r="B289" s="7" t="str">
        <f>C289&amp;"|"&amp;COUNTIF(C$5:C289,C289)</f>
        <v>7|15</v>
      </c>
      <c r="C289" s="7">
        <v>7</v>
      </c>
      <c r="D289" s="19" t="str">
        <f>INDEX(Modules!$B$5:$B$14,MATCH(C289,Modules!$A$5:$A$14,0))</f>
        <v>أعمال التشطيبات</v>
      </c>
      <c r="E289" s="7" t="s">
        <v>2449</v>
      </c>
      <c r="F289" s="8" t="s">
        <v>2450</v>
      </c>
      <c r="G289" s="7" t="s">
        <v>17</v>
      </c>
      <c r="H289" s="7" t="s">
        <v>59</v>
      </c>
      <c r="I289" s="8" t="s">
        <v>2451</v>
      </c>
      <c r="J289" s="8" t="s">
        <v>2452</v>
      </c>
      <c r="K289" s="8" t="s">
        <v>2453</v>
      </c>
      <c r="L289" s="8" t="s">
        <v>2454</v>
      </c>
      <c r="M289" s="8" t="s">
        <v>2455</v>
      </c>
      <c r="N289" s="7" t="s">
        <v>75</v>
      </c>
      <c r="O289" s="8" t="s">
        <v>2456</v>
      </c>
      <c r="P289" s="7" t="s">
        <v>2457</v>
      </c>
      <c r="Q289" s="7" t="s">
        <v>2458</v>
      </c>
    </row>
    <row r="290" spans="1:17" ht="36" x14ac:dyDescent="0.25">
      <c r="A290" s="11" t="s">
        <v>2459</v>
      </c>
      <c r="B290" s="11" t="str">
        <f>C290&amp;"|"&amp;COUNTIF(C$5:C290,C290)</f>
        <v>7|16</v>
      </c>
      <c r="C290" s="11">
        <v>7</v>
      </c>
      <c r="D290" s="20" t="str">
        <f>INDEX(Modules!$B$5:$B$14,MATCH(C290,Modules!$A$5:$A$14,0))</f>
        <v>أعمال التشطيبات</v>
      </c>
      <c r="E290" s="11" t="s">
        <v>2330</v>
      </c>
      <c r="F290" s="12" t="s">
        <v>2331</v>
      </c>
      <c r="G290" s="11" t="s">
        <v>16</v>
      </c>
      <c r="H290" s="11" t="s">
        <v>59</v>
      </c>
      <c r="I290" s="12" t="s">
        <v>2460</v>
      </c>
      <c r="J290" s="12" t="s">
        <v>2461</v>
      </c>
      <c r="K290" s="12" t="s">
        <v>2462</v>
      </c>
      <c r="L290" s="12" t="s">
        <v>2463</v>
      </c>
      <c r="M290" s="12" t="s">
        <v>2464</v>
      </c>
      <c r="N290" s="11" t="s">
        <v>65</v>
      </c>
      <c r="O290" s="12" t="s">
        <v>2465</v>
      </c>
      <c r="P290" s="11" t="s">
        <v>2466</v>
      </c>
      <c r="Q290" s="11" t="s">
        <v>2467</v>
      </c>
    </row>
    <row r="291" spans="1:17" ht="36" x14ac:dyDescent="0.25">
      <c r="A291" s="7" t="s">
        <v>2468</v>
      </c>
      <c r="B291" s="7" t="str">
        <f>C291&amp;"|"&amp;COUNTIF(C$5:C291,C291)</f>
        <v>7|17</v>
      </c>
      <c r="C291" s="7">
        <v>7</v>
      </c>
      <c r="D291" s="19" t="str">
        <f>INDEX(Modules!$B$5:$B$14,MATCH(C291,Modules!$A$5:$A$14,0))</f>
        <v>أعمال التشطيبات</v>
      </c>
      <c r="E291" s="7" t="s">
        <v>2349</v>
      </c>
      <c r="F291" s="8" t="s">
        <v>2350</v>
      </c>
      <c r="G291" s="7" t="s">
        <v>17</v>
      </c>
      <c r="H291" s="7" t="s">
        <v>214</v>
      </c>
      <c r="I291" s="8" t="s">
        <v>215</v>
      </c>
      <c r="J291" s="8" t="s">
        <v>2469</v>
      </c>
      <c r="K291" s="8" t="s">
        <v>2470</v>
      </c>
      <c r="L291" s="8" t="s">
        <v>2471</v>
      </c>
      <c r="M291" s="8" t="s">
        <v>2472</v>
      </c>
      <c r="N291" s="7" t="s">
        <v>126</v>
      </c>
      <c r="O291" s="8" t="s">
        <v>2473</v>
      </c>
      <c r="P291" s="7" t="s">
        <v>2474</v>
      </c>
      <c r="Q291" s="7" t="s">
        <v>2475</v>
      </c>
    </row>
    <row r="292" spans="1:17" ht="54" x14ac:dyDescent="0.25">
      <c r="A292" s="11" t="s">
        <v>2476</v>
      </c>
      <c r="B292" s="11" t="str">
        <f>C292&amp;"|"&amp;COUNTIF(C$5:C292,C292)</f>
        <v>7|18</v>
      </c>
      <c r="C292" s="11">
        <v>7</v>
      </c>
      <c r="D292" s="20" t="str">
        <f>INDEX(Modules!$B$5:$B$14,MATCH(C292,Modules!$A$5:$A$14,0))</f>
        <v>أعمال التشطيبات</v>
      </c>
      <c r="E292" s="11" t="s">
        <v>2330</v>
      </c>
      <c r="F292" s="12" t="s">
        <v>2331</v>
      </c>
      <c r="G292" s="11" t="s">
        <v>17</v>
      </c>
      <c r="H292" s="11" t="s">
        <v>214</v>
      </c>
      <c r="I292" s="12" t="s">
        <v>215</v>
      </c>
      <c r="J292" s="12" t="s">
        <v>2424</v>
      </c>
      <c r="K292" s="12" t="s">
        <v>2477</v>
      </c>
      <c r="L292" s="12" t="s">
        <v>2422</v>
      </c>
      <c r="M292" s="12" t="s">
        <v>2478</v>
      </c>
      <c r="N292" s="11" t="s">
        <v>126</v>
      </c>
      <c r="O292" s="12" t="s">
        <v>2479</v>
      </c>
      <c r="P292" s="11" t="s">
        <v>2480</v>
      </c>
      <c r="Q292" s="11" t="s">
        <v>2481</v>
      </c>
    </row>
    <row r="293" spans="1:17" ht="36" x14ac:dyDescent="0.25">
      <c r="A293" s="7" t="s">
        <v>2482</v>
      </c>
      <c r="B293" s="7" t="str">
        <f>C293&amp;"|"&amp;COUNTIF(C$5:C293,C293)</f>
        <v>7|19</v>
      </c>
      <c r="C293" s="7">
        <v>7</v>
      </c>
      <c r="D293" s="19" t="str">
        <f>INDEX(Modules!$B$5:$B$14,MATCH(C293,Modules!$A$5:$A$14,0))</f>
        <v>أعمال التشطيبات</v>
      </c>
      <c r="E293" s="7" t="s">
        <v>2319</v>
      </c>
      <c r="F293" s="8" t="s">
        <v>2320</v>
      </c>
      <c r="G293" s="7" t="s">
        <v>17</v>
      </c>
      <c r="H293" s="7" t="s">
        <v>59</v>
      </c>
      <c r="I293" s="8" t="s">
        <v>2483</v>
      </c>
      <c r="J293" s="8" t="s">
        <v>2484</v>
      </c>
      <c r="K293" s="8" t="s">
        <v>2485</v>
      </c>
      <c r="L293" s="8" t="s">
        <v>2486</v>
      </c>
      <c r="M293" s="8" t="s">
        <v>2487</v>
      </c>
      <c r="N293" s="7" t="s">
        <v>126</v>
      </c>
      <c r="O293" s="8" t="s">
        <v>2488</v>
      </c>
      <c r="P293" s="7" t="s">
        <v>2489</v>
      </c>
      <c r="Q293" s="7" t="s">
        <v>2490</v>
      </c>
    </row>
    <row r="294" spans="1:17" ht="54" x14ac:dyDescent="0.25">
      <c r="A294" s="11" t="s">
        <v>2491</v>
      </c>
      <c r="B294" s="11" t="str">
        <f>C294&amp;"|"&amp;COUNTIF(C$5:C294,C294)</f>
        <v>7|20</v>
      </c>
      <c r="C294" s="11">
        <v>7</v>
      </c>
      <c r="D294" s="20" t="str">
        <f>INDEX(Modules!$B$5:$B$14,MATCH(C294,Modules!$A$5:$A$14,0))</f>
        <v>أعمال التشطيبات</v>
      </c>
      <c r="E294" s="11" t="s">
        <v>2330</v>
      </c>
      <c r="F294" s="12" t="s">
        <v>2331</v>
      </c>
      <c r="G294" s="11" t="s">
        <v>18</v>
      </c>
      <c r="H294" s="11" t="s">
        <v>59</v>
      </c>
      <c r="I294" s="12" t="s">
        <v>2492</v>
      </c>
      <c r="J294" s="12" t="s">
        <v>2493</v>
      </c>
      <c r="K294" s="12" t="s">
        <v>2494</v>
      </c>
      <c r="L294" s="12" t="s">
        <v>2495</v>
      </c>
      <c r="M294" s="12" t="s">
        <v>2496</v>
      </c>
      <c r="N294" s="11" t="s">
        <v>126</v>
      </c>
      <c r="O294" s="12" t="s">
        <v>2497</v>
      </c>
      <c r="P294" s="11" t="s">
        <v>2474</v>
      </c>
      <c r="Q294" s="11" t="s">
        <v>2498</v>
      </c>
    </row>
    <row r="295" spans="1:17" ht="36" x14ac:dyDescent="0.25">
      <c r="A295" s="7" t="s">
        <v>2499</v>
      </c>
      <c r="B295" s="7" t="str">
        <f>C295&amp;"|"&amp;COUNTIF(C$5:C295,C295)</f>
        <v>7|21</v>
      </c>
      <c r="C295" s="7">
        <v>7</v>
      </c>
      <c r="D295" s="19" t="str">
        <f>INDEX(Modules!$B$5:$B$14,MATCH(C295,Modules!$A$5:$A$14,0))</f>
        <v>أعمال التشطيبات</v>
      </c>
      <c r="E295" s="7" t="s">
        <v>2330</v>
      </c>
      <c r="F295" s="8" t="s">
        <v>2331</v>
      </c>
      <c r="G295" s="7" t="s">
        <v>18</v>
      </c>
      <c r="H295" s="7" t="s">
        <v>483</v>
      </c>
      <c r="I295" s="8" t="s">
        <v>2500</v>
      </c>
      <c r="J295" s="8" t="s">
        <v>2501</v>
      </c>
      <c r="K295" s="8" t="s">
        <v>2502</v>
      </c>
      <c r="L295" s="8" t="s">
        <v>2503</v>
      </c>
      <c r="M295" s="8" t="s">
        <v>2504</v>
      </c>
      <c r="N295" s="7" t="s">
        <v>88</v>
      </c>
      <c r="O295" s="8" t="s">
        <v>2505</v>
      </c>
      <c r="P295" s="7" t="s">
        <v>2381</v>
      </c>
      <c r="Q295" s="7" t="s">
        <v>2506</v>
      </c>
    </row>
    <row r="296" spans="1:17" ht="36" x14ac:dyDescent="0.25">
      <c r="A296" s="11" t="s">
        <v>2507</v>
      </c>
      <c r="B296" s="11" t="str">
        <f>C296&amp;"|"&amp;COUNTIF(C$5:C296,C296)</f>
        <v>7|22</v>
      </c>
      <c r="C296" s="11">
        <v>7</v>
      </c>
      <c r="D296" s="20" t="str">
        <f>INDEX(Modules!$B$5:$B$14,MATCH(C296,Modules!$A$5:$A$14,0))</f>
        <v>أعمال التشطيبات</v>
      </c>
      <c r="E296" s="11" t="s">
        <v>2349</v>
      </c>
      <c r="F296" s="12" t="s">
        <v>2350</v>
      </c>
      <c r="G296" s="11" t="s">
        <v>17</v>
      </c>
      <c r="H296" s="11" t="s">
        <v>59</v>
      </c>
      <c r="I296" s="12" t="s">
        <v>2508</v>
      </c>
      <c r="J296" s="12" t="s">
        <v>2509</v>
      </c>
      <c r="K296" s="12" t="s">
        <v>2510</v>
      </c>
      <c r="L296" s="12" t="s">
        <v>2511</v>
      </c>
      <c r="M296" s="12" t="s">
        <v>2512</v>
      </c>
      <c r="N296" s="11" t="s">
        <v>126</v>
      </c>
      <c r="O296" s="12" t="s">
        <v>2513</v>
      </c>
      <c r="P296" s="11" t="s">
        <v>2514</v>
      </c>
      <c r="Q296" s="11" t="s">
        <v>2515</v>
      </c>
    </row>
    <row r="297" spans="1:17" ht="36" x14ac:dyDescent="0.25">
      <c r="A297" s="7" t="s">
        <v>2516</v>
      </c>
      <c r="B297" s="7" t="str">
        <f>C297&amp;"|"&amp;COUNTIF(C$5:C297,C297)</f>
        <v>7|23</v>
      </c>
      <c r="C297" s="7">
        <v>7</v>
      </c>
      <c r="D297" s="19" t="str">
        <f>INDEX(Modules!$B$5:$B$14,MATCH(C297,Modules!$A$5:$A$14,0))</f>
        <v>أعمال التشطيبات</v>
      </c>
      <c r="E297" s="7" t="s">
        <v>2349</v>
      </c>
      <c r="F297" s="8" t="s">
        <v>2350</v>
      </c>
      <c r="G297" s="7" t="s">
        <v>16</v>
      </c>
      <c r="H297" s="7" t="s">
        <v>59</v>
      </c>
      <c r="I297" s="8" t="s">
        <v>2517</v>
      </c>
      <c r="J297" s="8" t="s">
        <v>2518</v>
      </c>
      <c r="K297" s="8" t="s">
        <v>2519</v>
      </c>
      <c r="L297" s="8" t="s">
        <v>2520</v>
      </c>
      <c r="M297" s="8" t="s">
        <v>2521</v>
      </c>
      <c r="N297" s="7" t="s">
        <v>75</v>
      </c>
      <c r="O297" s="8" t="s">
        <v>2522</v>
      </c>
      <c r="P297" s="7" t="s">
        <v>2523</v>
      </c>
      <c r="Q297" s="7" t="s">
        <v>2524</v>
      </c>
    </row>
    <row r="298" spans="1:17" ht="36" x14ac:dyDescent="0.25">
      <c r="A298" s="11" t="s">
        <v>2525</v>
      </c>
      <c r="B298" s="11" t="str">
        <f>C298&amp;"|"&amp;COUNTIF(C$5:C298,C298)</f>
        <v>7|24</v>
      </c>
      <c r="C298" s="11">
        <v>7</v>
      </c>
      <c r="D298" s="20" t="str">
        <f>INDEX(Modules!$B$5:$B$14,MATCH(C298,Modules!$A$5:$A$14,0))</f>
        <v>أعمال التشطيبات</v>
      </c>
      <c r="E298" s="11" t="s">
        <v>2349</v>
      </c>
      <c r="F298" s="12" t="s">
        <v>2350</v>
      </c>
      <c r="G298" s="11" t="s">
        <v>16</v>
      </c>
      <c r="H298" s="11" t="s">
        <v>59</v>
      </c>
      <c r="I298" s="12" t="s">
        <v>2526</v>
      </c>
      <c r="J298" s="12" t="s">
        <v>2527</v>
      </c>
      <c r="K298" s="12" t="s">
        <v>2528</v>
      </c>
      <c r="L298" s="12" t="s">
        <v>2529</v>
      </c>
      <c r="M298" s="12" t="s">
        <v>2530</v>
      </c>
      <c r="N298" s="11" t="s">
        <v>65</v>
      </c>
      <c r="O298" s="12" t="s">
        <v>2531</v>
      </c>
      <c r="P298" s="11" t="s">
        <v>2532</v>
      </c>
      <c r="Q298" s="11" t="s">
        <v>2533</v>
      </c>
    </row>
    <row r="299" spans="1:17" ht="36" x14ac:dyDescent="0.25">
      <c r="A299" s="7" t="s">
        <v>2534</v>
      </c>
      <c r="B299" s="7" t="str">
        <f>C299&amp;"|"&amp;COUNTIF(C$5:C299,C299)</f>
        <v>7|25</v>
      </c>
      <c r="C299" s="7">
        <v>7</v>
      </c>
      <c r="D299" s="19" t="str">
        <f>INDEX(Modules!$B$5:$B$14,MATCH(C299,Modules!$A$5:$A$14,0))</f>
        <v>أعمال التشطيبات</v>
      </c>
      <c r="E299" s="7" t="s">
        <v>2319</v>
      </c>
      <c r="F299" s="8" t="s">
        <v>2320</v>
      </c>
      <c r="G299" s="7" t="s">
        <v>16</v>
      </c>
      <c r="H299" s="7" t="s">
        <v>59</v>
      </c>
      <c r="I299" s="8" t="s">
        <v>2535</v>
      </c>
      <c r="J299" s="8" t="s">
        <v>2536</v>
      </c>
      <c r="K299" s="8" t="s">
        <v>2537</v>
      </c>
      <c r="L299" s="8" t="s">
        <v>2538</v>
      </c>
      <c r="M299" s="8" t="s">
        <v>2539</v>
      </c>
      <c r="N299" s="7" t="s">
        <v>126</v>
      </c>
      <c r="O299" s="8" t="s">
        <v>2540</v>
      </c>
      <c r="P299" s="7" t="s">
        <v>2541</v>
      </c>
      <c r="Q299" s="7" t="s">
        <v>2542</v>
      </c>
    </row>
    <row r="300" spans="1:17" ht="36" x14ac:dyDescent="0.25">
      <c r="A300" s="11" t="s">
        <v>2543</v>
      </c>
      <c r="B300" s="11" t="str">
        <f>C300&amp;"|"&amp;COUNTIF(C$5:C300,C300)</f>
        <v>7|26</v>
      </c>
      <c r="C300" s="11">
        <v>7</v>
      </c>
      <c r="D300" s="20" t="str">
        <f>INDEX(Modules!$B$5:$B$14,MATCH(C300,Modules!$A$5:$A$14,0))</f>
        <v>أعمال التشطيبات</v>
      </c>
      <c r="E300" s="11" t="s">
        <v>2429</v>
      </c>
      <c r="F300" s="12" t="s">
        <v>2430</v>
      </c>
      <c r="G300" s="11" t="s">
        <v>16</v>
      </c>
      <c r="H300" s="11" t="s">
        <v>59</v>
      </c>
      <c r="I300" s="12" t="s">
        <v>2544</v>
      </c>
      <c r="J300" s="12" t="s">
        <v>2545</v>
      </c>
      <c r="K300" s="12" t="s">
        <v>2546</v>
      </c>
      <c r="L300" s="12" t="s">
        <v>1094</v>
      </c>
      <c r="M300" s="12" t="s">
        <v>2547</v>
      </c>
      <c r="N300" s="11" t="s">
        <v>126</v>
      </c>
      <c r="O300" s="12" t="s">
        <v>2548</v>
      </c>
      <c r="P300" s="11" t="s">
        <v>2549</v>
      </c>
      <c r="Q300" s="11" t="s">
        <v>2550</v>
      </c>
    </row>
    <row r="301" spans="1:17" ht="36" x14ac:dyDescent="0.25">
      <c r="A301" s="7" t="s">
        <v>2551</v>
      </c>
      <c r="B301" s="7" t="str">
        <f>C301&amp;"|"&amp;COUNTIF(C$5:C301,C301)</f>
        <v>7|27</v>
      </c>
      <c r="C301" s="7">
        <v>7</v>
      </c>
      <c r="D301" s="19" t="str">
        <f>INDEX(Modules!$B$5:$B$14,MATCH(C301,Modules!$A$5:$A$14,0))</f>
        <v>أعمال التشطيبات</v>
      </c>
      <c r="E301" s="7" t="s">
        <v>2449</v>
      </c>
      <c r="F301" s="8" t="s">
        <v>2450</v>
      </c>
      <c r="G301" s="7" t="s">
        <v>16</v>
      </c>
      <c r="H301" s="7" t="s">
        <v>59</v>
      </c>
      <c r="I301" s="8" t="s">
        <v>2552</v>
      </c>
      <c r="J301" s="8" t="s">
        <v>2553</v>
      </c>
      <c r="K301" s="8" t="s">
        <v>2554</v>
      </c>
      <c r="L301" s="8" t="s">
        <v>2555</v>
      </c>
      <c r="M301" s="8" t="s">
        <v>2556</v>
      </c>
      <c r="N301" s="7" t="s">
        <v>88</v>
      </c>
      <c r="O301" s="8" t="s">
        <v>2557</v>
      </c>
      <c r="P301" s="7" t="s">
        <v>2558</v>
      </c>
      <c r="Q301" s="7" t="s">
        <v>2559</v>
      </c>
    </row>
    <row r="302" spans="1:17" ht="36" x14ac:dyDescent="0.25">
      <c r="A302" s="11" t="s">
        <v>2560</v>
      </c>
      <c r="B302" s="11" t="str">
        <f>C302&amp;"|"&amp;COUNTIF(C$5:C302,C302)</f>
        <v>7|28</v>
      </c>
      <c r="C302" s="11">
        <v>7</v>
      </c>
      <c r="D302" s="20" t="str">
        <f>INDEX(Modules!$B$5:$B$14,MATCH(C302,Modules!$A$5:$A$14,0))</f>
        <v>أعمال التشطيبات</v>
      </c>
      <c r="E302" s="11" t="s">
        <v>2330</v>
      </c>
      <c r="F302" s="12" t="s">
        <v>2331</v>
      </c>
      <c r="G302" s="11" t="s">
        <v>17</v>
      </c>
      <c r="H302" s="11" t="s">
        <v>59</v>
      </c>
      <c r="I302" s="12" t="s">
        <v>2561</v>
      </c>
      <c r="J302" s="12" t="s">
        <v>2562</v>
      </c>
      <c r="K302" s="12" t="s">
        <v>2563</v>
      </c>
      <c r="L302" s="12" t="s">
        <v>2564</v>
      </c>
      <c r="M302" s="12" t="s">
        <v>2565</v>
      </c>
      <c r="N302" s="11" t="s">
        <v>65</v>
      </c>
      <c r="O302" s="12" t="s">
        <v>2566</v>
      </c>
      <c r="P302" s="11" t="s">
        <v>2567</v>
      </c>
      <c r="Q302" s="11" t="s">
        <v>2568</v>
      </c>
    </row>
    <row r="303" spans="1:17" ht="36" x14ac:dyDescent="0.25">
      <c r="A303" s="7" t="s">
        <v>2569</v>
      </c>
      <c r="B303" s="7" t="str">
        <f>C303&amp;"|"&amp;COUNTIF(C$5:C303,C303)</f>
        <v>7|29</v>
      </c>
      <c r="C303" s="7">
        <v>7</v>
      </c>
      <c r="D303" s="19" t="str">
        <f>INDEX(Modules!$B$5:$B$14,MATCH(C303,Modules!$A$5:$A$14,0))</f>
        <v>أعمال التشطيبات</v>
      </c>
      <c r="E303" s="7" t="s">
        <v>2319</v>
      </c>
      <c r="F303" s="8" t="s">
        <v>2320</v>
      </c>
      <c r="G303" s="7" t="s">
        <v>17</v>
      </c>
      <c r="H303" s="7" t="s">
        <v>59</v>
      </c>
      <c r="I303" s="8" t="s">
        <v>2570</v>
      </c>
      <c r="J303" s="8" t="s">
        <v>2571</v>
      </c>
      <c r="K303" s="8" t="s">
        <v>2572</v>
      </c>
      <c r="L303" s="8" t="s">
        <v>2573</v>
      </c>
      <c r="M303" s="8" t="s">
        <v>2574</v>
      </c>
      <c r="N303" s="7" t="s">
        <v>65</v>
      </c>
      <c r="O303" s="8" t="s">
        <v>2575</v>
      </c>
      <c r="P303" s="7" t="s">
        <v>2327</v>
      </c>
      <c r="Q303" s="7" t="s">
        <v>2576</v>
      </c>
    </row>
    <row r="304" spans="1:17" ht="36" x14ac:dyDescent="0.25">
      <c r="A304" s="11" t="s">
        <v>2577</v>
      </c>
      <c r="B304" s="11" t="str">
        <f>C304&amp;"|"&amp;COUNTIF(C$5:C304,C304)</f>
        <v>7|30</v>
      </c>
      <c r="C304" s="11">
        <v>7</v>
      </c>
      <c r="D304" s="20" t="str">
        <f>INDEX(Modules!$B$5:$B$14,MATCH(C304,Modules!$A$5:$A$14,0))</f>
        <v>أعمال التشطيبات</v>
      </c>
      <c r="E304" s="11" t="s">
        <v>2402</v>
      </c>
      <c r="F304" s="12" t="s">
        <v>2403</v>
      </c>
      <c r="G304" s="11" t="s">
        <v>17</v>
      </c>
      <c r="H304" s="11" t="s">
        <v>59</v>
      </c>
      <c r="I304" s="12" t="s">
        <v>2578</v>
      </c>
      <c r="J304" s="12" t="s">
        <v>2579</v>
      </c>
      <c r="K304" s="12" t="s">
        <v>2580</v>
      </c>
      <c r="L304" s="12" t="s">
        <v>2581</v>
      </c>
      <c r="M304" s="12" t="s">
        <v>2582</v>
      </c>
      <c r="N304" s="11" t="s">
        <v>126</v>
      </c>
      <c r="O304" s="12" t="s">
        <v>2583</v>
      </c>
      <c r="P304" s="11" t="s">
        <v>2584</v>
      </c>
      <c r="Q304" s="11" t="s">
        <v>2585</v>
      </c>
    </row>
    <row r="305" spans="1:17" ht="36" x14ac:dyDescent="0.25">
      <c r="A305" s="7" t="s">
        <v>2586</v>
      </c>
      <c r="B305" s="7" t="str">
        <f>C305&amp;"|"&amp;COUNTIF(C$5:C305,C305)</f>
        <v>7|31</v>
      </c>
      <c r="C305" s="7">
        <v>7</v>
      </c>
      <c r="D305" s="19" t="str">
        <f>INDEX(Modules!$B$5:$B$14,MATCH(C305,Modules!$A$5:$A$14,0))</f>
        <v>أعمال التشطيبات</v>
      </c>
      <c r="E305" s="7" t="s">
        <v>2449</v>
      </c>
      <c r="F305" s="8" t="s">
        <v>2450</v>
      </c>
      <c r="G305" s="7" t="s">
        <v>16</v>
      </c>
      <c r="H305" s="7" t="s">
        <v>59</v>
      </c>
      <c r="I305" s="8" t="s">
        <v>2587</v>
      </c>
      <c r="J305" s="8" t="s">
        <v>2588</v>
      </c>
      <c r="K305" s="8" t="s">
        <v>2589</v>
      </c>
      <c r="L305" s="8" t="s">
        <v>2590</v>
      </c>
      <c r="M305" s="8" t="s">
        <v>2591</v>
      </c>
      <c r="N305" s="7" t="s">
        <v>126</v>
      </c>
      <c r="O305" s="8" t="s">
        <v>2592</v>
      </c>
      <c r="P305" s="7" t="s">
        <v>2593</v>
      </c>
      <c r="Q305" s="7" t="s">
        <v>2594</v>
      </c>
    </row>
    <row r="306" spans="1:17" ht="36" x14ac:dyDescent="0.25">
      <c r="A306" s="11" t="s">
        <v>2595</v>
      </c>
      <c r="B306" s="11" t="str">
        <f>C306&amp;"|"&amp;COUNTIF(C$5:C306,C306)</f>
        <v>7|32</v>
      </c>
      <c r="C306" s="11">
        <v>7</v>
      </c>
      <c r="D306" s="20" t="str">
        <f>INDEX(Modules!$B$5:$B$14,MATCH(C306,Modules!$A$5:$A$14,0))</f>
        <v>أعمال التشطيبات</v>
      </c>
      <c r="E306" s="11" t="s">
        <v>2330</v>
      </c>
      <c r="F306" s="12" t="s">
        <v>2331</v>
      </c>
      <c r="G306" s="11" t="s">
        <v>17</v>
      </c>
      <c r="H306" s="11" t="s">
        <v>59</v>
      </c>
      <c r="I306" s="12" t="s">
        <v>2596</v>
      </c>
      <c r="J306" s="12" t="s">
        <v>2597</v>
      </c>
      <c r="K306" s="12" t="s">
        <v>2598</v>
      </c>
      <c r="L306" s="12" t="s">
        <v>2599</v>
      </c>
      <c r="M306" s="12" t="s">
        <v>2600</v>
      </c>
      <c r="N306" s="11" t="s">
        <v>65</v>
      </c>
      <c r="O306" s="12" t="s">
        <v>2601</v>
      </c>
      <c r="P306" s="11" t="s">
        <v>2426</v>
      </c>
      <c r="Q306" s="11" t="s">
        <v>2602</v>
      </c>
    </row>
    <row r="307" spans="1:17" ht="36" x14ac:dyDescent="0.25">
      <c r="A307" s="7" t="s">
        <v>2603</v>
      </c>
      <c r="B307" s="7" t="str">
        <f>C307&amp;"|"&amp;COUNTIF(C$5:C307,C307)</f>
        <v>7|33</v>
      </c>
      <c r="C307" s="7">
        <v>7</v>
      </c>
      <c r="D307" s="19" t="str">
        <f>INDEX(Modules!$B$5:$B$14,MATCH(C307,Modules!$A$5:$A$14,0))</f>
        <v>أعمال التشطيبات</v>
      </c>
      <c r="E307" s="7" t="s">
        <v>2319</v>
      </c>
      <c r="F307" s="8" t="s">
        <v>2320</v>
      </c>
      <c r="G307" s="7" t="s">
        <v>16</v>
      </c>
      <c r="H307" s="7" t="s">
        <v>82</v>
      </c>
      <c r="I307" s="8" t="s">
        <v>2604</v>
      </c>
      <c r="J307" s="8" t="s">
        <v>2322</v>
      </c>
      <c r="K307" s="8" t="s">
        <v>2605</v>
      </c>
      <c r="L307" s="8" t="s">
        <v>2606</v>
      </c>
      <c r="M307" s="8" t="s">
        <v>2607</v>
      </c>
      <c r="N307" s="7" t="s">
        <v>126</v>
      </c>
      <c r="O307" s="8" t="s">
        <v>2608</v>
      </c>
      <c r="P307" s="7" t="s">
        <v>2609</v>
      </c>
      <c r="Q307" s="7" t="s">
        <v>2610</v>
      </c>
    </row>
    <row r="308" spans="1:17" ht="36" x14ac:dyDescent="0.25">
      <c r="A308" s="11" t="s">
        <v>2611</v>
      </c>
      <c r="B308" s="11" t="str">
        <f>C308&amp;"|"&amp;COUNTIF(C$5:C308,C308)</f>
        <v>7|34</v>
      </c>
      <c r="C308" s="11">
        <v>7</v>
      </c>
      <c r="D308" s="20" t="str">
        <f>INDEX(Modules!$B$5:$B$14,MATCH(C308,Modules!$A$5:$A$14,0))</f>
        <v>أعمال التشطيبات</v>
      </c>
      <c r="E308" s="11" t="s">
        <v>2330</v>
      </c>
      <c r="F308" s="12" t="s">
        <v>2331</v>
      </c>
      <c r="G308" s="11" t="s">
        <v>17</v>
      </c>
      <c r="H308" s="11" t="s">
        <v>59</v>
      </c>
      <c r="I308" s="12" t="s">
        <v>2612</v>
      </c>
      <c r="J308" s="12" t="s">
        <v>2613</v>
      </c>
      <c r="K308" s="12" t="s">
        <v>2614</v>
      </c>
      <c r="L308" s="12" t="s">
        <v>2615</v>
      </c>
      <c r="M308" s="12" t="s">
        <v>2616</v>
      </c>
      <c r="N308" s="11" t="s">
        <v>126</v>
      </c>
      <c r="O308" s="12" t="s">
        <v>2617</v>
      </c>
      <c r="P308" s="11" t="s">
        <v>2618</v>
      </c>
      <c r="Q308" s="11" t="s">
        <v>2619</v>
      </c>
    </row>
    <row r="309" spans="1:17" ht="36" x14ac:dyDescent="0.25">
      <c r="A309" s="7" t="s">
        <v>2620</v>
      </c>
      <c r="B309" s="7" t="str">
        <f>C309&amp;"|"&amp;COUNTIF(C$5:C309,C309)</f>
        <v>7|35</v>
      </c>
      <c r="C309" s="7">
        <v>7</v>
      </c>
      <c r="D309" s="19" t="str">
        <f>INDEX(Modules!$B$5:$B$14,MATCH(C309,Modules!$A$5:$A$14,0))</f>
        <v>أعمال التشطيبات</v>
      </c>
      <c r="E309" s="7" t="s">
        <v>2330</v>
      </c>
      <c r="F309" s="8" t="s">
        <v>2331</v>
      </c>
      <c r="G309" s="7" t="s">
        <v>17</v>
      </c>
      <c r="H309" s="7" t="s">
        <v>483</v>
      </c>
      <c r="I309" s="8" t="s">
        <v>2621</v>
      </c>
      <c r="J309" s="8" t="s">
        <v>2622</v>
      </c>
      <c r="K309" s="8" t="s">
        <v>2623</v>
      </c>
      <c r="L309" s="8" t="s">
        <v>2624</v>
      </c>
      <c r="M309" s="8" t="s">
        <v>2625</v>
      </c>
      <c r="N309" s="7" t="s">
        <v>75</v>
      </c>
      <c r="O309" s="8" t="s">
        <v>2626</v>
      </c>
      <c r="P309" s="7" t="s">
        <v>2627</v>
      </c>
      <c r="Q309" s="7" t="s">
        <v>2628</v>
      </c>
    </row>
    <row r="310" spans="1:17" ht="54" x14ac:dyDescent="0.25">
      <c r="A310" s="11" t="s">
        <v>2629</v>
      </c>
      <c r="B310" s="11" t="str">
        <f>C310&amp;"|"&amp;COUNTIF(C$5:C310,C310)</f>
        <v>7|36</v>
      </c>
      <c r="C310" s="11">
        <v>7</v>
      </c>
      <c r="D310" s="20" t="str">
        <f>INDEX(Modules!$B$5:$B$14,MATCH(C310,Modules!$A$5:$A$14,0))</f>
        <v>أعمال التشطيبات</v>
      </c>
      <c r="E310" s="11" t="s">
        <v>2330</v>
      </c>
      <c r="F310" s="12" t="s">
        <v>2331</v>
      </c>
      <c r="G310" s="11" t="s">
        <v>18</v>
      </c>
      <c r="H310" s="11" t="s">
        <v>59</v>
      </c>
      <c r="I310" s="12" t="s">
        <v>2630</v>
      </c>
      <c r="J310" s="12" t="s">
        <v>2631</v>
      </c>
      <c r="K310" s="12" t="s">
        <v>2632</v>
      </c>
      <c r="L310" s="12" t="s">
        <v>2633</v>
      </c>
      <c r="M310" s="12" t="s">
        <v>2634</v>
      </c>
      <c r="N310" s="11" t="s">
        <v>65</v>
      </c>
      <c r="O310" s="12" t="s">
        <v>2635</v>
      </c>
      <c r="P310" s="11" t="s">
        <v>2636</v>
      </c>
      <c r="Q310" s="11" t="s">
        <v>2637</v>
      </c>
    </row>
    <row r="311" spans="1:17" ht="36" x14ac:dyDescent="0.25">
      <c r="A311" s="7" t="s">
        <v>2638</v>
      </c>
      <c r="B311" s="7" t="str">
        <f>C311&amp;"|"&amp;COUNTIF(C$5:C311,C311)</f>
        <v>7|37</v>
      </c>
      <c r="C311" s="7">
        <v>7</v>
      </c>
      <c r="D311" s="19" t="str">
        <f>INDEX(Modules!$B$5:$B$14,MATCH(C311,Modules!$A$5:$A$14,0))</f>
        <v>أعمال التشطيبات</v>
      </c>
      <c r="E311" s="7" t="s">
        <v>2330</v>
      </c>
      <c r="F311" s="8" t="s">
        <v>2331</v>
      </c>
      <c r="G311" s="7" t="s">
        <v>17</v>
      </c>
      <c r="H311" s="7" t="s">
        <v>59</v>
      </c>
      <c r="I311" s="8" t="s">
        <v>2639</v>
      </c>
      <c r="J311" s="8" t="s">
        <v>2640</v>
      </c>
      <c r="K311" s="8" t="s">
        <v>2641</v>
      </c>
      <c r="L311" s="8" t="s">
        <v>2642</v>
      </c>
      <c r="M311" s="8" t="s">
        <v>2643</v>
      </c>
      <c r="N311" s="7" t="s">
        <v>88</v>
      </c>
      <c r="O311" s="8" t="s">
        <v>2644</v>
      </c>
      <c r="P311" s="7" t="s">
        <v>2645</v>
      </c>
      <c r="Q311" s="7" t="s">
        <v>2646</v>
      </c>
    </row>
    <row r="312" spans="1:17" ht="36" x14ac:dyDescent="0.25">
      <c r="A312" s="11" t="s">
        <v>2647</v>
      </c>
      <c r="B312" s="11" t="str">
        <f>C312&amp;"|"&amp;COUNTIF(C$5:C312,C312)</f>
        <v>7|38</v>
      </c>
      <c r="C312" s="11">
        <v>7</v>
      </c>
      <c r="D312" s="20" t="str">
        <f>INDEX(Modules!$B$5:$B$14,MATCH(C312,Modules!$A$5:$A$14,0))</f>
        <v>أعمال التشطيبات</v>
      </c>
      <c r="E312" s="11" t="s">
        <v>2449</v>
      </c>
      <c r="F312" s="12" t="s">
        <v>2450</v>
      </c>
      <c r="G312" s="11" t="s">
        <v>17</v>
      </c>
      <c r="H312" s="11" t="s">
        <v>483</v>
      </c>
      <c r="I312" s="12" t="s">
        <v>2648</v>
      </c>
      <c r="J312" s="12" t="s">
        <v>2649</v>
      </c>
      <c r="K312" s="12" t="s">
        <v>2650</v>
      </c>
      <c r="L312" s="12" t="s">
        <v>2651</v>
      </c>
      <c r="M312" s="12" t="s">
        <v>2652</v>
      </c>
      <c r="N312" s="11" t="s">
        <v>126</v>
      </c>
      <c r="O312" s="12" t="s">
        <v>2653</v>
      </c>
      <c r="P312" s="11" t="s">
        <v>2654</v>
      </c>
      <c r="Q312" s="11" t="s">
        <v>2655</v>
      </c>
    </row>
    <row r="313" spans="1:17" ht="36" x14ac:dyDescent="0.25">
      <c r="A313" s="7" t="s">
        <v>2656</v>
      </c>
      <c r="B313" s="7" t="str">
        <f>C313&amp;"|"&amp;COUNTIF(C$5:C313,C313)</f>
        <v>7|39</v>
      </c>
      <c r="C313" s="7">
        <v>7</v>
      </c>
      <c r="D313" s="19" t="str">
        <f>INDEX(Modules!$B$5:$B$14,MATCH(C313,Modules!$A$5:$A$14,0))</f>
        <v>أعمال التشطيبات</v>
      </c>
      <c r="E313" s="7" t="s">
        <v>2402</v>
      </c>
      <c r="F313" s="8" t="s">
        <v>2403</v>
      </c>
      <c r="G313" s="7" t="s">
        <v>17</v>
      </c>
      <c r="H313" s="7" t="s">
        <v>59</v>
      </c>
      <c r="I313" s="8" t="s">
        <v>2657</v>
      </c>
      <c r="J313" s="8" t="s">
        <v>2658</v>
      </c>
      <c r="K313" s="8" t="s">
        <v>2659</v>
      </c>
      <c r="L313" s="8" t="s">
        <v>2660</v>
      </c>
      <c r="M313" s="8" t="s">
        <v>2661</v>
      </c>
      <c r="N313" s="7" t="s">
        <v>65</v>
      </c>
      <c r="O313" s="8" t="s">
        <v>2662</v>
      </c>
      <c r="P313" s="7" t="s">
        <v>2663</v>
      </c>
      <c r="Q313" s="7" t="s">
        <v>2664</v>
      </c>
    </row>
    <row r="314" spans="1:17" ht="36" x14ac:dyDescent="0.25">
      <c r="A314" s="11" t="s">
        <v>2665</v>
      </c>
      <c r="B314" s="11" t="str">
        <f>C314&amp;"|"&amp;COUNTIF(C$5:C314,C314)</f>
        <v>7|40</v>
      </c>
      <c r="C314" s="11">
        <v>7</v>
      </c>
      <c r="D314" s="20" t="str">
        <f>INDEX(Modules!$B$5:$B$14,MATCH(C314,Modules!$A$5:$A$14,0))</f>
        <v>أعمال التشطيبات</v>
      </c>
      <c r="E314" s="11" t="s">
        <v>2330</v>
      </c>
      <c r="F314" s="12" t="s">
        <v>2331</v>
      </c>
      <c r="G314" s="11" t="s">
        <v>18</v>
      </c>
      <c r="H314" s="11" t="s">
        <v>59</v>
      </c>
      <c r="I314" s="12" t="s">
        <v>2666</v>
      </c>
      <c r="J314" s="12" t="s">
        <v>2667</v>
      </c>
      <c r="K314" s="12" t="s">
        <v>2668</v>
      </c>
      <c r="L314" s="12" t="s">
        <v>2669</v>
      </c>
      <c r="M314" s="12" t="s">
        <v>2670</v>
      </c>
      <c r="N314" s="11" t="s">
        <v>75</v>
      </c>
      <c r="O314" s="12" t="s">
        <v>2671</v>
      </c>
      <c r="P314" s="11" t="s">
        <v>2567</v>
      </c>
      <c r="Q314" s="11" t="s">
        <v>2672</v>
      </c>
    </row>
    <row r="315" spans="1:17" ht="36" x14ac:dyDescent="0.25">
      <c r="A315" s="7" t="s">
        <v>2673</v>
      </c>
      <c r="B315" s="7" t="str">
        <f>C315&amp;"|"&amp;COUNTIF(C$5:C315,C315)</f>
        <v>7|41</v>
      </c>
      <c r="C315" s="7">
        <v>7</v>
      </c>
      <c r="D315" s="19" t="str">
        <f>INDEX(Modules!$B$5:$B$14,MATCH(C315,Modules!$A$5:$A$14,0))</f>
        <v>أعمال التشطيبات</v>
      </c>
      <c r="E315" s="7" t="s">
        <v>2330</v>
      </c>
      <c r="F315" s="8" t="s">
        <v>2331</v>
      </c>
      <c r="G315" s="7" t="s">
        <v>16</v>
      </c>
      <c r="H315" s="7" t="s">
        <v>483</v>
      </c>
      <c r="I315" s="8" t="s">
        <v>2674</v>
      </c>
      <c r="J315" s="8" t="s">
        <v>2675</v>
      </c>
      <c r="K315" s="8" t="s">
        <v>2676</v>
      </c>
      <c r="L315" s="8" t="s">
        <v>2677</v>
      </c>
      <c r="M315" s="8" t="s">
        <v>2678</v>
      </c>
      <c r="N315" s="7" t="s">
        <v>65</v>
      </c>
      <c r="O315" s="8" t="s">
        <v>2679</v>
      </c>
      <c r="P315" s="7" t="s">
        <v>2381</v>
      </c>
      <c r="Q315" s="7" t="s">
        <v>2680</v>
      </c>
    </row>
    <row r="316" spans="1:17" ht="36" x14ac:dyDescent="0.25">
      <c r="A316" s="11" t="s">
        <v>2681</v>
      </c>
      <c r="B316" s="11" t="str">
        <f>C316&amp;"|"&amp;COUNTIF(C$5:C316,C316)</f>
        <v>7|42</v>
      </c>
      <c r="C316" s="11">
        <v>7</v>
      </c>
      <c r="D316" s="20" t="str">
        <f>INDEX(Modules!$B$5:$B$14,MATCH(C316,Modules!$A$5:$A$14,0))</f>
        <v>أعمال التشطيبات</v>
      </c>
      <c r="E316" s="11" t="s">
        <v>2449</v>
      </c>
      <c r="F316" s="12" t="s">
        <v>2450</v>
      </c>
      <c r="G316" s="11" t="s">
        <v>16</v>
      </c>
      <c r="H316" s="11" t="s">
        <v>59</v>
      </c>
      <c r="I316" s="12" t="s">
        <v>2682</v>
      </c>
      <c r="J316" s="12" t="s">
        <v>625</v>
      </c>
      <c r="K316" s="12" t="s">
        <v>2683</v>
      </c>
      <c r="L316" s="12" t="s">
        <v>2684</v>
      </c>
      <c r="M316" s="12" t="s">
        <v>2685</v>
      </c>
      <c r="N316" s="11" t="s">
        <v>126</v>
      </c>
      <c r="O316" s="12" t="s">
        <v>2686</v>
      </c>
      <c r="P316" s="11" t="s">
        <v>2687</v>
      </c>
      <c r="Q316" s="11" t="s">
        <v>2688</v>
      </c>
    </row>
    <row r="317" spans="1:17" ht="36" x14ac:dyDescent="0.25">
      <c r="A317" s="7" t="s">
        <v>2689</v>
      </c>
      <c r="B317" s="7" t="str">
        <f>C317&amp;"|"&amp;COUNTIF(C$5:C317,C317)</f>
        <v>7|43</v>
      </c>
      <c r="C317" s="7">
        <v>7</v>
      </c>
      <c r="D317" s="19" t="str">
        <f>INDEX(Modules!$B$5:$B$14,MATCH(C317,Modules!$A$5:$A$14,0))</f>
        <v>أعمال التشطيبات</v>
      </c>
      <c r="E317" s="7" t="s">
        <v>2429</v>
      </c>
      <c r="F317" s="8" t="s">
        <v>2430</v>
      </c>
      <c r="G317" s="7" t="s">
        <v>16</v>
      </c>
      <c r="H317" s="7" t="s">
        <v>59</v>
      </c>
      <c r="I317" s="8" t="s">
        <v>2690</v>
      </c>
      <c r="J317" s="8" t="s">
        <v>2691</v>
      </c>
      <c r="K317" s="8" t="s">
        <v>616</v>
      </c>
      <c r="L317" s="8" t="s">
        <v>2692</v>
      </c>
      <c r="M317" s="8" t="s">
        <v>1428</v>
      </c>
      <c r="N317" s="7" t="s">
        <v>65</v>
      </c>
      <c r="O317" s="8" t="s">
        <v>2693</v>
      </c>
      <c r="P317" s="7" t="s">
        <v>2694</v>
      </c>
      <c r="Q317" s="7" t="s">
        <v>2695</v>
      </c>
    </row>
    <row r="318" spans="1:17" ht="36" x14ac:dyDescent="0.25">
      <c r="A318" s="11" t="s">
        <v>2696</v>
      </c>
      <c r="B318" s="11" t="str">
        <f>C318&amp;"|"&amp;COUNTIF(C$5:C318,C318)</f>
        <v>7|44</v>
      </c>
      <c r="C318" s="11">
        <v>7</v>
      </c>
      <c r="D318" s="20" t="str">
        <f>INDEX(Modules!$B$5:$B$14,MATCH(C318,Modules!$A$5:$A$14,0))</f>
        <v>أعمال التشطيبات</v>
      </c>
      <c r="E318" s="11" t="s">
        <v>2319</v>
      </c>
      <c r="F318" s="12" t="s">
        <v>2320</v>
      </c>
      <c r="G318" s="11" t="s">
        <v>17</v>
      </c>
      <c r="H318" s="11" t="s">
        <v>59</v>
      </c>
      <c r="I318" s="12" t="s">
        <v>2697</v>
      </c>
      <c r="J318" s="12" t="s">
        <v>2698</v>
      </c>
      <c r="K318" s="12" t="s">
        <v>2699</v>
      </c>
      <c r="L318" s="12" t="s">
        <v>2700</v>
      </c>
      <c r="M318" s="12" t="s">
        <v>2701</v>
      </c>
      <c r="N318" s="11" t="s">
        <v>65</v>
      </c>
      <c r="O318" s="12" t="s">
        <v>2702</v>
      </c>
      <c r="P318" s="11" t="s">
        <v>2703</v>
      </c>
      <c r="Q318" s="11" t="s">
        <v>2704</v>
      </c>
    </row>
    <row r="319" spans="1:17" ht="54" x14ac:dyDescent="0.25">
      <c r="A319" s="7" t="s">
        <v>2705</v>
      </c>
      <c r="B319" s="7" t="str">
        <f>C319&amp;"|"&amp;COUNTIF(C$5:C319,C319)</f>
        <v>7|45</v>
      </c>
      <c r="C319" s="7">
        <v>7</v>
      </c>
      <c r="D319" s="19" t="str">
        <f>INDEX(Modules!$B$5:$B$14,MATCH(C319,Modules!$A$5:$A$14,0))</f>
        <v>أعمال التشطيبات</v>
      </c>
      <c r="E319" s="7" t="s">
        <v>2429</v>
      </c>
      <c r="F319" s="8" t="s">
        <v>2430</v>
      </c>
      <c r="G319" s="7" t="s">
        <v>17</v>
      </c>
      <c r="H319" s="7" t="s">
        <v>214</v>
      </c>
      <c r="I319" s="8" t="s">
        <v>215</v>
      </c>
      <c r="J319" s="8" t="s">
        <v>2706</v>
      </c>
      <c r="K319" s="8" t="s">
        <v>2707</v>
      </c>
      <c r="L319" s="8" t="s">
        <v>2708</v>
      </c>
      <c r="M319" s="8" t="s">
        <v>2477</v>
      </c>
      <c r="N319" s="7" t="s">
        <v>88</v>
      </c>
      <c r="O319" s="8" t="s">
        <v>2709</v>
      </c>
      <c r="P319" s="7" t="s">
        <v>2437</v>
      </c>
      <c r="Q319" s="7" t="s">
        <v>2710</v>
      </c>
    </row>
    <row r="320" spans="1:17" ht="36" x14ac:dyDescent="0.25">
      <c r="A320" s="11" t="s">
        <v>2711</v>
      </c>
      <c r="B320" s="11" t="str">
        <f>C320&amp;"|"&amp;COUNTIF(C$5:C320,C320)</f>
        <v>8|1</v>
      </c>
      <c r="C320" s="11">
        <v>8</v>
      </c>
      <c r="D320" s="20" t="str">
        <f>INDEX(Modules!$B$5:$B$14,MATCH(C320,Modules!$A$5:$A$14,0))</f>
        <v>الأعمال الصحية والحريق</v>
      </c>
      <c r="E320" s="11" t="s">
        <v>2712</v>
      </c>
      <c r="F320" s="12" t="s">
        <v>2713</v>
      </c>
      <c r="G320" s="11" t="s">
        <v>18</v>
      </c>
      <c r="H320" s="11" t="s">
        <v>59</v>
      </c>
      <c r="I320" s="12" t="s">
        <v>2714</v>
      </c>
      <c r="J320" s="12" t="s">
        <v>2715</v>
      </c>
      <c r="K320" s="12" t="s">
        <v>2716</v>
      </c>
      <c r="L320" s="12" t="s">
        <v>2717</v>
      </c>
      <c r="M320" s="12" t="s">
        <v>2718</v>
      </c>
      <c r="N320" s="11" t="s">
        <v>126</v>
      </c>
      <c r="O320" s="12" t="s">
        <v>2719</v>
      </c>
      <c r="P320" s="11" t="s">
        <v>2720</v>
      </c>
      <c r="Q320" s="11" t="s">
        <v>2721</v>
      </c>
    </row>
    <row r="321" spans="1:17" ht="36" x14ac:dyDescent="0.25">
      <c r="A321" s="7" t="s">
        <v>2722</v>
      </c>
      <c r="B321" s="7" t="str">
        <f>C321&amp;"|"&amp;COUNTIF(C$5:C321,C321)</f>
        <v>8|2</v>
      </c>
      <c r="C321" s="7">
        <v>8</v>
      </c>
      <c r="D321" s="19" t="str">
        <f>INDEX(Modules!$B$5:$B$14,MATCH(C321,Modules!$A$5:$A$14,0))</f>
        <v>الأعمال الصحية والحريق</v>
      </c>
      <c r="E321" s="7" t="s">
        <v>2712</v>
      </c>
      <c r="F321" s="8" t="s">
        <v>2713</v>
      </c>
      <c r="G321" s="7" t="s">
        <v>17</v>
      </c>
      <c r="H321" s="7" t="s">
        <v>59</v>
      </c>
      <c r="I321" s="8" t="s">
        <v>2723</v>
      </c>
      <c r="J321" s="8" t="s">
        <v>2724</v>
      </c>
      <c r="K321" s="8" t="s">
        <v>2725</v>
      </c>
      <c r="L321" s="8" t="s">
        <v>2726</v>
      </c>
      <c r="M321" s="8" t="s">
        <v>2727</v>
      </c>
      <c r="N321" s="7" t="s">
        <v>88</v>
      </c>
      <c r="O321" s="8" t="s">
        <v>2728</v>
      </c>
      <c r="P321" s="7" t="s">
        <v>2729</v>
      </c>
      <c r="Q321" s="7" t="s">
        <v>2730</v>
      </c>
    </row>
    <row r="322" spans="1:17" ht="36" x14ac:dyDescent="0.25">
      <c r="A322" s="11" t="s">
        <v>2731</v>
      </c>
      <c r="B322" s="11" t="str">
        <f>C322&amp;"|"&amp;COUNTIF(C$5:C322,C322)</f>
        <v>8|3</v>
      </c>
      <c r="C322" s="11">
        <v>8</v>
      </c>
      <c r="D322" s="20" t="str">
        <f>INDEX(Modules!$B$5:$B$14,MATCH(C322,Modules!$A$5:$A$14,0))</f>
        <v>الأعمال الصحية والحريق</v>
      </c>
      <c r="E322" s="11" t="s">
        <v>2712</v>
      </c>
      <c r="F322" s="12" t="s">
        <v>2713</v>
      </c>
      <c r="G322" s="11" t="s">
        <v>16</v>
      </c>
      <c r="H322" s="11" t="s">
        <v>82</v>
      </c>
      <c r="I322" s="12" t="s">
        <v>2732</v>
      </c>
      <c r="J322" s="12" t="s">
        <v>1600</v>
      </c>
      <c r="K322" s="12" t="s">
        <v>2733</v>
      </c>
      <c r="L322" s="12" t="s">
        <v>2734</v>
      </c>
      <c r="M322" s="12" t="s">
        <v>2735</v>
      </c>
      <c r="N322" s="11" t="s">
        <v>65</v>
      </c>
      <c r="O322" s="12" t="s">
        <v>2736</v>
      </c>
      <c r="P322" s="11" t="s">
        <v>170</v>
      </c>
      <c r="Q322" s="11" t="s">
        <v>2737</v>
      </c>
    </row>
    <row r="323" spans="1:17" ht="36" x14ac:dyDescent="0.25">
      <c r="A323" s="7" t="s">
        <v>2738</v>
      </c>
      <c r="B323" s="7" t="str">
        <f>C323&amp;"|"&amp;COUNTIF(C$5:C323,C323)</f>
        <v>8|4</v>
      </c>
      <c r="C323" s="7">
        <v>8</v>
      </c>
      <c r="D323" s="19" t="str">
        <f>INDEX(Modules!$B$5:$B$14,MATCH(C323,Modules!$A$5:$A$14,0))</f>
        <v>الأعمال الصحية والحريق</v>
      </c>
      <c r="E323" s="7" t="s">
        <v>2739</v>
      </c>
      <c r="F323" s="8" t="s">
        <v>2740</v>
      </c>
      <c r="G323" s="7" t="s">
        <v>17</v>
      </c>
      <c r="H323" s="7" t="s">
        <v>59</v>
      </c>
      <c r="I323" s="8" t="s">
        <v>2741</v>
      </c>
      <c r="J323" s="8" t="s">
        <v>2742</v>
      </c>
      <c r="K323" s="8" t="s">
        <v>2743</v>
      </c>
      <c r="L323" s="8" t="s">
        <v>2744</v>
      </c>
      <c r="M323" s="8" t="s">
        <v>2745</v>
      </c>
      <c r="N323" s="7" t="s">
        <v>126</v>
      </c>
      <c r="O323" s="8" t="s">
        <v>2746</v>
      </c>
      <c r="P323" s="7" t="s">
        <v>2747</v>
      </c>
      <c r="Q323" s="7" t="s">
        <v>2748</v>
      </c>
    </row>
    <row r="324" spans="1:17" ht="36" x14ac:dyDescent="0.25">
      <c r="A324" s="11" t="s">
        <v>2749</v>
      </c>
      <c r="B324" s="11" t="str">
        <f>C324&amp;"|"&amp;COUNTIF(C$5:C324,C324)</f>
        <v>8|5</v>
      </c>
      <c r="C324" s="11">
        <v>8</v>
      </c>
      <c r="D324" s="20" t="str">
        <f>INDEX(Modules!$B$5:$B$14,MATCH(C324,Modules!$A$5:$A$14,0))</f>
        <v>الأعمال الصحية والحريق</v>
      </c>
      <c r="E324" s="11" t="s">
        <v>2712</v>
      </c>
      <c r="F324" s="12" t="s">
        <v>2713</v>
      </c>
      <c r="G324" s="11" t="s">
        <v>18</v>
      </c>
      <c r="H324" s="11" t="s">
        <v>59</v>
      </c>
      <c r="I324" s="12" t="s">
        <v>2750</v>
      </c>
      <c r="J324" s="12" t="s">
        <v>2751</v>
      </c>
      <c r="K324" s="12" t="s">
        <v>2752</v>
      </c>
      <c r="L324" s="12" t="s">
        <v>2753</v>
      </c>
      <c r="M324" s="12" t="s">
        <v>2754</v>
      </c>
      <c r="N324" s="11" t="s">
        <v>88</v>
      </c>
      <c r="O324" s="12" t="s">
        <v>2755</v>
      </c>
      <c r="P324" s="11" t="s">
        <v>2756</v>
      </c>
      <c r="Q324" s="11" t="s">
        <v>2757</v>
      </c>
    </row>
    <row r="325" spans="1:17" ht="36" x14ac:dyDescent="0.25">
      <c r="A325" s="7" t="s">
        <v>2758</v>
      </c>
      <c r="B325" s="7" t="str">
        <f>C325&amp;"|"&amp;COUNTIF(C$5:C325,C325)</f>
        <v>8|6</v>
      </c>
      <c r="C325" s="7">
        <v>8</v>
      </c>
      <c r="D325" s="19" t="str">
        <f>INDEX(Modules!$B$5:$B$14,MATCH(C325,Modules!$A$5:$A$14,0))</f>
        <v>الأعمال الصحية والحريق</v>
      </c>
      <c r="E325" s="7" t="s">
        <v>2739</v>
      </c>
      <c r="F325" s="8" t="s">
        <v>2740</v>
      </c>
      <c r="G325" s="7" t="s">
        <v>18</v>
      </c>
      <c r="H325" s="7" t="s">
        <v>483</v>
      </c>
      <c r="I325" s="8" t="s">
        <v>2759</v>
      </c>
      <c r="J325" s="8" t="s">
        <v>2760</v>
      </c>
      <c r="K325" s="8" t="s">
        <v>2761</v>
      </c>
      <c r="L325" s="8" t="s">
        <v>2762</v>
      </c>
      <c r="M325" s="8" t="s">
        <v>2763</v>
      </c>
      <c r="N325" s="7" t="s">
        <v>75</v>
      </c>
      <c r="O325" s="8" t="s">
        <v>2764</v>
      </c>
      <c r="P325" s="7" t="s">
        <v>2765</v>
      </c>
      <c r="Q325" s="7" t="s">
        <v>2766</v>
      </c>
    </row>
    <row r="326" spans="1:17" ht="54" x14ac:dyDescent="0.25">
      <c r="A326" s="11" t="s">
        <v>2767</v>
      </c>
      <c r="B326" s="11" t="str">
        <f>C326&amp;"|"&amp;COUNTIF(C$5:C326,C326)</f>
        <v>8|7</v>
      </c>
      <c r="C326" s="11">
        <v>8</v>
      </c>
      <c r="D326" s="20" t="str">
        <f>INDEX(Modules!$B$5:$B$14,MATCH(C326,Modules!$A$5:$A$14,0))</f>
        <v>الأعمال الصحية والحريق</v>
      </c>
      <c r="E326" s="11" t="s">
        <v>2712</v>
      </c>
      <c r="F326" s="12" t="s">
        <v>2713</v>
      </c>
      <c r="G326" s="11" t="s">
        <v>17</v>
      </c>
      <c r="H326" s="11" t="s">
        <v>59</v>
      </c>
      <c r="I326" s="12" t="s">
        <v>2768</v>
      </c>
      <c r="J326" s="12" t="s">
        <v>2769</v>
      </c>
      <c r="K326" s="12" t="s">
        <v>2770</v>
      </c>
      <c r="L326" s="12" t="s">
        <v>2771</v>
      </c>
      <c r="M326" s="12" t="s">
        <v>2772</v>
      </c>
      <c r="N326" s="11" t="s">
        <v>65</v>
      </c>
      <c r="O326" s="12" t="s">
        <v>2773</v>
      </c>
      <c r="P326" s="11" t="s">
        <v>2774</v>
      </c>
      <c r="Q326" s="11" t="s">
        <v>2775</v>
      </c>
    </row>
    <row r="327" spans="1:17" ht="54" x14ac:dyDescent="0.25">
      <c r="A327" s="7" t="s">
        <v>2776</v>
      </c>
      <c r="B327" s="7" t="str">
        <f>C327&amp;"|"&amp;COUNTIF(C$5:C327,C327)</f>
        <v>8|8</v>
      </c>
      <c r="C327" s="7">
        <v>8</v>
      </c>
      <c r="D327" s="19" t="str">
        <f>INDEX(Modules!$B$5:$B$14,MATCH(C327,Modules!$A$5:$A$14,0))</f>
        <v>الأعمال الصحية والحريق</v>
      </c>
      <c r="E327" s="7" t="s">
        <v>2712</v>
      </c>
      <c r="F327" s="8" t="s">
        <v>2713</v>
      </c>
      <c r="G327" s="7" t="s">
        <v>17</v>
      </c>
      <c r="H327" s="7" t="s">
        <v>59</v>
      </c>
      <c r="I327" s="8" t="s">
        <v>2777</v>
      </c>
      <c r="J327" s="8" t="s">
        <v>2778</v>
      </c>
      <c r="K327" s="8" t="s">
        <v>2779</v>
      </c>
      <c r="L327" s="8" t="s">
        <v>2780</v>
      </c>
      <c r="M327" s="8" t="s">
        <v>2781</v>
      </c>
      <c r="N327" s="7" t="s">
        <v>75</v>
      </c>
      <c r="O327" s="8" t="s">
        <v>2782</v>
      </c>
      <c r="P327" s="7" t="s">
        <v>2783</v>
      </c>
      <c r="Q327" s="7" t="s">
        <v>2784</v>
      </c>
    </row>
    <row r="328" spans="1:17" ht="36" x14ac:dyDescent="0.25">
      <c r="A328" s="11" t="s">
        <v>2785</v>
      </c>
      <c r="B328" s="11" t="str">
        <f>C328&amp;"|"&amp;COUNTIF(C$5:C328,C328)</f>
        <v>8|9</v>
      </c>
      <c r="C328" s="11">
        <v>8</v>
      </c>
      <c r="D328" s="20" t="str">
        <f>INDEX(Modules!$B$5:$B$14,MATCH(C328,Modules!$A$5:$A$14,0))</f>
        <v>الأعمال الصحية والحريق</v>
      </c>
      <c r="E328" s="11" t="s">
        <v>2712</v>
      </c>
      <c r="F328" s="12" t="s">
        <v>2713</v>
      </c>
      <c r="G328" s="11" t="s">
        <v>16</v>
      </c>
      <c r="H328" s="11" t="s">
        <v>59</v>
      </c>
      <c r="I328" s="12" t="s">
        <v>2786</v>
      </c>
      <c r="J328" s="12" t="s">
        <v>448</v>
      </c>
      <c r="K328" s="12" t="s">
        <v>2787</v>
      </c>
      <c r="L328" s="12" t="s">
        <v>449</v>
      </c>
      <c r="M328" s="12" t="s">
        <v>1096</v>
      </c>
      <c r="N328" s="11" t="s">
        <v>88</v>
      </c>
      <c r="O328" s="12" t="s">
        <v>2788</v>
      </c>
      <c r="P328" s="11" t="s">
        <v>2729</v>
      </c>
      <c r="Q328" s="11" t="s">
        <v>2789</v>
      </c>
    </row>
    <row r="329" spans="1:17" ht="54" x14ac:dyDescent="0.25">
      <c r="A329" s="7" t="s">
        <v>2790</v>
      </c>
      <c r="B329" s="7" t="str">
        <f>C329&amp;"|"&amp;COUNTIF(C$5:C329,C329)</f>
        <v>8|10</v>
      </c>
      <c r="C329" s="7">
        <v>8</v>
      </c>
      <c r="D329" s="19" t="str">
        <f>INDEX(Modules!$B$5:$B$14,MATCH(C329,Modules!$A$5:$A$14,0))</f>
        <v>الأعمال الصحية والحريق</v>
      </c>
      <c r="E329" s="7" t="s">
        <v>2739</v>
      </c>
      <c r="F329" s="8" t="s">
        <v>2740</v>
      </c>
      <c r="G329" s="7" t="s">
        <v>17</v>
      </c>
      <c r="H329" s="7" t="s">
        <v>214</v>
      </c>
      <c r="I329" s="8" t="s">
        <v>215</v>
      </c>
      <c r="J329" s="8" t="s">
        <v>2791</v>
      </c>
      <c r="K329" s="8" t="s">
        <v>2733</v>
      </c>
      <c r="L329" s="8" t="s">
        <v>1838</v>
      </c>
      <c r="M329" s="8" t="s">
        <v>2792</v>
      </c>
      <c r="N329" s="7" t="s">
        <v>88</v>
      </c>
      <c r="O329" s="8" t="s">
        <v>2793</v>
      </c>
      <c r="P329" s="7" t="s">
        <v>2794</v>
      </c>
      <c r="Q329" s="7" t="s">
        <v>2795</v>
      </c>
    </row>
    <row r="330" spans="1:17" ht="54" x14ac:dyDescent="0.25">
      <c r="A330" s="11" t="s">
        <v>2796</v>
      </c>
      <c r="B330" s="11" t="str">
        <f>C330&amp;"|"&amp;COUNTIF(C$5:C330,C330)</f>
        <v>8|11</v>
      </c>
      <c r="C330" s="11">
        <v>8</v>
      </c>
      <c r="D330" s="20" t="str">
        <f>INDEX(Modules!$B$5:$B$14,MATCH(C330,Modules!$A$5:$A$14,0))</f>
        <v>الأعمال الصحية والحريق</v>
      </c>
      <c r="E330" s="11" t="s">
        <v>2712</v>
      </c>
      <c r="F330" s="12" t="s">
        <v>2713</v>
      </c>
      <c r="G330" s="11" t="s">
        <v>18</v>
      </c>
      <c r="H330" s="11" t="s">
        <v>59</v>
      </c>
      <c r="I330" s="12" t="s">
        <v>2797</v>
      </c>
      <c r="J330" s="12" t="s">
        <v>2798</v>
      </c>
      <c r="K330" s="12" t="s">
        <v>2799</v>
      </c>
      <c r="L330" s="12" t="s">
        <v>2800</v>
      </c>
      <c r="M330" s="12" t="s">
        <v>2801</v>
      </c>
      <c r="N330" s="11" t="s">
        <v>75</v>
      </c>
      <c r="O330" s="12" t="s">
        <v>2802</v>
      </c>
      <c r="P330" s="11" t="s">
        <v>2720</v>
      </c>
      <c r="Q330" s="11" t="s">
        <v>2803</v>
      </c>
    </row>
    <row r="331" spans="1:17" ht="36" x14ac:dyDescent="0.25">
      <c r="A331" s="7" t="s">
        <v>2804</v>
      </c>
      <c r="B331" s="7" t="str">
        <f>C331&amp;"|"&amp;COUNTIF(C$5:C331,C331)</f>
        <v>8|12</v>
      </c>
      <c r="C331" s="7">
        <v>8</v>
      </c>
      <c r="D331" s="19" t="str">
        <f>INDEX(Modules!$B$5:$B$14,MATCH(C331,Modules!$A$5:$A$14,0))</f>
        <v>الأعمال الصحية والحريق</v>
      </c>
      <c r="E331" s="7" t="s">
        <v>2712</v>
      </c>
      <c r="F331" s="8" t="s">
        <v>2713</v>
      </c>
      <c r="G331" s="7" t="s">
        <v>16</v>
      </c>
      <c r="H331" s="7" t="s">
        <v>59</v>
      </c>
      <c r="I331" s="8" t="s">
        <v>2805</v>
      </c>
      <c r="J331" s="8" t="s">
        <v>2806</v>
      </c>
      <c r="K331" s="8" t="s">
        <v>2807</v>
      </c>
      <c r="L331" s="8" t="s">
        <v>2808</v>
      </c>
      <c r="M331" s="8" t="s">
        <v>2809</v>
      </c>
      <c r="N331" s="7" t="s">
        <v>88</v>
      </c>
      <c r="O331" s="8" t="s">
        <v>2810</v>
      </c>
      <c r="P331" s="7" t="s">
        <v>2811</v>
      </c>
      <c r="Q331" s="7" t="s">
        <v>2812</v>
      </c>
    </row>
    <row r="332" spans="1:17" ht="36" x14ac:dyDescent="0.25">
      <c r="A332" s="11" t="s">
        <v>2813</v>
      </c>
      <c r="B332" s="11" t="str">
        <f>C332&amp;"|"&amp;COUNTIF(C$5:C332,C332)</f>
        <v>8|13</v>
      </c>
      <c r="C332" s="11">
        <v>8</v>
      </c>
      <c r="D332" s="20" t="str">
        <f>INDEX(Modules!$B$5:$B$14,MATCH(C332,Modules!$A$5:$A$14,0))</f>
        <v>الأعمال الصحية والحريق</v>
      </c>
      <c r="E332" s="11" t="s">
        <v>2712</v>
      </c>
      <c r="F332" s="12" t="s">
        <v>2713</v>
      </c>
      <c r="G332" s="11" t="s">
        <v>16</v>
      </c>
      <c r="H332" s="11" t="s">
        <v>59</v>
      </c>
      <c r="I332" s="12" t="s">
        <v>2814</v>
      </c>
      <c r="J332" s="12" t="s">
        <v>2815</v>
      </c>
      <c r="K332" s="12" t="s">
        <v>2816</v>
      </c>
      <c r="L332" s="12" t="s">
        <v>2817</v>
      </c>
      <c r="M332" s="12" t="s">
        <v>2818</v>
      </c>
      <c r="N332" s="11" t="s">
        <v>126</v>
      </c>
      <c r="O332" s="12" t="s">
        <v>2819</v>
      </c>
      <c r="P332" s="11" t="s">
        <v>2820</v>
      </c>
      <c r="Q332" s="11" t="s">
        <v>2821</v>
      </c>
    </row>
    <row r="333" spans="1:17" ht="36" x14ac:dyDescent="0.25">
      <c r="A333" s="7" t="s">
        <v>2822</v>
      </c>
      <c r="B333" s="7" t="str">
        <f>C333&amp;"|"&amp;COUNTIF(C$5:C333,C333)</f>
        <v>8|14</v>
      </c>
      <c r="C333" s="7">
        <v>8</v>
      </c>
      <c r="D333" s="19" t="str">
        <f>INDEX(Modules!$B$5:$B$14,MATCH(C333,Modules!$A$5:$A$14,0))</f>
        <v>الأعمال الصحية والحريق</v>
      </c>
      <c r="E333" s="7" t="s">
        <v>2712</v>
      </c>
      <c r="F333" s="8" t="s">
        <v>2713</v>
      </c>
      <c r="G333" s="7" t="s">
        <v>16</v>
      </c>
      <c r="H333" s="7" t="s">
        <v>59</v>
      </c>
      <c r="I333" s="8" t="s">
        <v>2823</v>
      </c>
      <c r="J333" s="8" t="s">
        <v>2824</v>
      </c>
      <c r="K333" s="8" t="s">
        <v>1199</v>
      </c>
      <c r="L333" s="8" t="s">
        <v>2825</v>
      </c>
      <c r="M333" s="8" t="s">
        <v>2826</v>
      </c>
      <c r="N333" s="7" t="s">
        <v>88</v>
      </c>
      <c r="O333" s="8" t="s">
        <v>2827</v>
      </c>
      <c r="P333" s="7" t="s">
        <v>2828</v>
      </c>
      <c r="Q333" s="7" t="s">
        <v>2829</v>
      </c>
    </row>
    <row r="334" spans="1:17" ht="36" x14ac:dyDescent="0.25">
      <c r="A334" s="11" t="s">
        <v>2830</v>
      </c>
      <c r="B334" s="11" t="str">
        <f>C334&amp;"|"&amp;COUNTIF(C$5:C334,C334)</f>
        <v>8|15</v>
      </c>
      <c r="C334" s="11">
        <v>8</v>
      </c>
      <c r="D334" s="20" t="str">
        <f>INDEX(Modules!$B$5:$B$14,MATCH(C334,Modules!$A$5:$A$14,0))</f>
        <v>الأعمال الصحية والحريق</v>
      </c>
      <c r="E334" s="11" t="s">
        <v>2739</v>
      </c>
      <c r="F334" s="12" t="s">
        <v>2740</v>
      </c>
      <c r="G334" s="11" t="s">
        <v>18</v>
      </c>
      <c r="H334" s="11" t="s">
        <v>483</v>
      </c>
      <c r="I334" s="12" t="s">
        <v>2831</v>
      </c>
      <c r="J334" s="12" t="s">
        <v>2832</v>
      </c>
      <c r="K334" s="12" t="s">
        <v>2833</v>
      </c>
      <c r="L334" s="12" t="s">
        <v>2834</v>
      </c>
      <c r="M334" s="12" t="s">
        <v>2835</v>
      </c>
      <c r="N334" s="11" t="s">
        <v>88</v>
      </c>
      <c r="O334" s="12" t="s">
        <v>2836</v>
      </c>
      <c r="P334" s="11" t="s">
        <v>2765</v>
      </c>
      <c r="Q334" s="11" t="s">
        <v>2837</v>
      </c>
    </row>
    <row r="335" spans="1:17" ht="36" x14ac:dyDescent="0.25">
      <c r="A335" s="7" t="s">
        <v>2838</v>
      </c>
      <c r="B335" s="7" t="str">
        <f>C335&amp;"|"&amp;COUNTIF(C$5:C335,C335)</f>
        <v>8|16</v>
      </c>
      <c r="C335" s="7">
        <v>8</v>
      </c>
      <c r="D335" s="19" t="str">
        <f>INDEX(Modules!$B$5:$B$14,MATCH(C335,Modules!$A$5:$A$14,0))</f>
        <v>الأعمال الصحية والحريق</v>
      </c>
      <c r="E335" s="7" t="s">
        <v>2739</v>
      </c>
      <c r="F335" s="8" t="s">
        <v>2740</v>
      </c>
      <c r="G335" s="7" t="s">
        <v>16</v>
      </c>
      <c r="H335" s="7" t="s">
        <v>82</v>
      </c>
      <c r="I335" s="8" t="s">
        <v>2839</v>
      </c>
      <c r="J335" s="8" t="s">
        <v>2840</v>
      </c>
      <c r="K335" s="8" t="s">
        <v>2841</v>
      </c>
      <c r="L335" s="8" t="s">
        <v>2842</v>
      </c>
      <c r="M335" s="8" t="s">
        <v>2843</v>
      </c>
      <c r="N335" s="7" t="s">
        <v>65</v>
      </c>
      <c r="O335" s="8" t="s">
        <v>2844</v>
      </c>
      <c r="P335" s="7" t="s">
        <v>2845</v>
      </c>
      <c r="Q335" s="7" t="s">
        <v>2846</v>
      </c>
    </row>
    <row r="336" spans="1:17" ht="54" x14ac:dyDescent="0.25">
      <c r="A336" s="11" t="s">
        <v>2847</v>
      </c>
      <c r="B336" s="11" t="str">
        <f>C336&amp;"|"&amp;COUNTIF(C$5:C336,C336)</f>
        <v>8|17</v>
      </c>
      <c r="C336" s="11">
        <v>8</v>
      </c>
      <c r="D336" s="20" t="str">
        <f>INDEX(Modules!$B$5:$B$14,MATCH(C336,Modules!$A$5:$A$14,0))</f>
        <v>الأعمال الصحية والحريق</v>
      </c>
      <c r="E336" s="11" t="s">
        <v>2712</v>
      </c>
      <c r="F336" s="12" t="s">
        <v>2713</v>
      </c>
      <c r="G336" s="11" t="s">
        <v>18</v>
      </c>
      <c r="H336" s="11" t="s">
        <v>483</v>
      </c>
      <c r="I336" s="12" t="s">
        <v>2848</v>
      </c>
      <c r="J336" s="12" t="s">
        <v>2849</v>
      </c>
      <c r="K336" s="12" t="s">
        <v>2850</v>
      </c>
      <c r="L336" s="12" t="s">
        <v>2851</v>
      </c>
      <c r="M336" s="12" t="s">
        <v>2852</v>
      </c>
      <c r="N336" s="11" t="s">
        <v>75</v>
      </c>
      <c r="O336" s="12" t="s">
        <v>2853</v>
      </c>
      <c r="P336" s="11" t="s">
        <v>2854</v>
      </c>
      <c r="Q336" s="11" t="s">
        <v>2855</v>
      </c>
    </row>
    <row r="337" spans="1:17" ht="36" x14ac:dyDescent="0.25">
      <c r="A337" s="7" t="s">
        <v>2856</v>
      </c>
      <c r="B337" s="7" t="str">
        <f>C337&amp;"|"&amp;COUNTIF(C$5:C337,C337)</f>
        <v>8|18</v>
      </c>
      <c r="C337" s="7">
        <v>8</v>
      </c>
      <c r="D337" s="19" t="str">
        <f>INDEX(Modules!$B$5:$B$14,MATCH(C337,Modules!$A$5:$A$14,0))</f>
        <v>الأعمال الصحية والحريق</v>
      </c>
      <c r="E337" s="7" t="s">
        <v>2712</v>
      </c>
      <c r="F337" s="8" t="s">
        <v>2713</v>
      </c>
      <c r="G337" s="7" t="s">
        <v>16</v>
      </c>
      <c r="H337" s="7" t="s">
        <v>59</v>
      </c>
      <c r="I337" s="8" t="s">
        <v>2857</v>
      </c>
      <c r="J337" s="8" t="s">
        <v>2858</v>
      </c>
      <c r="K337" s="8" t="s">
        <v>2859</v>
      </c>
      <c r="L337" s="8" t="s">
        <v>2860</v>
      </c>
      <c r="M337" s="8" t="s">
        <v>2861</v>
      </c>
      <c r="N337" s="7" t="s">
        <v>65</v>
      </c>
      <c r="O337" s="8" t="s">
        <v>2862</v>
      </c>
      <c r="P337" s="7" t="s">
        <v>2863</v>
      </c>
      <c r="Q337" s="7" t="s">
        <v>2864</v>
      </c>
    </row>
    <row r="338" spans="1:17" ht="54" x14ac:dyDescent="0.25">
      <c r="A338" s="11" t="s">
        <v>2865</v>
      </c>
      <c r="B338" s="11" t="str">
        <f>C338&amp;"|"&amp;COUNTIF(C$5:C338,C338)</f>
        <v>8|19</v>
      </c>
      <c r="C338" s="11">
        <v>8</v>
      </c>
      <c r="D338" s="20" t="str">
        <f>INDEX(Modules!$B$5:$B$14,MATCH(C338,Modules!$A$5:$A$14,0))</f>
        <v>الأعمال الصحية والحريق</v>
      </c>
      <c r="E338" s="11" t="s">
        <v>2712</v>
      </c>
      <c r="F338" s="12" t="s">
        <v>2713</v>
      </c>
      <c r="G338" s="11" t="s">
        <v>17</v>
      </c>
      <c r="H338" s="11" t="s">
        <v>214</v>
      </c>
      <c r="I338" s="12" t="s">
        <v>215</v>
      </c>
      <c r="J338" s="12" t="s">
        <v>2866</v>
      </c>
      <c r="K338" s="12" t="s">
        <v>2841</v>
      </c>
      <c r="L338" s="12" t="s">
        <v>2867</v>
      </c>
      <c r="M338" s="12" t="s">
        <v>2868</v>
      </c>
      <c r="N338" s="11" t="s">
        <v>126</v>
      </c>
      <c r="O338" s="12" t="s">
        <v>2869</v>
      </c>
      <c r="P338" s="11" t="s">
        <v>2870</v>
      </c>
      <c r="Q338" s="11" t="s">
        <v>2871</v>
      </c>
    </row>
    <row r="339" spans="1:17" ht="36" x14ac:dyDescent="0.25">
      <c r="A339" s="7" t="s">
        <v>2872</v>
      </c>
      <c r="B339" s="7" t="str">
        <f>C339&amp;"|"&amp;COUNTIF(C$5:C339,C339)</f>
        <v>8|20</v>
      </c>
      <c r="C339" s="7">
        <v>8</v>
      </c>
      <c r="D339" s="19" t="str">
        <f>INDEX(Modules!$B$5:$B$14,MATCH(C339,Modules!$A$5:$A$14,0))</f>
        <v>الأعمال الصحية والحريق</v>
      </c>
      <c r="E339" s="7" t="s">
        <v>2712</v>
      </c>
      <c r="F339" s="8" t="s">
        <v>2713</v>
      </c>
      <c r="G339" s="7" t="s">
        <v>18</v>
      </c>
      <c r="H339" s="7" t="s">
        <v>59</v>
      </c>
      <c r="I339" s="8" t="s">
        <v>2873</v>
      </c>
      <c r="J339" s="8" t="s">
        <v>2045</v>
      </c>
      <c r="K339" s="8" t="s">
        <v>2874</v>
      </c>
      <c r="L339" s="8" t="s">
        <v>2047</v>
      </c>
      <c r="M339" s="8" t="s">
        <v>2547</v>
      </c>
      <c r="N339" s="7" t="s">
        <v>88</v>
      </c>
      <c r="O339" s="8" t="s">
        <v>2875</v>
      </c>
      <c r="P339" s="7" t="s">
        <v>2828</v>
      </c>
      <c r="Q339" s="7" t="s">
        <v>2876</v>
      </c>
    </row>
    <row r="340" spans="1:17" ht="36" x14ac:dyDescent="0.25">
      <c r="A340" s="11" t="s">
        <v>2877</v>
      </c>
      <c r="B340" s="11" t="str">
        <f>C340&amp;"|"&amp;COUNTIF(C$5:C340,C340)</f>
        <v>8|21</v>
      </c>
      <c r="C340" s="11">
        <v>8</v>
      </c>
      <c r="D340" s="20" t="str">
        <f>INDEX(Modules!$B$5:$B$14,MATCH(C340,Modules!$A$5:$A$14,0))</f>
        <v>الأعمال الصحية والحريق</v>
      </c>
      <c r="E340" s="11" t="s">
        <v>2739</v>
      </c>
      <c r="F340" s="12" t="s">
        <v>2740</v>
      </c>
      <c r="G340" s="11" t="s">
        <v>16</v>
      </c>
      <c r="H340" s="11" t="s">
        <v>59</v>
      </c>
      <c r="I340" s="12" t="s">
        <v>2878</v>
      </c>
      <c r="J340" s="12" t="s">
        <v>2879</v>
      </c>
      <c r="K340" s="12" t="s">
        <v>2880</v>
      </c>
      <c r="L340" s="12" t="s">
        <v>2881</v>
      </c>
      <c r="M340" s="12" t="s">
        <v>2882</v>
      </c>
      <c r="N340" s="11" t="s">
        <v>88</v>
      </c>
      <c r="O340" s="12" t="s">
        <v>2883</v>
      </c>
      <c r="P340" s="11" t="s">
        <v>2884</v>
      </c>
      <c r="Q340" s="11" t="s">
        <v>2885</v>
      </c>
    </row>
    <row r="341" spans="1:17" ht="54" x14ac:dyDescent="0.25">
      <c r="A341" s="7" t="s">
        <v>2886</v>
      </c>
      <c r="B341" s="7" t="str">
        <f>C341&amp;"|"&amp;COUNTIF(C$5:C341,C341)</f>
        <v>8|22</v>
      </c>
      <c r="C341" s="7">
        <v>8</v>
      </c>
      <c r="D341" s="19" t="str">
        <f>INDEX(Modules!$B$5:$B$14,MATCH(C341,Modules!$A$5:$A$14,0))</f>
        <v>الأعمال الصحية والحريق</v>
      </c>
      <c r="E341" s="7" t="s">
        <v>2712</v>
      </c>
      <c r="F341" s="8" t="s">
        <v>2713</v>
      </c>
      <c r="G341" s="7" t="s">
        <v>17</v>
      </c>
      <c r="H341" s="7" t="s">
        <v>214</v>
      </c>
      <c r="I341" s="8" t="s">
        <v>215</v>
      </c>
      <c r="J341" s="8" t="s">
        <v>2887</v>
      </c>
      <c r="K341" s="8" t="s">
        <v>2888</v>
      </c>
      <c r="L341" s="8" t="s">
        <v>2733</v>
      </c>
      <c r="M341" s="8" t="s">
        <v>2889</v>
      </c>
      <c r="N341" s="7" t="s">
        <v>88</v>
      </c>
      <c r="O341" s="8" t="s">
        <v>2890</v>
      </c>
      <c r="P341" s="7" t="s">
        <v>2774</v>
      </c>
      <c r="Q341" s="7" t="s">
        <v>2891</v>
      </c>
    </row>
    <row r="342" spans="1:17" ht="36" x14ac:dyDescent="0.25">
      <c r="A342" s="11" t="s">
        <v>2892</v>
      </c>
      <c r="B342" s="11" t="str">
        <f>C342&amp;"|"&amp;COUNTIF(C$5:C342,C342)</f>
        <v>8|23</v>
      </c>
      <c r="C342" s="11">
        <v>8</v>
      </c>
      <c r="D342" s="20" t="str">
        <f>INDEX(Modules!$B$5:$B$14,MATCH(C342,Modules!$A$5:$A$14,0))</f>
        <v>الأعمال الصحية والحريق</v>
      </c>
      <c r="E342" s="11" t="s">
        <v>2739</v>
      </c>
      <c r="F342" s="12" t="s">
        <v>2740</v>
      </c>
      <c r="G342" s="11" t="s">
        <v>17</v>
      </c>
      <c r="H342" s="11" t="s">
        <v>59</v>
      </c>
      <c r="I342" s="12" t="s">
        <v>2893</v>
      </c>
      <c r="J342" s="12" t="s">
        <v>2894</v>
      </c>
      <c r="K342" s="12" t="s">
        <v>2895</v>
      </c>
      <c r="L342" s="12" t="s">
        <v>2896</v>
      </c>
      <c r="M342" s="12" t="s">
        <v>2897</v>
      </c>
      <c r="N342" s="11" t="s">
        <v>126</v>
      </c>
      <c r="O342" s="12" t="s">
        <v>2898</v>
      </c>
      <c r="P342" s="11" t="s">
        <v>2899</v>
      </c>
      <c r="Q342" s="11" t="s">
        <v>2900</v>
      </c>
    </row>
    <row r="343" spans="1:17" ht="36" x14ac:dyDescent="0.25">
      <c r="A343" s="7" t="s">
        <v>2901</v>
      </c>
      <c r="B343" s="7" t="str">
        <f>C343&amp;"|"&amp;COUNTIF(C$5:C343,C343)</f>
        <v>8|24</v>
      </c>
      <c r="C343" s="7">
        <v>8</v>
      </c>
      <c r="D343" s="19" t="str">
        <f>INDEX(Modules!$B$5:$B$14,MATCH(C343,Modules!$A$5:$A$14,0))</f>
        <v>الأعمال الصحية والحريق</v>
      </c>
      <c r="E343" s="7" t="s">
        <v>2739</v>
      </c>
      <c r="F343" s="8" t="s">
        <v>2740</v>
      </c>
      <c r="G343" s="7" t="s">
        <v>16</v>
      </c>
      <c r="H343" s="7" t="s">
        <v>483</v>
      </c>
      <c r="I343" s="8" t="s">
        <v>2902</v>
      </c>
      <c r="J343" s="8" t="s">
        <v>2903</v>
      </c>
      <c r="K343" s="8" t="s">
        <v>2904</v>
      </c>
      <c r="L343" s="8" t="s">
        <v>2905</v>
      </c>
      <c r="M343" s="8" t="s">
        <v>2906</v>
      </c>
      <c r="N343" s="7" t="s">
        <v>88</v>
      </c>
      <c r="O343" s="8" t="s">
        <v>2907</v>
      </c>
      <c r="P343" s="7" t="s">
        <v>2884</v>
      </c>
      <c r="Q343" s="7" t="s">
        <v>2908</v>
      </c>
    </row>
    <row r="344" spans="1:17" ht="54" x14ac:dyDescent="0.25">
      <c r="A344" s="11" t="s">
        <v>2909</v>
      </c>
      <c r="B344" s="11" t="str">
        <f>C344&amp;"|"&amp;COUNTIF(C$5:C344,C344)</f>
        <v>8|25</v>
      </c>
      <c r="C344" s="11">
        <v>8</v>
      </c>
      <c r="D344" s="20" t="str">
        <f>INDEX(Modules!$B$5:$B$14,MATCH(C344,Modules!$A$5:$A$14,0))</f>
        <v>الأعمال الصحية والحريق</v>
      </c>
      <c r="E344" s="11" t="s">
        <v>2712</v>
      </c>
      <c r="F344" s="12" t="s">
        <v>2713</v>
      </c>
      <c r="G344" s="11" t="s">
        <v>16</v>
      </c>
      <c r="H344" s="11" t="s">
        <v>82</v>
      </c>
      <c r="I344" s="12" t="s">
        <v>2910</v>
      </c>
      <c r="J344" s="12" t="s">
        <v>2911</v>
      </c>
      <c r="K344" s="12" t="s">
        <v>2912</v>
      </c>
      <c r="L344" s="12" t="s">
        <v>2889</v>
      </c>
      <c r="M344" s="12" t="s">
        <v>2887</v>
      </c>
      <c r="N344" s="11" t="s">
        <v>75</v>
      </c>
      <c r="O344" s="12" t="s">
        <v>2913</v>
      </c>
      <c r="P344" s="11" t="s">
        <v>2914</v>
      </c>
      <c r="Q344" s="11" t="s">
        <v>2915</v>
      </c>
    </row>
    <row r="345" spans="1:17" ht="36" x14ac:dyDescent="0.25">
      <c r="A345" s="7" t="s">
        <v>2916</v>
      </c>
      <c r="B345" s="7" t="str">
        <f>C345&amp;"|"&amp;COUNTIF(C$5:C345,C345)</f>
        <v>8|26</v>
      </c>
      <c r="C345" s="7">
        <v>8</v>
      </c>
      <c r="D345" s="19" t="str">
        <f>INDEX(Modules!$B$5:$B$14,MATCH(C345,Modules!$A$5:$A$14,0))</f>
        <v>الأعمال الصحية والحريق</v>
      </c>
      <c r="E345" s="7" t="s">
        <v>2712</v>
      </c>
      <c r="F345" s="8" t="s">
        <v>2713</v>
      </c>
      <c r="G345" s="7" t="s">
        <v>17</v>
      </c>
      <c r="H345" s="7" t="s">
        <v>59</v>
      </c>
      <c r="I345" s="8" t="s">
        <v>2917</v>
      </c>
      <c r="J345" s="8" t="s">
        <v>2918</v>
      </c>
      <c r="K345" s="8" t="s">
        <v>2919</v>
      </c>
      <c r="L345" s="8" t="s">
        <v>2920</v>
      </c>
      <c r="M345" s="8" t="s">
        <v>2921</v>
      </c>
      <c r="N345" s="7" t="s">
        <v>88</v>
      </c>
      <c r="O345" s="8" t="s">
        <v>2922</v>
      </c>
      <c r="P345" s="7" t="s">
        <v>2923</v>
      </c>
      <c r="Q345" s="7" t="s">
        <v>2924</v>
      </c>
    </row>
    <row r="346" spans="1:17" ht="36" x14ac:dyDescent="0.25">
      <c r="A346" s="11" t="s">
        <v>2925</v>
      </c>
      <c r="B346" s="11" t="str">
        <f>C346&amp;"|"&amp;COUNTIF(C$5:C346,C346)</f>
        <v>8|27</v>
      </c>
      <c r="C346" s="11">
        <v>8</v>
      </c>
      <c r="D346" s="20" t="str">
        <f>INDEX(Modules!$B$5:$B$14,MATCH(C346,Modules!$A$5:$A$14,0))</f>
        <v>الأعمال الصحية والحريق</v>
      </c>
      <c r="E346" s="11" t="s">
        <v>2739</v>
      </c>
      <c r="F346" s="12" t="s">
        <v>2740</v>
      </c>
      <c r="G346" s="11" t="s">
        <v>17</v>
      </c>
      <c r="H346" s="11" t="s">
        <v>59</v>
      </c>
      <c r="I346" s="12" t="s">
        <v>2926</v>
      </c>
      <c r="J346" s="12" t="s">
        <v>2927</v>
      </c>
      <c r="K346" s="12" t="s">
        <v>2928</v>
      </c>
      <c r="L346" s="12" t="s">
        <v>2929</v>
      </c>
      <c r="M346" s="12" t="s">
        <v>2930</v>
      </c>
      <c r="N346" s="11" t="s">
        <v>88</v>
      </c>
      <c r="O346" s="12" t="s">
        <v>2931</v>
      </c>
      <c r="P346" s="11" t="s">
        <v>2932</v>
      </c>
      <c r="Q346" s="11" t="s">
        <v>2933</v>
      </c>
    </row>
    <row r="347" spans="1:17" ht="54" x14ac:dyDescent="0.25">
      <c r="A347" s="7" t="s">
        <v>2934</v>
      </c>
      <c r="B347" s="7" t="str">
        <f>C347&amp;"|"&amp;COUNTIF(C$5:C347,C347)</f>
        <v>8|28</v>
      </c>
      <c r="C347" s="7">
        <v>8</v>
      </c>
      <c r="D347" s="19" t="str">
        <f>INDEX(Modules!$B$5:$B$14,MATCH(C347,Modules!$A$5:$A$14,0))</f>
        <v>الأعمال الصحية والحريق</v>
      </c>
      <c r="E347" s="7" t="s">
        <v>2712</v>
      </c>
      <c r="F347" s="8" t="s">
        <v>2713</v>
      </c>
      <c r="G347" s="7" t="s">
        <v>18</v>
      </c>
      <c r="H347" s="7" t="s">
        <v>59</v>
      </c>
      <c r="I347" s="8" t="s">
        <v>2935</v>
      </c>
      <c r="J347" s="8" t="s">
        <v>2936</v>
      </c>
      <c r="K347" s="8" t="s">
        <v>2937</v>
      </c>
      <c r="L347" s="8" t="s">
        <v>2938</v>
      </c>
      <c r="M347" s="8" t="s">
        <v>2939</v>
      </c>
      <c r="N347" s="7" t="s">
        <v>75</v>
      </c>
      <c r="O347" s="8" t="s">
        <v>2940</v>
      </c>
      <c r="P347" s="7" t="s">
        <v>2941</v>
      </c>
      <c r="Q347" s="7" t="s">
        <v>2942</v>
      </c>
    </row>
    <row r="348" spans="1:17" ht="54" x14ac:dyDescent="0.25">
      <c r="A348" s="11" t="s">
        <v>2943</v>
      </c>
      <c r="B348" s="11" t="str">
        <f>C348&amp;"|"&amp;COUNTIF(C$5:C348,C348)</f>
        <v>8|29</v>
      </c>
      <c r="C348" s="11">
        <v>8</v>
      </c>
      <c r="D348" s="20" t="str">
        <f>INDEX(Modules!$B$5:$B$14,MATCH(C348,Modules!$A$5:$A$14,0))</f>
        <v>الأعمال الصحية والحريق</v>
      </c>
      <c r="E348" s="11" t="s">
        <v>2739</v>
      </c>
      <c r="F348" s="12" t="s">
        <v>2740</v>
      </c>
      <c r="G348" s="11" t="s">
        <v>17</v>
      </c>
      <c r="H348" s="11" t="s">
        <v>59</v>
      </c>
      <c r="I348" s="12" t="s">
        <v>2944</v>
      </c>
      <c r="J348" s="12" t="s">
        <v>2945</v>
      </c>
      <c r="K348" s="12" t="s">
        <v>2946</v>
      </c>
      <c r="L348" s="12" t="s">
        <v>2947</v>
      </c>
      <c r="M348" s="12" t="s">
        <v>2948</v>
      </c>
      <c r="N348" s="11" t="s">
        <v>88</v>
      </c>
      <c r="O348" s="12" t="s">
        <v>2949</v>
      </c>
      <c r="P348" s="11" t="s">
        <v>2950</v>
      </c>
      <c r="Q348" s="11" t="s">
        <v>2951</v>
      </c>
    </row>
    <row r="349" spans="1:17" ht="54" x14ac:dyDescent="0.25">
      <c r="A349" s="7" t="s">
        <v>2952</v>
      </c>
      <c r="B349" s="7" t="str">
        <f>C349&amp;"|"&amp;COUNTIF(C$5:C349,C349)</f>
        <v>8|30</v>
      </c>
      <c r="C349" s="7">
        <v>8</v>
      </c>
      <c r="D349" s="19" t="str">
        <f>INDEX(Modules!$B$5:$B$14,MATCH(C349,Modules!$A$5:$A$14,0))</f>
        <v>الأعمال الصحية والحريق</v>
      </c>
      <c r="E349" s="7" t="s">
        <v>2712</v>
      </c>
      <c r="F349" s="8" t="s">
        <v>2713</v>
      </c>
      <c r="G349" s="7" t="s">
        <v>16</v>
      </c>
      <c r="H349" s="7" t="s">
        <v>59</v>
      </c>
      <c r="I349" s="8" t="s">
        <v>2953</v>
      </c>
      <c r="J349" s="8" t="s">
        <v>625</v>
      </c>
      <c r="K349" s="8" t="s">
        <v>2954</v>
      </c>
      <c r="L349" s="8" t="s">
        <v>2955</v>
      </c>
      <c r="M349" s="8" t="s">
        <v>2956</v>
      </c>
      <c r="N349" s="7" t="s">
        <v>88</v>
      </c>
      <c r="O349" s="8" t="s">
        <v>2957</v>
      </c>
      <c r="P349" s="7" t="s">
        <v>2958</v>
      </c>
      <c r="Q349" s="7" t="s">
        <v>2959</v>
      </c>
    </row>
    <row r="350" spans="1:17" ht="54" x14ac:dyDescent="0.25">
      <c r="A350" s="11" t="s">
        <v>2960</v>
      </c>
      <c r="B350" s="11" t="str">
        <f>C350&amp;"|"&amp;COUNTIF(C$5:C350,C350)</f>
        <v>8|31</v>
      </c>
      <c r="C350" s="11">
        <v>8</v>
      </c>
      <c r="D350" s="20" t="str">
        <f>INDEX(Modules!$B$5:$B$14,MATCH(C350,Modules!$A$5:$A$14,0))</f>
        <v>الأعمال الصحية والحريق</v>
      </c>
      <c r="E350" s="11" t="s">
        <v>2712</v>
      </c>
      <c r="F350" s="12" t="s">
        <v>2713</v>
      </c>
      <c r="G350" s="11" t="s">
        <v>18</v>
      </c>
      <c r="H350" s="11" t="s">
        <v>59</v>
      </c>
      <c r="I350" s="12" t="s">
        <v>2961</v>
      </c>
      <c r="J350" s="12" t="s">
        <v>2962</v>
      </c>
      <c r="K350" s="12" t="s">
        <v>2963</v>
      </c>
      <c r="L350" s="12" t="s">
        <v>2964</v>
      </c>
      <c r="M350" s="12" t="s">
        <v>2965</v>
      </c>
      <c r="N350" s="11" t="s">
        <v>88</v>
      </c>
      <c r="O350" s="12" t="s">
        <v>2966</v>
      </c>
      <c r="P350" s="11" t="s">
        <v>2967</v>
      </c>
      <c r="Q350" s="11" t="s">
        <v>2968</v>
      </c>
    </row>
    <row r="351" spans="1:17" ht="36" x14ac:dyDescent="0.25">
      <c r="A351" s="7" t="s">
        <v>2969</v>
      </c>
      <c r="B351" s="7" t="str">
        <f>C351&amp;"|"&amp;COUNTIF(C$5:C351,C351)</f>
        <v>8|32</v>
      </c>
      <c r="C351" s="7">
        <v>8</v>
      </c>
      <c r="D351" s="19" t="str">
        <f>INDEX(Modules!$B$5:$B$14,MATCH(C351,Modules!$A$5:$A$14,0))</f>
        <v>الأعمال الصحية والحريق</v>
      </c>
      <c r="E351" s="7" t="s">
        <v>2739</v>
      </c>
      <c r="F351" s="8" t="s">
        <v>2740</v>
      </c>
      <c r="G351" s="7" t="s">
        <v>16</v>
      </c>
      <c r="H351" s="7" t="s">
        <v>59</v>
      </c>
      <c r="I351" s="8" t="s">
        <v>2970</v>
      </c>
      <c r="J351" s="8" t="s">
        <v>2971</v>
      </c>
      <c r="K351" s="8" t="s">
        <v>2972</v>
      </c>
      <c r="L351" s="8" t="s">
        <v>2973</v>
      </c>
      <c r="M351" s="8" t="s">
        <v>2974</v>
      </c>
      <c r="N351" s="7" t="s">
        <v>65</v>
      </c>
      <c r="O351" s="8" t="s">
        <v>2975</v>
      </c>
      <c r="P351" s="7" t="s">
        <v>2976</v>
      </c>
      <c r="Q351" s="7" t="s">
        <v>2977</v>
      </c>
    </row>
    <row r="352" spans="1:17" ht="36" x14ac:dyDescent="0.25">
      <c r="A352" s="11" t="s">
        <v>2978</v>
      </c>
      <c r="B352" s="11" t="str">
        <f>C352&amp;"|"&amp;COUNTIF(C$5:C352,C352)</f>
        <v>8|33</v>
      </c>
      <c r="C352" s="11">
        <v>8</v>
      </c>
      <c r="D352" s="20" t="str">
        <f>INDEX(Modules!$B$5:$B$14,MATCH(C352,Modules!$A$5:$A$14,0))</f>
        <v>الأعمال الصحية والحريق</v>
      </c>
      <c r="E352" s="11" t="s">
        <v>2739</v>
      </c>
      <c r="F352" s="12" t="s">
        <v>2740</v>
      </c>
      <c r="G352" s="11" t="s">
        <v>18</v>
      </c>
      <c r="H352" s="11" t="s">
        <v>59</v>
      </c>
      <c r="I352" s="12" t="s">
        <v>2979</v>
      </c>
      <c r="J352" s="12" t="s">
        <v>2980</v>
      </c>
      <c r="K352" s="12" t="s">
        <v>2981</v>
      </c>
      <c r="L352" s="12" t="s">
        <v>2982</v>
      </c>
      <c r="M352" s="12" t="s">
        <v>2983</v>
      </c>
      <c r="N352" s="11" t="s">
        <v>126</v>
      </c>
      <c r="O352" s="12" t="s">
        <v>2984</v>
      </c>
      <c r="P352" s="11" t="s">
        <v>2765</v>
      </c>
      <c r="Q352" s="11" t="s">
        <v>2985</v>
      </c>
    </row>
    <row r="353" spans="1:17" ht="36" x14ac:dyDescent="0.25">
      <c r="A353" s="7" t="s">
        <v>2986</v>
      </c>
      <c r="B353" s="7" t="str">
        <f>C353&amp;"|"&amp;COUNTIF(C$5:C353,C353)</f>
        <v>8|34</v>
      </c>
      <c r="C353" s="7">
        <v>8</v>
      </c>
      <c r="D353" s="19" t="str">
        <f>INDEX(Modules!$B$5:$B$14,MATCH(C353,Modules!$A$5:$A$14,0))</f>
        <v>الأعمال الصحية والحريق</v>
      </c>
      <c r="E353" s="7" t="s">
        <v>2739</v>
      </c>
      <c r="F353" s="8" t="s">
        <v>2740</v>
      </c>
      <c r="G353" s="7" t="s">
        <v>17</v>
      </c>
      <c r="H353" s="7" t="s">
        <v>59</v>
      </c>
      <c r="I353" s="8" t="s">
        <v>2987</v>
      </c>
      <c r="J353" s="8" t="s">
        <v>2988</v>
      </c>
      <c r="K353" s="8" t="s">
        <v>2989</v>
      </c>
      <c r="L353" s="8" t="s">
        <v>2990</v>
      </c>
      <c r="M353" s="8" t="s">
        <v>2991</v>
      </c>
      <c r="N353" s="7" t="s">
        <v>88</v>
      </c>
      <c r="O353" s="8" t="s">
        <v>2992</v>
      </c>
      <c r="P353" s="7" t="s">
        <v>2993</v>
      </c>
      <c r="Q353" s="7" t="s">
        <v>2994</v>
      </c>
    </row>
    <row r="354" spans="1:17" ht="36" x14ac:dyDescent="0.25">
      <c r="A354" s="11" t="s">
        <v>2995</v>
      </c>
      <c r="B354" s="11" t="str">
        <f>C354&amp;"|"&amp;COUNTIF(C$5:C354,C354)</f>
        <v>8|35</v>
      </c>
      <c r="C354" s="11">
        <v>8</v>
      </c>
      <c r="D354" s="20" t="str">
        <f>INDEX(Modules!$B$5:$B$14,MATCH(C354,Modules!$A$5:$A$14,0))</f>
        <v>الأعمال الصحية والحريق</v>
      </c>
      <c r="E354" s="11" t="s">
        <v>2712</v>
      </c>
      <c r="F354" s="12" t="s">
        <v>2713</v>
      </c>
      <c r="G354" s="11" t="s">
        <v>18</v>
      </c>
      <c r="H354" s="11" t="s">
        <v>59</v>
      </c>
      <c r="I354" s="12" t="s">
        <v>2996</v>
      </c>
      <c r="J354" s="12" t="s">
        <v>2997</v>
      </c>
      <c r="K354" s="12" t="s">
        <v>2998</v>
      </c>
      <c r="L354" s="12" t="s">
        <v>2999</v>
      </c>
      <c r="M354" s="12" t="s">
        <v>3000</v>
      </c>
      <c r="N354" s="11" t="s">
        <v>126</v>
      </c>
      <c r="O354" s="12" t="s">
        <v>3001</v>
      </c>
      <c r="P354" s="11" t="s">
        <v>3002</v>
      </c>
      <c r="Q354" s="11" t="s">
        <v>3003</v>
      </c>
    </row>
    <row r="355" spans="1:17" ht="36" x14ac:dyDescent="0.25">
      <c r="A355" s="7" t="s">
        <v>3004</v>
      </c>
      <c r="B355" s="7" t="str">
        <f>C355&amp;"|"&amp;COUNTIF(C$5:C355,C355)</f>
        <v>8|36</v>
      </c>
      <c r="C355" s="7">
        <v>8</v>
      </c>
      <c r="D355" s="19" t="str">
        <f>INDEX(Modules!$B$5:$B$14,MATCH(C355,Modules!$A$5:$A$14,0))</f>
        <v>الأعمال الصحية والحريق</v>
      </c>
      <c r="E355" s="7" t="s">
        <v>2712</v>
      </c>
      <c r="F355" s="8" t="s">
        <v>2713</v>
      </c>
      <c r="G355" s="7" t="s">
        <v>16</v>
      </c>
      <c r="H355" s="7" t="s">
        <v>483</v>
      </c>
      <c r="I355" s="8" t="s">
        <v>3005</v>
      </c>
      <c r="J355" s="8" t="s">
        <v>3006</v>
      </c>
      <c r="K355" s="8" t="s">
        <v>3007</v>
      </c>
      <c r="L355" s="8" t="s">
        <v>3008</v>
      </c>
      <c r="M355" s="8" t="s">
        <v>3009</v>
      </c>
      <c r="N355" s="7" t="s">
        <v>75</v>
      </c>
      <c r="O355" s="8" t="s">
        <v>3010</v>
      </c>
      <c r="P355" s="7" t="s">
        <v>2914</v>
      </c>
      <c r="Q355" s="7" t="s">
        <v>3011</v>
      </c>
    </row>
    <row r="356" spans="1:17" ht="54" x14ac:dyDescent="0.25">
      <c r="A356" s="11" t="s">
        <v>3012</v>
      </c>
      <c r="B356" s="11" t="str">
        <f>C356&amp;"|"&amp;COUNTIF(C$5:C356,C356)</f>
        <v>8|37</v>
      </c>
      <c r="C356" s="11">
        <v>8</v>
      </c>
      <c r="D356" s="20" t="str">
        <f>INDEX(Modules!$B$5:$B$14,MATCH(C356,Modules!$A$5:$A$14,0))</f>
        <v>الأعمال الصحية والحريق</v>
      </c>
      <c r="E356" s="11" t="s">
        <v>2712</v>
      </c>
      <c r="F356" s="12" t="s">
        <v>2713</v>
      </c>
      <c r="G356" s="11" t="s">
        <v>18</v>
      </c>
      <c r="H356" s="11" t="s">
        <v>59</v>
      </c>
      <c r="I356" s="12" t="s">
        <v>3013</v>
      </c>
      <c r="J356" s="12" t="s">
        <v>3014</v>
      </c>
      <c r="K356" s="12" t="s">
        <v>3015</v>
      </c>
      <c r="L356" s="12" t="s">
        <v>3016</v>
      </c>
      <c r="M356" s="12" t="s">
        <v>3017</v>
      </c>
      <c r="N356" s="11" t="s">
        <v>126</v>
      </c>
      <c r="O356" s="12" t="s">
        <v>3018</v>
      </c>
      <c r="P356" s="11" t="s">
        <v>3019</v>
      </c>
      <c r="Q356" s="11" t="s">
        <v>3020</v>
      </c>
    </row>
    <row r="357" spans="1:17" ht="54" x14ac:dyDescent="0.25">
      <c r="A357" s="7" t="s">
        <v>3021</v>
      </c>
      <c r="B357" s="7" t="str">
        <f>C357&amp;"|"&amp;COUNTIF(C$5:C357,C357)</f>
        <v>8|38</v>
      </c>
      <c r="C357" s="7">
        <v>8</v>
      </c>
      <c r="D357" s="19" t="str">
        <f>INDEX(Modules!$B$5:$B$14,MATCH(C357,Modules!$A$5:$A$14,0))</f>
        <v>الأعمال الصحية والحريق</v>
      </c>
      <c r="E357" s="7" t="s">
        <v>2712</v>
      </c>
      <c r="F357" s="8" t="s">
        <v>2713</v>
      </c>
      <c r="G357" s="7" t="s">
        <v>17</v>
      </c>
      <c r="H357" s="7" t="s">
        <v>59</v>
      </c>
      <c r="I357" s="8" t="s">
        <v>3022</v>
      </c>
      <c r="J357" s="8" t="s">
        <v>951</v>
      </c>
      <c r="K357" s="8" t="s">
        <v>1935</v>
      </c>
      <c r="L357" s="8" t="s">
        <v>3023</v>
      </c>
      <c r="M357" s="8" t="s">
        <v>1933</v>
      </c>
      <c r="N357" s="7" t="s">
        <v>88</v>
      </c>
      <c r="O357" s="8" t="s">
        <v>3024</v>
      </c>
      <c r="P357" s="7" t="s">
        <v>3025</v>
      </c>
      <c r="Q357" s="7" t="s">
        <v>3026</v>
      </c>
    </row>
    <row r="358" spans="1:17" ht="36" x14ac:dyDescent="0.25">
      <c r="A358" s="11" t="s">
        <v>3027</v>
      </c>
      <c r="B358" s="11" t="str">
        <f>C358&amp;"|"&amp;COUNTIF(C$5:C358,C358)</f>
        <v>8|39</v>
      </c>
      <c r="C358" s="11">
        <v>8</v>
      </c>
      <c r="D358" s="20" t="str">
        <f>INDEX(Modules!$B$5:$B$14,MATCH(C358,Modules!$A$5:$A$14,0))</f>
        <v>الأعمال الصحية والحريق</v>
      </c>
      <c r="E358" s="11" t="s">
        <v>2712</v>
      </c>
      <c r="F358" s="12" t="s">
        <v>2713</v>
      </c>
      <c r="G358" s="11" t="s">
        <v>16</v>
      </c>
      <c r="H358" s="11" t="s">
        <v>59</v>
      </c>
      <c r="I358" s="12" t="s">
        <v>3028</v>
      </c>
      <c r="J358" s="12" t="s">
        <v>3029</v>
      </c>
      <c r="K358" s="12" t="s">
        <v>3030</v>
      </c>
      <c r="L358" s="12" t="s">
        <v>3031</v>
      </c>
      <c r="M358" s="12" t="s">
        <v>3032</v>
      </c>
      <c r="N358" s="11" t="s">
        <v>126</v>
      </c>
      <c r="O358" s="12" t="s">
        <v>3033</v>
      </c>
      <c r="P358" s="11" t="s">
        <v>2914</v>
      </c>
      <c r="Q358" s="11" t="s">
        <v>3034</v>
      </c>
    </row>
    <row r="359" spans="1:17" ht="36" x14ac:dyDescent="0.25">
      <c r="A359" s="7" t="s">
        <v>3035</v>
      </c>
      <c r="B359" s="7" t="str">
        <f>C359&amp;"|"&amp;COUNTIF(C$5:C359,C359)</f>
        <v>8|40</v>
      </c>
      <c r="C359" s="7">
        <v>8</v>
      </c>
      <c r="D359" s="19" t="str">
        <f>INDEX(Modules!$B$5:$B$14,MATCH(C359,Modules!$A$5:$A$14,0))</f>
        <v>الأعمال الصحية والحريق</v>
      </c>
      <c r="E359" s="7" t="s">
        <v>2712</v>
      </c>
      <c r="F359" s="8" t="s">
        <v>2713</v>
      </c>
      <c r="G359" s="7" t="s">
        <v>16</v>
      </c>
      <c r="H359" s="7" t="s">
        <v>59</v>
      </c>
      <c r="I359" s="8" t="s">
        <v>3036</v>
      </c>
      <c r="J359" s="8" t="s">
        <v>3037</v>
      </c>
      <c r="K359" s="8" t="s">
        <v>3038</v>
      </c>
      <c r="L359" s="8" t="s">
        <v>3039</v>
      </c>
      <c r="M359" s="8" t="s">
        <v>3040</v>
      </c>
      <c r="N359" s="7" t="s">
        <v>88</v>
      </c>
      <c r="O359" s="8" t="s">
        <v>3041</v>
      </c>
      <c r="P359" s="7" t="s">
        <v>3042</v>
      </c>
      <c r="Q359" s="7" t="s">
        <v>3043</v>
      </c>
    </row>
    <row r="360" spans="1:17" ht="54" x14ac:dyDescent="0.25">
      <c r="A360" s="11" t="s">
        <v>3044</v>
      </c>
      <c r="B360" s="11" t="str">
        <f>C360&amp;"|"&amp;COUNTIF(C$5:C360,C360)</f>
        <v>8|41</v>
      </c>
      <c r="C360" s="11">
        <v>8</v>
      </c>
      <c r="D360" s="20" t="str">
        <f>INDEX(Modules!$B$5:$B$14,MATCH(C360,Modules!$A$5:$A$14,0))</f>
        <v>الأعمال الصحية والحريق</v>
      </c>
      <c r="E360" s="11" t="s">
        <v>2739</v>
      </c>
      <c r="F360" s="12" t="s">
        <v>2740</v>
      </c>
      <c r="G360" s="11" t="s">
        <v>17</v>
      </c>
      <c r="H360" s="11" t="s">
        <v>214</v>
      </c>
      <c r="I360" s="12" t="s">
        <v>215</v>
      </c>
      <c r="J360" s="12" t="s">
        <v>3045</v>
      </c>
      <c r="K360" s="12" t="s">
        <v>2867</v>
      </c>
      <c r="L360" s="12" t="s">
        <v>3046</v>
      </c>
      <c r="M360" s="12" t="s">
        <v>3047</v>
      </c>
      <c r="N360" s="11" t="s">
        <v>88</v>
      </c>
      <c r="O360" s="12" t="s">
        <v>3048</v>
      </c>
      <c r="P360" s="11" t="s">
        <v>2765</v>
      </c>
      <c r="Q360" s="11" t="s">
        <v>3049</v>
      </c>
    </row>
    <row r="361" spans="1:17" ht="36" x14ac:dyDescent="0.25">
      <c r="A361" s="7" t="s">
        <v>3050</v>
      </c>
      <c r="B361" s="7" t="str">
        <f>C361&amp;"|"&amp;COUNTIF(C$5:C361,C361)</f>
        <v>8|42</v>
      </c>
      <c r="C361" s="7">
        <v>8</v>
      </c>
      <c r="D361" s="19" t="str">
        <f>INDEX(Modules!$B$5:$B$14,MATCH(C361,Modules!$A$5:$A$14,0))</f>
        <v>الأعمال الصحية والحريق</v>
      </c>
      <c r="E361" s="7" t="s">
        <v>2739</v>
      </c>
      <c r="F361" s="8" t="s">
        <v>2740</v>
      </c>
      <c r="G361" s="7" t="s">
        <v>16</v>
      </c>
      <c r="H361" s="7" t="s">
        <v>483</v>
      </c>
      <c r="I361" s="8" t="s">
        <v>3051</v>
      </c>
      <c r="J361" s="8" t="s">
        <v>3052</v>
      </c>
      <c r="K361" s="8" t="s">
        <v>3053</v>
      </c>
      <c r="L361" s="8" t="s">
        <v>3054</v>
      </c>
      <c r="M361" s="8" t="s">
        <v>3055</v>
      </c>
      <c r="N361" s="7" t="s">
        <v>88</v>
      </c>
      <c r="O361" s="8" t="s">
        <v>3056</v>
      </c>
      <c r="P361" s="7" t="s">
        <v>3057</v>
      </c>
      <c r="Q361" s="7" t="s">
        <v>3058</v>
      </c>
    </row>
    <row r="362" spans="1:17" ht="72" x14ac:dyDescent="0.25">
      <c r="A362" s="11" t="s">
        <v>3059</v>
      </c>
      <c r="B362" s="11" t="str">
        <f>C362&amp;"|"&amp;COUNTIF(C$5:C362,C362)</f>
        <v>8|43</v>
      </c>
      <c r="C362" s="11">
        <v>8</v>
      </c>
      <c r="D362" s="20" t="str">
        <f>INDEX(Modules!$B$5:$B$14,MATCH(C362,Modules!$A$5:$A$14,0))</f>
        <v>الأعمال الصحية والحريق</v>
      </c>
      <c r="E362" s="11" t="s">
        <v>2712</v>
      </c>
      <c r="F362" s="12" t="s">
        <v>2713</v>
      </c>
      <c r="G362" s="11" t="s">
        <v>17</v>
      </c>
      <c r="H362" s="11" t="s">
        <v>214</v>
      </c>
      <c r="I362" s="12" t="s">
        <v>215</v>
      </c>
      <c r="J362" s="12" t="s">
        <v>3060</v>
      </c>
      <c r="K362" s="12" t="s">
        <v>3061</v>
      </c>
      <c r="L362" s="12" t="s">
        <v>3062</v>
      </c>
      <c r="M362" s="12" t="s">
        <v>2840</v>
      </c>
      <c r="N362" s="11" t="s">
        <v>126</v>
      </c>
      <c r="O362" s="12" t="s">
        <v>3063</v>
      </c>
      <c r="P362" s="11" t="s">
        <v>3064</v>
      </c>
      <c r="Q362" s="11" t="s">
        <v>3065</v>
      </c>
    </row>
    <row r="363" spans="1:17" ht="36" x14ac:dyDescent="0.25">
      <c r="A363" s="7" t="s">
        <v>3066</v>
      </c>
      <c r="B363" s="7" t="str">
        <f>C363&amp;"|"&amp;COUNTIF(C$5:C363,C363)</f>
        <v>8|44</v>
      </c>
      <c r="C363" s="7">
        <v>8</v>
      </c>
      <c r="D363" s="19" t="str">
        <f>INDEX(Modules!$B$5:$B$14,MATCH(C363,Modules!$A$5:$A$14,0))</f>
        <v>الأعمال الصحية والحريق</v>
      </c>
      <c r="E363" s="7" t="s">
        <v>2739</v>
      </c>
      <c r="F363" s="8" t="s">
        <v>2740</v>
      </c>
      <c r="G363" s="7" t="s">
        <v>16</v>
      </c>
      <c r="H363" s="7" t="s">
        <v>82</v>
      </c>
      <c r="I363" s="8" t="s">
        <v>3067</v>
      </c>
      <c r="J363" s="8" t="s">
        <v>2868</v>
      </c>
      <c r="K363" s="8" t="s">
        <v>3062</v>
      </c>
      <c r="L363" s="8" t="s">
        <v>3068</v>
      </c>
      <c r="M363" s="8" t="s">
        <v>2912</v>
      </c>
      <c r="N363" s="7" t="s">
        <v>65</v>
      </c>
      <c r="O363" s="8" t="s">
        <v>3069</v>
      </c>
      <c r="P363" s="7" t="s">
        <v>2765</v>
      </c>
      <c r="Q363" s="7" t="s">
        <v>3070</v>
      </c>
    </row>
    <row r="364" spans="1:17" ht="36" x14ac:dyDescent="0.25">
      <c r="A364" s="11" t="s">
        <v>3071</v>
      </c>
      <c r="B364" s="11" t="str">
        <f>C364&amp;"|"&amp;COUNTIF(C$5:C364,C364)</f>
        <v>8|45</v>
      </c>
      <c r="C364" s="11">
        <v>8</v>
      </c>
      <c r="D364" s="20" t="str">
        <f>INDEX(Modules!$B$5:$B$14,MATCH(C364,Modules!$A$5:$A$14,0))</f>
        <v>الأعمال الصحية والحريق</v>
      </c>
      <c r="E364" s="11" t="s">
        <v>2712</v>
      </c>
      <c r="F364" s="12" t="s">
        <v>2713</v>
      </c>
      <c r="G364" s="11" t="s">
        <v>17</v>
      </c>
      <c r="H364" s="11" t="s">
        <v>59</v>
      </c>
      <c r="I364" s="12" t="s">
        <v>3072</v>
      </c>
      <c r="J364" s="12" t="s">
        <v>3073</v>
      </c>
      <c r="K364" s="12" t="s">
        <v>3074</v>
      </c>
      <c r="L364" s="12" t="s">
        <v>3075</v>
      </c>
      <c r="M364" s="12" t="s">
        <v>3076</v>
      </c>
      <c r="N364" s="11" t="s">
        <v>65</v>
      </c>
      <c r="O364" s="12" t="s">
        <v>3077</v>
      </c>
      <c r="P364" s="11" t="s">
        <v>2914</v>
      </c>
      <c r="Q364" s="11" t="s">
        <v>3078</v>
      </c>
    </row>
    <row r="365" spans="1:17" ht="36" x14ac:dyDescent="0.25">
      <c r="A365" s="7" t="s">
        <v>3079</v>
      </c>
      <c r="B365" s="7" t="str">
        <f>C365&amp;"|"&amp;COUNTIF(C$5:C365,C365)</f>
        <v>9|1</v>
      </c>
      <c r="C365" s="7">
        <v>9</v>
      </c>
      <c r="D365" s="19" t="str">
        <f>INDEX(Modules!$B$5:$B$14,MATCH(C365,Modules!$A$5:$A$14,0))</f>
        <v>الأعمال الكهربائية والتكييف</v>
      </c>
      <c r="E365" s="7" t="s">
        <v>3080</v>
      </c>
      <c r="F365" s="8" t="s">
        <v>3081</v>
      </c>
      <c r="G365" s="7" t="s">
        <v>16</v>
      </c>
      <c r="H365" s="7" t="s">
        <v>59</v>
      </c>
      <c r="I365" s="8" t="s">
        <v>3082</v>
      </c>
      <c r="J365" s="8" t="s">
        <v>3083</v>
      </c>
      <c r="K365" s="8" t="s">
        <v>3084</v>
      </c>
      <c r="L365" s="8" t="s">
        <v>3085</v>
      </c>
      <c r="M365" s="8" t="s">
        <v>3086</v>
      </c>
      <c r="N365" s="7" t="s">
        <v>65</v>
      </c>
      <c r="O365" s="8" t="s">
        <v>3087</v>
      </c>
      <c r="P365" s="7" t="s">
        <v>3088</v>
      </c>
      <c r="Q365" s="7" t="s">
        <v>3089</v>
      </c>
    </row>
    <row r="366" spans="1:17" ht="18" x14ac:dyDescent="0.25">
      <c r="A366" s="11" t="s">
        <v>3090</v>
      </c>
      <c r="B366" s="11" t="str">
        <f>C366&amp;"|"&amp;COUNTIF(C$5:C366,C366)</f>
        <v>9|2</v>
      </c>
      <c r="C366" s="11">
        <v>9</v>
      </c>
      <c r="D366" s="20" t="str">
        <f>INDEX(Modules!$B$5:$B$14,MATCH(C366,Modules!$A$5:$A$14,0))</f>
        <v>الأعمال الكهربائية والتكييف</v>
      </c>
      <c r="E366" s="11" t="s">
        <v>3091</v>
      </c>
      <c r="F366" s="12" t="s">
        <v>3092</v>
      </c>
      <c r="G366" s="11" t="s">
        <v>18</v>
      </c>
      <c r="H366" s="11" t="s">
        <v>59</v>
      </c>
      <c r="I366" s="12" t="s">
        <v>3093</v>
      </c>
      <c r="J366" s="12" t="s">
        <v>3094</v>
      </c>
      <c r="K366" s="12" t="s">
        <v>3095</v>
      </c>
      <c r="L366" s="12" t="s">
        <v>3096</v>
      </c>
      <c r="M366" s="12" t="s">
        <v>3097</v>
      </c>
      <c r="N366" s="11" t="s">
        <v>65</v>
      </c>
      <c r="O366" s="12" t="s">
        <v>3098</v>
      </c>
      <c r="P366" s="11" t="s">
        <v>3099</v>
      </c>
      <c r="Q366" s="11" t="s">
        <v>3100</v>
      </c>
    </row>
    <row r="367" spans="1:17" ht="36" x14ac:dyDescent="0.25">
      <c r="A367" s="7" t="s">
        <v>3101</v>
      </c>
      <c r="B367" s="7" t="str">
        <f>C367&amp;"|"&amp;COUNTIF(C$5:C367,C367)</f>
        <v>9|3</v>
      </c>
      <c r="C367" s="7">
        <v>9</v>
      </c>
      <c r="D367" s="19" t="str">
        <f>INDEX(Modules!$B$5:$B$14,MATCH(C367,Modules!$A$5:$A$14,0))</f>
        <v>الأعمال الكهربائية والتكييف</v>
      </c>
      <c r="E367" s="7" t="s">
        <v>3091</v>
      </c>
      <c r="F367" s="8" t="s">
        <v>3092</v>
      </c>
      <c r="G367" s="7" t="s">
        <v>17</v>
      </c>
      <c r="H367" s="7" t="s">
        <v>59</v>
      </c>
      <c r="I367" s="8" t="s">
        <v>3102</v>
      </c>
      <c r="J367" s="8" t="s">
        <v>3103</v>
      </c>
      <c r="K367" s="8" t="s">
        <v>3104</v>
      </c>
      <c r="L367" s="8" t="s">
        <v>3105</v>
      </c>
      <c r="M367" s="8" t="s">
        <v>3106</v>
      </c>
      <c r="N367" s="7" t="s">
        <v>88</v>
      </c>
      <c r="O367" s="8" t="s">
        <v>3107</v>
      </c>
      <c r="P367" s="7" t="s">
        <v>3108</v>
      </c>
      <c r="Q367" s="7" t="s">
        <v>3109</v>
      </c>
    </row>
    <row r="368" spans="1:17" ht="54" x14ac:dyDescent="0.25">
      <c r="A368" s="11" t="s">
        <v>3110</v>
      </c>
      <c r="B368" s="11" t="str">
        <f>C368&amp;"|"&amp;COUNTIF(C$5:C368,C368)</f>
        <v>9|4</v>
      </c>
      <c r="C368" s="11">
        <v>9</v>
      </c>
      <c r="D368" s="20" t="str">
        <f>INDEX(Modules!$B$5:$B$14,MATCH(C368,Modules!$A$5:$A$14,0))</f>
        <v>الأعمال الكهربائية والتكييف</v>
      </c>
      <c r="E368" s="11" t="s">
        <v>3080</v>
      </c>
      <c r="F368" s="12" t="s">
        <v>3081</v>
      </c>
      <c r="G368" s="11" t="s">
        <v>18</v>
      </c>
      <c r="H368" s="11" t="s">
        <v>59</v>
      </c>
      <c r="I368" s="12" t="s">
        <v>3111</v>
      </c>
      <c r="J368" s="12" t="s">
        <v>951</v>
      </c>
      <c r="K368" s="12" t="s">
        <v>1388</v>
      </c>
      <c r="L368" s="12" t="s">
        <v>74</v>
      </c>
      <c r="M368" s="12" t="s">
        <v>950</v>
      </c>
      <c r="N368" s="11" t="s">
        <v>126</v>
      </c>
      <c r="O368" s="12" t="s">
        <v>3112</v>
      </c>
      <c r="P368" s="11" t="s">
        <v>3113</v>
      </c>
      <c r="Q368" s="11" t="s">
        <v>3114</v>
      </c>
    </row>
    <row r="369" spans="1:17" ht="36" x14ac:dyDescent="0.25">
      <c r="A369" s="7" t="s">
        <v>3115</v>
      </c>
      <c r="B369" s="7" t="str">
        <f>C369&amp;"|"&amp;COUNTIF(C$5:C369,C369)</f>
        <v>9|5</v>
      </c>
      <c r="C369" s="7">
        <v>9</v>
      </c>
      <c r="D369" s="19" t="str">
        <f>INDEX(Modules!$B$5:$B$14,MATCH(C369,Modules!$A$5:$A$14,0))</f>
        <v>الأعمال الكهربائية والتكييف</v>
      </c>
      <c r="E369" s="7" t="s">
        <v>3091</v>
      </c>
      <c r="F369" s="8" t="s">
        <v>3092</v>
      </c>
      <c r="G369" s="7" t="s">
        <v>16</v>
      </c>
      <c r="H369" s="7" t="s">
        <v>59</v>
      </c>
      <c r="I369" s="8" t="s">
        <v>3116</v>
      </c>
      <c r="J369" s="8" t="s">
        <v>3117</v>
      </c>
      <c r="K369" s="8" t="s">
        <v>3118</v>
      </c>
      <c r="L369" s="8" t="s">
        <v>3119</v>
      </c>
      <c r="M369" s="8" t="s">
        <v>3120</v>
      </c>
      <c r="N369" s="7" t="s">
        <v>88</v>
      </c>
      <c r="O369" s="8" t="s">
        <v>3121</v>
      </c>
      <c r="P369" s="7" t="s">
        <v>3122</v>
      </c>
      <c r="Q369" s="7" t="s">
        <v>3123</v>
      </c>
    </row>
    <row r="370" spans="1:17" ht="36" x14ac:dyDescent="0.25">
      <c r="A370" s="11" t="s">
        <v>3124</v>
      </c>
      <c r="B370" s="11" t="str">
        <f>C370&amp;"|"&amp;COUNTIF(C$5:C370,C370)</f>
        <v>9|6</v>
      </c>
      <c r="C370" s="11">
        <v>9</v>
      </c>
      <c r="D370" s="20" t="str">
        <f>INDEX(Modules!$B$5:$B$14,MATCH(C370,Modules!$A$5:$A$14,0))</f>
        <v>الأعمال الكهربائية والتكييف</v>
      </c>
      <c r="E370" s="11" t="s">
        <v>3080</v>
      </c>
      <c r="F370" s="12" t="s">
        <v>3081</v>
      </c>
      <c r="G370" s="11" t="s">
        <v>16</v>
      </c>
      <c r="H370" s="11" t="s">
        <v>59</v>
      </c>
      <c r="I370" s="12" t="s">
        <v>3125</v>
      </c>
      <c r="J370" s="12" t="s">
        <v>3126</v>
      </c>
      <c r="K370" s="12" t="s">
        <v>3127</v>
      </c>
      <c r="L370" s="12" t="s">
        <v>3128</v>
      </c>
      <c r="M370" s="12" t="s">
        <v>3129</v>
      </c>
      <c r="N370" s="11" t="s">
        <v>88</v>
      </c>
      <c r="O370" s="12" t="s">
        <v>3130</v>
      </c>
      <c r="P370" s="11" t="s">
        <v>3131</v>
      </c>
      <c r="Q370" s="11" t="s">
        <v>3132</v>
      </c>
    </row>
    <row r="371" spans="1:17" ht="36" x14ac:dyDescent="0.25">
      <c r="A371" s="7" t="s">
        <v>3133</v>
      </c>
      <c r="B371" s="7" t="str">
        <f>C371&amp;"|"&amp;COUNTIF(C$5:C371,C371)</f>
        <v>9|7</v>
      </c>
      <c r="C371" s="7">
        <v>9</v>
      </c>
      <c r="D371" s="19" t="str">
        <f>INDEX(Modules!$B$5:$B$14,MATCH(C371,Modules!$A$5:$A$14,0))</f>
        <v>الأعمال الكهربائية والتكييف</v>
      </c>
      <c r="E371" s="7" t="s">
        <v>3091</v>
      </c>
      <c r="F371" s="8" t="s">
        <v>3092</v>
      </c>
      <c r="G371" s="7" t="s">
        <v>18</v>
      </c>
      <c r="H371" s="7" t="s">
        <v>59</v>
      </c>
      <c r="I371" s="8" t="s">
        <v>3134</v>
      </c>
      <c r="J371" s="8" t="s">
        <v>3135</v>
      </c>
      <c r="K371" s="8" t="s">
        <v>3136</v>
      </c>
      <c r="L371" s="8" t="s">
        <v>3137</v>
      </c>
      <c r="M371" s="8" t="s">
        <v>3138</v>
      </c>
      <c r="N371" s="7" t="s">
        <v>88</v>
      </c>
      <c r="O371" s="8" t="s">
        <v>3139</v>
      </c>
      <c r="P371" s="7" t="s">
        <v>3140</v>
      </c>
      <c r="Q371" s="7" t="s">
        <v>3141</v>
      </c>
    </row>
    <row r="372" spans="1:17" ht="36" x14ac:dyDescent="0.25">
      <c r="A372" s="11" t="s">
        <v>3142</v>
      </c>
      <c r="B372" s="11" t="str">
        <f>C372&amp;"|"&amp;COUNTIF(C$5:C372,C372)</f>
        <v>9|8</v>
      </c>
      <c r="C372" s="11">
        <v>9</v>
      </c>
      <c r="D372" s="20" t="str">
        <f>INDEX(Modules!$B$5:$B$14,MATCH(C372,Modules!$A$5:$A$14,0))</f>
        <v>الأعمال الكهربائية والتكييف</v>
      </c>
      <c r="E372" s="11" t="s">
        <v>3080</v>
      </c>
      <c r="F372" s="12" t="s">
        <v>3081</v>
      </c>
      <c r="G372" s="11" t="s">
        <v>16</v>
      </c>
      <c r="H372" s="11" t="s">
        <v>59</v>
      </c>
      <c r="I372" s="12" t="s">
        <v>3143</v>
      </c>
      <c r="J372" s="12" t="s">
        <v>3144</v>
      </c>
      <c r="K372" s="12" t="s">
        <v>3145</v>
      </c>
      <c r="L372" s="12" t="s">
        <v>3146</v>
      </c>
      <c r="M372" s="12" t="s">
        <v>3147</v>
      </c>
      <c r="N372" s="11" t="s">
        <v>65</v>
      </c>
      <c r="O372" s="12" t="s">
        <v>3148</v>
      </c>
      <c r="P372" s="11" t="s">
        <v>3149</v>
      </c>
      <c r="Q372" s="11" t="s">
        <v>3150</v>
      </c>
    </row>
    <row r="373" spans="1:17" ht="36" x14ac:dyDescent="0.25">
      <c r="A373" s="7" t="s">
        <v>3151</v>
      </c>
      <c r="B373" s="7" t="str">
        <f>C373&amp;"|"&amp;COUNTIF(C$5:C373,C373)</f>
        <v>9|9</v>
      </c>
      <c r="C373" s="7">
        <v>9</v>
      </c>
      <c r="D373" s="19" t="str">
        <f>INDEX(Modules!$B$5:$B$14,MATCH(C373,Modules!$A$5:$A$14,0))</f>
        <v>الأعمال الكهربائية والتكييف</v>
      </c>
      <c r="E373" s="7" t="s">
        <v>3091</v>
      </c>
      <c r="F373" s="8" t="s">
        <v>3092</v>
      </c>
      <c r="G373" s="7" t="s">
        <v>16</v>
      </c>
      <c r="H373" s="7" t="s">
        <v>59</v>
      </c>
      <c r="I373" s="8" t="s">
        <v>3152</v>
      </c>
      <c r="J373" s="8" t="s">
        <v>3153</v>
      </c>
      <c r="K373" s="8" t="s">
        <v>3154</v>
      </c>
      <c r="L373" s="8" t="s">
        <v>3155</v>
      </c>
      <c r="M373" s="8" t="s">
        <v>3156</v>
      </c>
      <c r="N373" s="7" t="s">
        <v>88</v>
      </c>
      <c r="O373" s="8" t="s">
        <v>3157</v>
      </c>
      <c r="P373" s="7" t="s">
        <v>3122</v>
      </c>
      <c r="Q373" s="7" t="s">
        <v>3158</v>
      </c>
    </row>
    <row r="374" spans="1:17" ht="36" x14ac:dyDescent="0.25">
      <c r="A374" s="11" t="s">
        <v>3159</v>
      </c>
      <c r="B374" s="11" t="str">
        <f>C374&amp;"|"&amp;COUNTIF(C$5:C374,C374)</f>
        <v>9|10</v>
      </c>
      <c r="C374" s="11">
        <v>9</v>
      </c>
      <c r="D374" s="20" t="str">
        <f>INDEX(Modules!$B$5:$B$14,MATCH(C374,Modules!$A$5:$A$14,0))</f>
        <v>الأعمال الكهربائية والتكييف</v>
      </c>
      <c r="E374" s="11" t="s">
        <v>3091</v>
      </c>
      <c r="F374" s="12" t="s">
        <v>3092</v>
      </c>
      <c r="G374" s="11" t="s">
        <v>18</v>
      </c>
      <c r="H374" s="11" t="s">
        <v>59</v>
      </c>
      <c r="I374" s="12" t="s">
        <v>3160</v>
      </c>
      <c r="J374" s="12" t="s">
        <v>3161</v>
      </c>
      <c r="K374" s="12" t="s">
        <v>3162</v>
      </c>
      <c r="L374" s="12" t="s">
        <v>3163</v>
      </c>
      <c r="M374" s="12" t="s">
        <v>3164</v>
      </c>
      <c r="N374" s="11" t="s">
        <v>75</v>
      </c>
      <c r="O374" s="12" t="s">
        <v>3165</v>
      </c>
      <c r="P374" s="11" t="s">
        <v>3166</v>
      </c>
      <c r="Q374" s="11" t="s">
        <v>3167</v>
      </c>
    </row>
    <row r="375" spans="1:17" ht="36" x14ac:dyDescent="0.25">
      <c r="A375" s="7" t="s">
        <v>3168</v>
      </c>
      <c r="B375" s="7" t="str">
        <f>C375&amp;"|"&amp;COUNTIF(C$5:C375,C375)</f>
        <v>9|11</v>
      </c>
      <c r="C375" s="7">
        <v>9</v>
      </c>
      <c r="D375" s="19" t="str">
        <f>INDEX(Modules!$B$5:$B$14,MATCH(C375,Modules!$A$5:$A$14,0))</f>
        <v>الأعمال الكهربائية والتكييف</v>
      </c>
      <c r="E375" s="7" t="s">
        <v>3091</v>
      </c>
      <c r="F375" s="8" t="s">
        <v>3092</v>
      </c>
      <c r="G375" s="7" t="s">
        <v>17</v>
      </c>
      <c r="H375" s="7" t="s">
        <v>214</v>
      </c>
      <c r="I375" s="8" t="s">
        <v>215</v>
      </c>
      <c r="J375" s="8" t="s">
        <v>3169</v>
      </c>
      <c r="K375" s="8" t="s">
        <v>3170</v>
      </c>
      <c r="L375" s="8" t="s">
        <v>3171</v>
      </c>
      <c r="M375" s="8" t="s">
        <v>3172</v>
      </c>
      <c r="N375" s="7" t="s">
        <v>126</v>
      </c>
      <c r="O375" s="8" t="s">
        <v>3173</v>
      </c>
      <c r="P375" s="7" t="s">
        <v>3166</v>
      </c>
      <c r="Q375" s="7" t="s">
        <v>3174</v>
      </c>
    </row>
    <row r="376" spans="1:17" ht="36" x14ac:dyDescent="0.25">
      <c r="A376" s="11" t="s">
        <v>3175</v>
      </c>
      <c r="B376" s="11" t="str">
        <f>C376&amp;"|"&amp;COUNTIF(C$5:C376,C376)</f>
        <v>9|12</v>
      </c>
      <c r="C376" s="11">
        <v>9</v>
      </c>
      <c r="D376" s="20" t="str">
        <f>INDEX(Modules!$B$5:$B$14,MATCH(C376,Modules!$A$5:$A$14,0))</f>
        <v>الأعمال الكهربائية والتكييف</v>
      </c>
      <c r="E376" s="11" t="s">
        <v>3176</v>
      </c>
      <c r="F376" s="12" t="s">
        <v>3177</v>
      </c>
      <c r="G376" s="11" t="s">
        <v>16</v>
      </c>
      <c r="H376" s="11" t="s">
        <v>59</v>
      </c>
      <c r="I376" s="12" t="s">
        <v>3178</v>
      </c>
      <c r="J376" s="12" t="s">
        <v>3179</v>
      </c>
      <c r="K376" s="12" t="s">
        <v>3180</v>
      </c>
      <c r="L376" s="12" t="s">
        <v>3181</v>
      </c>
      <c r="M376" s="12" t="s">
        <v>3182</v>
      </c>
      <c r="N376" s="11" t="s">
        <v>88</v>
      </c>
      <c r="O376" s="12" t="s">
        <v>3183</v>
      </c>
      <c r="P376" s="11" t="s">
        <v>2756</v>
      </c>
      <c r="Q376" s="11" t="s">
        <v>3184</v>
      </c>
    </row>
    <row r="377" spans="1:17" ht="36" x14ac:dyDescent="0.25">
      <c r="A377" s="7" t="s">
        <v>3185</v>
      </c>
      <c r="B377" s="7" t="str">
        <f>C377&amp;"|"&amp;COUNTIF(C$5:C377,C377)</f>
        <v>9|13</v>
      </c>
      <c r="C377" s="7">
        <v>9</v>
      </c>
      <c r="D377" s="19" t="str">
        <f>INDEX(Modules!$B$5:$B$14,MATCH(C377,Modules!$A$5:$A$14,0))</f>
        <v>الأعمال الكهربائية والتكييف</v>
      </c>
      <c r="E377" s="7" t="s">
        <v>3080</v>
      </c>
      <c r="F377" s="8" t="s">
        <v>3081</v>
      </c>
      <c r="G377" s="7" t="s">
        <v>18</v>
      </c>
      <c r="H377" s="7" t="s">
        <v>59</v>
      </c>
      <c r="I377" s="8" t="s">
        <v>3186</v>
      </c>
      <c r="J377" s="8" t="s">
        <v>3187</v>
      </c>
      <c r="K377" s="8" t="s">
        <v>3188</v>
      </c>
      <c r="L377" s="8" t="s">
        <v>3189</v>
      </c>
      <c r="M377" s="8" t="s">
        <v>3190</v>
      </c>
      <c r="N377" s="7" t="s">
        <v>88</v>
      </c>
      <c r="O377" s="8" t="s">
        <v>3191</v>
      </c>
      <c r="P377" s="7" t="s">
        <v>3192</v>
      </c>
      <c r="Q377" s="7" t="s">
        <v>3193</v>
      </c>
    </row>
    <row r="378" spans="1:17" ht="54" x14ac:dyDescent="0.25">
      <c r="A378" s="11" t="s">
        <v>3194</v>
      </c>
      <c r="B378" s="11" t="str">
        <f>C378&amp;"|"&amp;COUNTIF(C$5:C378,C378)</f>
        <v>9|14</v>
      </c>
      <c r="C378" s="11">
        <v>9</v>
      </c>
      <c r="D378" s="20" t="str">
        <f>INDEX(Modules!$B$5:$B$14,MATCH(C378,Modules!$A$5:$A$14,0))</f>
        <v>الأعمال الكهربائية والتكييف</v>
      </c>
      <c r="E378" s="11" t="s">
        <v>3091</v>
      </c>
      <c r="F378" s="12" t="s">
        <v>3092</v>
      </c>
      <c r="G378" s="11" t="s">
        <v>16</v>
      </c>
      <c r="H378" s="11" t="s">
        <v>82</v>
      </c>
      <c r="I378" s="12" t="s">
        <v>3195</v>
      </c>
      <c r="J378" s="12" t="s">
        <v>3196</v>
      </c>
      <c r="K378" s="12" t="s">
        <v>1613</v>
      </c>
      <c r="L378" s="12" t="s">
        <v>3197</v>
      </c>
      <c r="M378" s="12" t="s">
        <v>3198</v>
      </c>
      <c r="N378" s="11" t="s">
        <v>88</v>
      </c>
      <c r="O378" s="12" t="s">
        <v>3199</v>
      </c>
      <c r="P378" s="11" t="s">
        <v>3200</v>
      </c>
      <c r="Q378" s="11" t="s">
        <v>3201</v>
      </c>
    </row>
    <row r="379" spans="1:17" ht="18" x14ac:dyDescent="0.25">
      <c r="A379" s="7" t="s">
        <v>3202</v>
      </c>
      <c r="B379" s="7" t="str">
        <f>C379&amp;"|"&amp;COUNTIF(C$5:C379,C379)</f>
        <v>9|15</v>
      </c>
      <c r="C379" s="7">
        <v>9</v>
      </c>
      <c r="D379" s="19" t="str">
        <f>INDEX(Modules!$B$5:$B$14,MATCH(C379,Modules!$A$5:$A$14,0))</f>
        <v>الأعمال الكهربائية والتكييف</v>
      </c>
      <c r="E379" s="7" t="s">
        <v>3080</v>
      </c>
      <c r="F379" s="8" t="s">
        <v>3081</v>
      </c>
      <c r="G379" s="7" t="s">
        <v>17</v>
      </c>
      <c r="H379" s="7" t="s">
        <v>59</v>
      </c>
      <c r="I379" s="8" t="s">
        <v>3203</v>
      </c>
      <c r="J379" s="8" t="s">
        <v>3204</v>
      </c>
      <c r="K379" s="8" t="s">
        <v>3205</v>
      </c>
      <c r="L379" s="8" t="s">
        <v>3206</v>
      </c>
      <c r="M379" s="8" t="s">
        <v>3207</v>
      </c>
      <c r="N379" s="7" t="s">
        <v>75</v>
      </c>
      <c r="O379" s="8" t="s">
        <v>3208</v>
      </c>
      <c r="P379" s="7" t="s">
        <v>3209</v>
      </c>
      <c r="Q379" s="7" t="s">
        <v>3210</v>
      </c>
    </row>
    <row r="380" spans="1:17" ht="54" x14ac:dyDescent="0.25">
      <c r="A380" s="11" t="s">
        <v>3211</v>
      </c>
      <c r="B380" s="11" t="str">
        <f>C380&amp;"|"&amp;COUNTIF(C$5:C380,C380)</f>
        <v>9|16</v>
      </c>
      <c r="C380" s="11">
        <v>9</v>
      </c>
      <c r="D380" s="20" t="str">
        <f>INDEX(Modules!$B$5:$B$14,MATCH(C380,Modules!$A$5:$A$14,0))</f>
        <v>الأعمال الكهربائية والتكييف</v>
      </c>
      <c r="E380" s="11" t="s">
        <v>3091</v>
      </c>
      <c r="F380" s="12" t="s">
        <v>3092</v>
      </c>
      <c r="G380" s="11" t="s">
        <v>16</v>
      </c>
      <c r="H380" s="11" t="s">
        <v>483</v>
      </c>
      <c r="I380" s="12" t="s">
        <v>3212</v>
      </c>
      <c r="J380" s="12" t="s">
        <v>3213</v>
      </c>
      <c r="K380" s="12" t="s">
        <v>3214</v>
      </c>
      <c r="L380" s="12" t="s">
        <v>3215</v>
      </c>
      <c r="M380" s="12" t="s">
        <v>3216</v>
      </c>
      <c r="N380" s="11" t="s">
        <v>75</v>
      </c>
      <c r="O380" s="12" t="s">
        <v>3217</v>
      </c>
      <c r="P380" s="11" t="s">
        <v>3218</v>
      </c>
      <c r="Q380" s="11" t="s">
        <v>3219</v>
      </c>
    </row>
    <row r="381" spans="1:17" ht="36" x14ac:dyDescent="0.25">
      <c r="A381" s="7" t="s">
        <v>3220</v>
      </c>
      <c r="B381" s="7" t="str">
        <f>C381&amp;"|"&amp;COUNTIF(C$5:C381,C381)</f>
        <v>9|17</v>
      </c>
      <c r="C381" s="7">
        <v>9</v>
      </c>
      <c r="D381" s="19" t="str">
        <f>INDEX(Modules!$B$5:$B$14,MATCH(C381,Modules!$A$5:$A$14,0))</f>
        <v>الأعمال الكهربائية والتكييف</v>
      </c>
      <c r="E381" s="7" t="s">
        <v>3080</v>
      </c>
      <c r="F381" s="8" t="s">
        <v>3081</v>
      </c>
      <c r="G381" s="7" t="s">
        <v>16</v>
      </c>
      <c r="H381" s="7" t="s">
        <v>59</v>
      </c>
      <c r="I381" s="8" t="s">
        <v>3221</v>
      </c>
      <c r="J381" s="8" t="s">
        <v>3222</v>
      </c>
      <c r="K381" s="8" t="s">
        <v>3223</v>
      </c>
      <c r="L381" s="8" t="s">
        <v>3224</v>
      </c>
      <c r="M381" s="8" t="s">
        <v>3225</v>
      </c>
      <c r="N381" s="7" t="s">
        <v>65</v>
      </c>
      <c r="O381" s="8" t="s">
        <v>3226</v>
      </c>
      <c r="P381" s="7" t="s">
        <v>3227</v>
      </c>
      <c r="Q381" s="7" t="s">
        <v>3228</v>
      </c>
    </row>
    <row r="382" spans="1:17" ht="54" x14ac:dyDescent="0.25">
      <c r="A382" s="11" t="s">
        <v>3229</v>
      </c>
      <c r="B382" s="11" t="str">
        <f>C382&amp;"|"&amp;COUNTIF(C$5:C382,C382)</f>
        <v>9|18</v>
      </c>
      <c r="C382" s="11">
        <v>9</v>
      </c>
      <c r="D382" s="20" t="str">
        <f>INDEX(Modules!$B$5:$B$14,MATCH(C382,Modules!$A$5:$A$14,0))</f>
        <v>الأعمال الكهربائية والتكييف</v>
      </c>
      <c r="E382" s="11" t="s">
        <v>3080</v>
      </c>
      <c r="F382" s="12" t="s">
        <v>3081</v>
      </c>
      <c r="G382" s="11" t="s">
        <v>17</v>
      </c>
      <c r="H382" s="11" t="s">
        <v>214</v>
      </c>
      <c r="I382" s="12" t="s">
        <v>215</v>
      </c>
      <c r="J382" s="12" t="s">
        <v>1611</v>
      </c>
      <c r="K382" s="12" t="s">
        <v>3230</v>
      </c>
      <c r="L382" s="12" t="s">
        <v>3231</v>
      </c>
      <c r="M382" s="12" t="s">
        <v>3232</v>
      </c>
      <c r="N382" s="11" t="s">
        <v>88</v>
      </c>
      <c r="O382" s="12" t="s">
        <v>3233</v>
      </c>
      <c r="P382" s="11" t="s">
        <v>3234</v>
      </c>
      <c r="Q382" s="11" t="s">
        <v>3235</v>
      </c>
    </row>
    <row r="383" spans="1:17" ht="54" x14ac:dyDescent="0.25">
      <c r="A383" s="7" t="s">
        <v>3236</v>
      </c>
      <c r="B383" s="7" t="str">
        <f>C383&amp;"|"&amp;COUNTIF(C$5:C383,C383)</f>
        <v>9|19</v>
      </c>
      <c r="C383" s="7">
        <v>9</v>
      </c>
      <c r="D383" s="19" t="str">
        <f>INDEX(Modules!$B$5:$B$14,MATCH(C383,Modules!$A$5:$A$14,0))</f>
        <v>الأعمال الكهربائية والتكييف</v>
      </c>
      <c r="E383" s="7" t="s">
        <v>3080</v>
      </c>
      <c r="F383" s="8" t="s">
        <v>3081</v>
      </c>
      <c r="G383" s="7" t="s">
        <v>17</v>
      </c>
      <c r="H383" s="7" t="s">
        <v>214</v>
      </c>
      <c r="I383" s="8" t="s">
        <v>215</v>
      </c>
      <c r="J383" s="8" t="s">
        <v>3237</v>
      </c>
      <c r="K383" s="8" t="s">
        <v>3232</v>
      </c>
      <c r="L383" s="8" t="s">
        <v>3238</v>
      </c>
      <c r="M383" s="8" t="s">
        <v>3239</v>
      </c>
      <c r="N383" s="7" t="s">
        <v>75</v>
      </c>
      <c r="O383" s="8" t="s">
        <v>3240</v>
      </c>
      <c r="P383" s="7" t="s">
        <v>3241</v>
      </c>
      <c r="Q383" s="7" t="s">
        <v>3242</v>
      </c>
    </row>
    <row r="384" spans="1:17" ht="36" x14ac:dyDescent="0.25">
      <c r="A384" s="11" t="s">
        <v>3243</v>
      </c>
      <c r="B384" s="11" t="str">
        <f>C384&amp;"|"&amp;COUNTIF(C$5:C384,C384)</f>
        <v>9|20</v>
      </c>
      <c r="C384" s="11">
        <v>9</v>
      </c>
      <c r="D384" s="20" t="str">
        <f>INDEX(Modules!$B$5:$B$14,MATCH(C384,Modules!$A$5:$A$14,0))</f>
        <v>الأعمال الكهربائية والتكييف</v>
      </c>
      <c r="E384" s="11" t="s">
        <v>3080</v>
      </c>
      <c r="F384" s="12" t="s">
        <v>3081</v>
      </c>
      <c r="G384" s="11" t="s">
        <v>18</v>
      </c>
      <c r="H384" s="11" t="s">
        <v>59</v>
      </c>
      <c r="I384" s="12" t="s">
        <v>3244</v>
      </c>
      <c r="J384" s="12" t="s">
        <v>3245</v>
      </c>
      <c r="K384" s="12" t="s">
        <v>3246</v>
      </c>
      <c r="L384" s="12" t="s">
        <v>3247</v>
      </c>
      <c r="M384" s="12" t="s">
        <v>3248</v>
      </c>
      <c r="N384" s="11" t="s">
        <v>126</v>
      </c>
      <c r="O384" s="12" t="s">
        <v>3249</v>
      </c>
      <c r="P384" s="11" t="s">
        <v>3250</v>
      </c>
      <c r="Q384" s="11" t="s">
        <v>3251</v>
      </c>
    </row>
    <row r="385" spans="1:17" ht="18" x14ac:dyDescent="0.25">
      <c r="A385" s="7" t="s">
        <v>3252</v>
      </c>
      <c r="B385" s="7" t="str">
        <f>C385&amp;"|"&amp;COUNTIF(C$5:C385,C385)</f>
        <v>9|21</v>
      </c>
      <c r="C385" s="7">
        <v>9</v>
      </c>
      <c r="D385" s="19" t="str">
        <f>INDEX(Modules!$B$5:$B$14,MATCH(C385,Modules!$A$5:$A$14,0))</f>
        <v>الأعمال الكهربائية والتكييف</v>
      </c>
      <c r="E385" s="7" t="s">
        <v>3080</v>
      </c>
      <c r="F385" s="8" t="s">
        <v>3081</v>
      </c>
      <c r="G385" s="7" t="s">
        <v>18</v>
      </c>
      <c r="H385" s="7" t="s">
        <v>59</v>
      </c>
      <c r="I385" s="8" t="s">
        <v>3253</v>
      </c>
      <c r="J385" s="8" t="s">
        <v>3254</v>
      </c>
      <c r="K385" s="8" t="s">
        <v>3255</v>
      </c>
      <c r="L385" s="8" t="s">
        <v>3256</v>
      </c>
      <c r="M385" s="8" t="s">
        <v>3257</v>
      </c>
      <c r="N385" s="7" t="s">
        <v>65</v>
      </c>
      <c r="O385" s="8" t="s">
        <v>3258</v>
      </c>
      <c r="P385" s="7" t="s">
        <v>3042</v>
      </c>
      <c r="Q385" s="7" t="s">
        <v>3259</v>
      </c>
    </row>
    <row r="386" spans="1:17" ht="36" x14ac:dyDescent="0.25">
      <c r="A386" s="11" t="s">
        <v>3260</v>
      </c>
      <c r="B386" s="11" t="str">
        <f>C386&amp;"|"&amp;COUNTIF(C$5:C386,C386)</f>
        <v>9|22</v>
      </c>
      <c r="C386" s="11">
        <v>9</v>
      </c>
      <c r="D386" s="20" t="str">
        <f>INDEX(Modules!$B$5:$B$14,MATCH(C386,Modules!$A$5:$A$14,0))</f>
        <v>الأعمال الكهربائية والتكييف</v>
      </c>
      <c r="E386" s="11" t="s">
        <v>3176</v>
      </c>
      <c r="F386" s="12" t="s">
        <v>3177</v>
      </c>
      <c r="G386" s="11" t="s">
        <v>17</v>
      </c>
      <c r="H386" s="11" t="s">
        <v>59</v>
      </c>
      <c r="I386" s="12" t="s">
        <v>3261</v>
      </c>
      <c r="J386" s="12" t="s">
        <v>3262</v>
      </c>
      <c r="K386" s="12" t="s">
        <v>3263</v>
      </c>
      <c r="L386" s="12" t="s">
        <v>3264</v>
      </c>
      <c r="M386" s="12" t="s">
        <v>3265</v>
      </c>
      <c r="N386" s="11" t="s">
        <v>88</v>
      </c>
      <c r="O386" s="12" t="s">
        <v>3266</v>
      </c>
      <c r="P386" s="11" t="s">
        <v>3267</v>
      </c>
      <c r="Q386" s="11" t="s">
        <v>3268</v>
      </c>
    </row>
    <row r="387" spans="1:17" ht="54" x14ac:dyDescent="0.25">
      <c r="A387" s="7" t="s">
        <v>3269</v>
      </c>
      <c r="B387" s="7" t="str">
        <f>C387&amp;"|"&amp;COUNTIF(C$5:C387,C387)</f>
        <v>9|23</v>
      </c>
      <c r="C387" s="7">
        <v>9</v>
      </c>
      <c r="D387" s="19" t="str">
        <f>INDEX(Modules!$B$5:$B$14,MATCH(C387,Modules!$A$5:$A$14,0))</f>
        <v>الأعمال الكهربائية والتكييف</v>
      </c>
      <c r="E387" s="7" t="s">
        <v>3080</v>
      </c>
      <c r="F387" s="8" t="s">
        <v>3081</v>
      </c>
      <c r="G387" s="7" t="s">
        <v>17</v>
      </c>
      <c r="H387" s="7" t="s">
        <v>214</v>
      </c>
      <c r="I387" s="8" t="s">
        <v>215</v>
      </c>
      <c r="J387" s="8" t="s">
        <v>3232</v>
      </c>
      <c r="K387" s="8" t="s">
        <v>3270</v>
      </c>
      <c r="L387" s="8" t="s">
        <v>3271</v>
      </c>
      <c r="M387" s="8" t="s">
        <v>3272</v>
      </c>
      <c r="N387" s="7" t="s">
        <v>126</v>
      </c>
      <c r="O387" s="8" t="s">
        <v>3273</v>
      </c>
      <c r="P387" s="7" t="s">
        <v>3234</v>
      </c>
      <c r="Q387" s="7" t="s">
        <v>3274</v>
      </c>
    </row>
    <row r="388" spans="1:17" ht="54" x14ac:dyDescent="0.25">
      <c r="A388" s="11" t="s">
        <v>3275</v>
      </c>
      <c r="B388" s="11" t="str">
        <f>C388&amp;"|"&amp;COUNTIF(C$5:C388,C388)</f>
        <v>9|24</v>
      </c>
      <c r="C388" s="11">
        <v>9</v>
      </c>
      <c r="D388" s="20" t="str">
        <f>INDEX(Modules!$B$5:$B$14,MATCH(C388,Modules!$A$5:$A$14,0))</f>
        <v>الأعمال الكهربائية والتكييف</v>
      </c>
      <c r="E388" s="11" t="s">
        <v>3091</v>
      </c>
      <c r="F388" s="12" t="s">
        <v>3092</v>
      </c>
      <c r="G388" s="11" t="s">
        <v>17</v>
      </c>
      <c r="H388" s="11" t="s">
        <v>59</v>
      </c>
      <c r="I388" s="12" t="s">
        <v>3276</v>
      </c>
      <c r="J388" s="12" t="s">
        <v>3277</v>
      </c>
      <c r="K388" s="12" t="s">
        <v>3278</v>
      </c>
      <c r="L388" s="12" t="s">
        <v>3279</v>
      </c>
      <c r="M388" s="12" t="s">
        <v>3280</v>
      </c>
      <c r="N388" s="11" t="s">
        <v>65</v>
      </c>
      <c r="O388" s="12" t="s">
        <v>3281</v>
      </c>
      <c r="P388" s="11" t="s">
        <v>3200</v>
      </c>
      <c r="Q388" s="11" t="s">
        <v>3282</v>
      </c>
    </row>
    <row r="389" spans="1:17" ht="36" x14ac:dyDescent="0.25">
      <c r="A389" s="7" t="s">
        <v>3283</v>
      </c>
      <c r="B389" s="7" t="str">
        <f>C389&amp;"|"&amp;COUNTIF(C$5:C389,C389)</f>
        <v>9|25</v>
      </c>
      <c r="C389" s="7">
        <v>9</v>
      </c>
      <c r="D389" s="19" t="str">
        <f>INDEX(Modules!$B$5:$B$14,MATCH(C389,Modules!$A$5:$A$14,0))</f>
        <v>الأعمال الكهربائية والتكييف</v>
      </c>
      <c r="E389" s="7" t="s">
        <v>3080</v>
      </c>
      <c r="F389" s="8" t="s">
        <v>3081</v>
      </c>
      <c r="G389" s="7" t="s">
        <v>18</v>
      </c>
      <c r="H389" s="7" t="s">
        <v>59</v>
      </c>
      <c r="I389" s="8" t="s">
        <v>3284</v>
      </c>
      <c r="J389" s="8" t="s">
        <v>3285</v>
      </c>
      <c r="K389" s="8" t="s">
        <v>3286</v>
      </c>
      <c r="L389" s="8" t="s">
        <v>3287</v>
      </c>
      <c r="M389" s="8" t="s">
        <v>3288</v>
      </c>
      <c r="N389" s="7" t="s">
        <v>126</v>
      </c>
      <c r="O389" s="8" t="s">
        <v>3289</v>
      </c>
      <c r="P389" s="7" t="s">
        <v>3290</v>
      </c>
      <c r="Q389" s="7" t="s">
        <v>3291</v>
      </c>
    </row>
    <row r="390" spans="1:17" ht="36" x14ac:dyDescent="0.25">
      <c r="A390" s="11" t="s">
        <v>3292</v>
      </c>
      <c r="B390" s="11" t="str">
        <f>C390&amp;"|"&amp;COUNTIF(C$5:C390,C390)</f>
        <v>9|26</v>
      </c>
      <c r="C390" s="11">
        <v>9</v>
      </c>
      <c r="D390" s="20" t="str">
        <f>INDEX(Modules!$B$5:$B$14,MATCH(C390,Modules!$A$5:$A$14,0))</f>
        <v>الأعمال الكهربائية والتكييف</v>
      </c>
      <c r="E390" s="11" t="s">
        <v>3091</v>
      </c>
      <c r="F390" s="12" t="s">
        <v>3092</v>
      </c>
      <c r="G390" s="11" t="s">
        <v>16</v>
      </c>
      <c r="H390" s="11" t="s">
        <v>82</v>
      </c>
      <c r="I390" s="12" t="s">
        <v>3293</v>
      </c>
      <c r="J390" s="12" t="s">
        <v>3294</v>
      </c>
      <c r="K390" s="12" t="s">
        <v>3295</v>
      </c>
      <c r="L390" s="12" t="s">
        <v>3296</v>
      </c>
      <c r="M390" s="12" t="s">
        <v>3297</v>
      </c>
      <c r="N390" s="11" t="s">
        <v>65</v>
      </c>
      <c r="O390" s="12" t="s">
        <v>3298</v>
      </c>
      <c r="P390" s="11" t="s">
        <v>3122</v>
      </c>
      <c r="Q390" s="11" t="s">
        <v>3299</v>
      </c>
    </row>
    <row r="391" spans="1:17" ht="36" x14ac:dyDescent="0.25">
      <c r="A391" s="7" t="s">
        <v>3300</v>
      </c>
      <c r="B391" s="7" t="str">
        <f>C391&amp;"|"&amp;COUNTIF(C$5:C391,C391)</f>
        <v>9|27</v>
      </c>
      <c r="C391" s="7">
        <v>9</v>
      </c>
      <c r="D391" s="19" t="str">
        <f>INDEX(Modules!$B$5:$B$14,MATCH(C391,Modules!$A$5:$A$14,0))</f>
        <v>الأعمال الكهربائية والتكييف</v>
      </c>
      <c r="E391" s="7" t="s">
        <v>3176</v>
      </c>
      <c r="F391" s="8" t="s">
        <v>3177</v>
      </c>
      <c r="G391" s="7" t="s">
        <v>16</v>
      </c>
      <c r="H391" s="7" t="s">
        <v>59</v>
      </c>
      <c r="I391" s="8" t="s">
        <v>3301</v>
      </c>
      <c r="J391" s="8" t="s">
        <v>3302</v>
      </c>
      <c r="K391" s="8" t="s">
        <v>3303</v>
      </c>
      <c r="L391" s="8" t="s">
        <v>3304</v>
      </c>
      <c r="M391" s="8" t="s">
        <v>3305</v>
      </c>
      <c r="N391" s="7" t="s">
        <v>126</v>
      </c>
      <c r="O391" s="8" t="s">
        <v>3306</v>
      </c>
      <c r="P391" s="7" t="s">
        <v>136</v>
      </c>
      <c r="Q391" s="7" t="s">
        <v>3307</v>
      </c>
    </row>
    <row r="392" spans="1:17" ht="36" x14ac:dyDescent="0.25">
      <c r="A392" s="11" t="s">
        <v>3308</v>
      </c>
      <c r="B392" s="11" t="str">
        <f>C392&amp;"|"&amp;COUNTIF(C$5:C392,C392)</f>
        <v>9|28</v>
      </c>
      <c r="C392" s="11">
        <v>9</v>
      </c>
      <c r="D392" s="20" t="str">
        <f>INDEX(Modules!$B$5:$B$14,MATCH(C392,Modules!$A$5:$A$14,0))</f>
        <v>الأعمال الكهربائية والتكييف</v>
      </c>
      <c r="E392" s="11" t="s">
        <v>3080</v>
      </c>
      <c r="F392" s="12" t="s">
        <v>3081</v>
      </c>
      <c r="G392" s="11" t="s">
        <v>18</v>
      </c>
      <c r="H392" s="11" t="s">
        <v>59</v>
      </c>
      <c r="I392" s="12" t="s">
        <v>3309</v>
      </c>
      <c r="J392" s="12" t="s">
        <v>3310</v>
      </c>
      <c r="K392" s="12" t="s">
        <v>3311</v>
      </c>
      <c r="L392" s="12" t="s">
        <v>3312</v>
      </c>
      <c r="M392" s="12" t="s">
        <v>3313</v>
      </c>
      <c r="N392" s="11" t="s">
        <v>65</v>
      </c>
      <c r="O392" s="12" t="s">
        <v>3314</v>
      </c>
      <c r="P392" s="11" t="s">
        <v>3088</v>
      </c>
      <c r="Q392" s="11" t="s">
        <v>3315</v>
      </c>
    </row>
    <row r="393" spans="1:17" ht="36" x14ac:dyDescent="0.25">
      <c r="A393" s="7" t="s">
        <v>3316</v>
      </c>
      <c r="B393" s="7" t="str">
        <f>C393&amp;"|"&amp;COUNTIF(C$5:C393,C393)</f>
        <v>9|29</v>
      </c>
      <c r="C393" s="7">
        <v>9</v>
      </c>
      <c r="D393" s="19" t="str">
        <f>INDEX(Modules!$B$5:$B$14,MATCH(C393,Modules!$A$5:$A$14,0))</f>
        <v>الأعمال الكهربائية والتكييف</v>
      </c>
      <c r="E393" s="7" t="s">
        <v>3080</v>
      </c>
      <c r="F393" s="8" t="s">
        <v>3081</v>
      </c>
      <c r="G393" s="7" t="s">
        <v>16</v>
      </c>
      <c r="H393" s="7" t="s">
        <v>59</v>
      </c>
      <c r="I393" s="8" t="s">
        <v>3317</v>
      </c>
      <c r="J393" s="8" t="s">
        <v>3318</v>
      </c>
      <c r="K393" s="8" t="s">
        <v>3319</v>
      </c>
      <c r="L393" s="8" t="s">
        <v>3320</v>
      </c>
      <c r="M393" s="8" t="s">
        <v>3321</v>
      </c>
      <c r="N393" s="7" t="s">
        <v>126</v>
      </c>
      <c r="O393" s="8" t="s">
        <v>3322</v>
      </c>
      <c r="P393" s="7" t="s">
        <v>3323</v>
      </c>
      <c r="Q393" s="7" t="s">
        <v>3324</v>
      </c>
    </row>
    <row r="394" spans="1:17" ht="36" x14ac:dyDescent="0.25">
      <c r="A394" s="11" t="s">
        <v>3325</v>
      </c>
      <c r="B394" s="11" t="str">
        <f>C394&amp;"|"&amp;COUNTIF(C$5:C394,C394)</f>
        <v>9|30</v>
      </c>
      <c r="C394" s="11">
        <v>9</v>
      </c>
      <c r="D394" s="20" t="str">
        <f>INDEX(Modules!$B$5:$B$14,MATCH(C394,Modules!$A$5:$A$14,0))</f>
        <v>الأعمال الكهربائية والتكييف</v>
      </c>
      <c r="E394" s="11" t="s">
        <v>3091</v>
      </c>
      <c r="F394" s="12" t="s">
        <v>3092</v>
      </c>
      <c r="G394" s="11" t="s">
        <v>17</v>
      </c>
      <c r="H394" s="11" t="s">
        <v>59</v>
      </c>
      <c r="I394" s="12" t="s">
        <v>3326</v>
      </c>
      <c r="J394" s="12" t="s">
        <v>3327</v>
      </c>
      <c r="K394" s="12" t="s">
        <v>3328</v>
      </c>
      <c r="L394" s="12" t="s">
        <v>3329</v>
      </c>
      <c r="M394" s="12" t="s">
        <v>3330</v>
      </c>
      <c r="N394" s="11" t="s">
        <v>75</v>
      </c>
      <c r="O394" s="12" t="s">
        <v>3331</v>
      </c>
      <c r="P394" s="11" t="s">
        <v>3332</v>
      </c>
      <c r="Q394" s="11" t="s">
        <v>3333</v>
      </c>
    </row>
    <row r="395" spans="1:17" ht="36" x14ac:dyDescent="0.25">
      <c r="A395" s="7" t="s">
        <v>3334</v>
      </c>
      <c r="B395" s="7" t="str">
        <f>C395&amp;"|"&amp;COUNTIF(C$5:C395,C395)</f>
        <v>9|31</v>
      </c>
      <c r="C395" s="7">
        <v>9</v>
      </c>
      <c r="D395" s="19" t="str">
        <f>INDEX(Modules!$B$5:$B$14,MATCH(C395,Modules!$A$5:$A$14,0))</f>
        <v>الأعمال الكهربائية والتكييف</v>
      </c>
      <c r="E395" s="7" t="s">
        <v>3176</v>
      </c>
      <c r="F395" s="8" t="s">
        <v>3177</v>
      </c>
      <c r="G395" s="7" t="s">
        <v>17</v>
      </c>
      <c r="H395" s="7" t="s">
        <v>59</v>
      </c>
      <c r="I395" s="8" t="s">
        <v>3335</v>
      </c>
      <c r="J395" s="8" t="s">
        <v>3336</v>
      </c>
      <c r="K395" s="8" t="s">
        <v>3337</v>
      </c>
      <c r="L395" s="8" t="s">
        <v>3338</v>
      </c>
      <c r="M395" s="8" t="s">
        <v>3339</v>
      </c>
      <c r="N395" s="7" t="s">
        <v>88</v>
      </c>
      <c r="O395" s="8" t="s">
        <v>3340</v>
      </c>
      <c r="P395" s="7" t="s">
        <v>3341</v>
      </c>
      <c r="Q395" s="7" t="s">
        <v>3342</v>
      </c>
    </row>
    <row r="396" spans="1:17" ht="36" x14ac:dyDescent="0.25">
      <c r="A396" s="11" t="s">
        <v>3343</v>
      </c>
      <c r="B396" s="11" t="str">
        <f>C396&amp;"|"&amp;COUNTIF(C$5:C396,C396)</f>
        <v>9|32</v>
      </c>
      <c r="C396" s="11">
        <v>9</v>
      </c>
      <c r="D396" s="20" t="str">
        <f>INDEX(Modules!$B$5:$B$14,MATCH(C396,Modules!$A$5:$A$14,0))</f>
        <v>الأعمال الكهربائية والتكييف</v>
      </c>
      <c r="E396" s="11" t="s">
        <v>3080</v>
      </c>
      <c r="F396" s="12" t="s">
        <v>3081</v>
      </c>
      <c r="G396" s="11" t="s">
        <v>18</v>
      </c>
      <c r="H396" s="11" t="s">
        <v>59</v>
      </c>
      <c r="I396" s="12" t="s">
        <v>3344</v>
      </c>
      <c r="J396" s="12" t="s">
        <v>3345</v>
      </c>
      <c r="K396" s="12" t="s">
        <v>3346</v>
      </c>
      <c r="L396" s="12" t="s">
        <v>3347</v>
      </c>
      <c r="M396" s="12" t="s">
        <v>3348</v>
      </c>
      <c r="N396" s="11" t="s">
        <v>126</v>
      </c>
      <c r="O396" s="12" t="s">
        <v>3349</v>
      </c>
      <c r="P396" s="11" t="s">
        <v>3241</v>
      </c>
      <c r="Q396" s="11" t="s">
        <v>3350</v>
      </c>
    </row>
    <row r="397" spans="1:17" ht="36" x14ac:dyDescent="0.25">
      <c r="A397" s="7" t="s">
        <v>3351</v>
      </c>
      <c r="B397" s="7" t="str">
        <f>C397&amp;"|"&amp;COUNTIF(C$5:C397,C397)</f>
        <v>9|33</v>
      </c>
      <c r="C397" s="7">
        <v>9</v>
      </c>
      <c r="D397" s="19" t="str">
        <f>INDEX(Modules!$B$5:$B$14,MATCH(C397,Modules!$A$5:$A$14,0))</f>
        <v>الأعمال الكهربائية والتكييف</v>
      </c>
      <c r="E397" s="7" t="s">
        <v>3080</v>
      </c>
      <c r="F397" s="8" t="s">
        <v>3081</v>
      </c>
      <c r="G397" s="7" t="s">
        <v>17</v>
      </c>
      <c r="H397" s="7" t="s">
        <v>59</v>
      </c>
      <c r="I397" s="8" t="s">
        <v>3352</v>
      </c>
      <c r="J397" s="8" t="s">
        <v>3353</v>
      </c>
      <c r="K397" s="8" t="s">
        <v>3354</v>
      </c>
      <c r="L397" s="8" t="s">
        <v>3355</v>
      </c>
      <c r="M397" s="8" t="s">
        <v>3356</v>
      </c>
      <c r="N397" s="7" t="s">
        <v>75</v>
      </c>
      <c r="O397" s="8" t="s">
        <v>3357</v>
      </c>
      <c r="P397" s="7" t="s">
        <v>3358</v>
      </c>
      <c r="Q397" s="7" t="s">
        <v>3359</v>
      </c>
    </row>
    <row r="398" spans="1:17" ht="36" x14ac:dyDescent="0.25">
      <c r="A398" s="11" t="s">
        <v>3360</v>
      </c>
      <c r="B398" s="11" t="str">
        <f>C398&amp;"|"&amp;COUNTIF(C$5:C398,C398)</f>
        <v>9|34</v>
      </c>
      <c r="C398" s="11">
        <v>9</v>
      </c>
      <c r="D398" s="20" t="str">
        <f>INDEX(Modules!$B$5:$B$14,MATCH(C398,Modules!$A$5:$A$14,0))</f>
        <v>الأعمال الكهربائية والتكييف</v>
      </c>
      <c r="E398" s="11" t="s">
        <v>3080</v>
      </c>
      <c r="F398" s="12" t="s">
        <v>3081</v>
      </c>
      <c r="G398" s="11" t="s">
        <v>16</v>
      </c>
      <c r="H398" s="11" t="s">
        <v>59</v>
      </c>
      <c r="I398" s="12" t="s">
        <v>3361</v>
      </c>
      <c r="J398" s="12" t="s">
        <v>3362</v>
      </c>
      <c r="K398" s="12" t="s">
        <v>3363</v>
      </c>
      <c r="L398" s="12" t="s">
        <v>3364</v>
      </c>
      <c r="M398" s="12" t="s">
        <v>3365</v>
      </c>
      <c r="N398" s="11" t="s">
        <v>65</v>
      </c>
      <c r="O398" s="12" t="s">
        <v>3366</v>
      </c>
      <c r="P398" s="11" t="s">
        <v>3227</v>
      </c>
      <c r="Q398" s="11" t="s">
        <v>3367</v>
      </c>
    </row>
    <row r="399" spans="1:17" ht="36" x14ac:dyDescent="0.25">
      <c r="A399" s="7" t="s">
        <v>3368</v>
      </c>
      <c r="B399" s="7" t="str">
        <f>C399&amp;"|"&amp;COUNTIF(C$5:C399,C399)</f>
        <v>9|35</v>
      </c>
      <c r="C399" s="7">
        <v>9</v>
      </c>
      <c r="D399" s="19" t="str">
        <f>INDEX(Modules!$B$5:$B$14,MATCH(C399,Modules!$A$5:$A$14,0))</f>
        <v>الأعمال الكهربائية والتكييف</v>
      </c>
      <c r="E399" s="7" t="s">
        <v>3080</v>
      </c>
      <c r="F399" s="8" t="s">
        <v>3081</v>
      </c>
      <c r="G399" s="7" t="s">
        <v>18</v>
      </c>
      <c r="H399" s="7" t="s">
        <v>483</v>
      </c>
      <c r="I399" s="8" t="s">
        <v>3369</v>
      </c>
      <c r="J399" s="8" t="s">
        <v>3370</v>
      </c>
      <c r="K399" s="8" t="s">
        <v>3371</v>
      </c>
      <c r="L399" s="8" t="s">
        <v>3372</v>
      </c>
      <c r="M399" s="8" t="s">
        <v>3373</v>
      </c>
      <c r="N399" s="7" t="s">
        <v>126</v>
      </c>
      <c r="O399" s="8" t="s">
        <v>3374</v>
      </c>
      <c r="P399" s="7" t="s">
        <v>3375</v>
      </c>
      <c r="Q399" s="7" t="s">
        <v>3376</v>
      </c>
    </row>
    <row r="400" spans="1:17" ht="36" x14ac:dyDescent="0.25">
      <c r="A400" s="11" t="s">
        <v>3377</v>
      </c>
      <c r="B400" s="11" t="str">
        <f>C400&amp;"|"&amp;COUNTIF(C$5:C400,C400)</f>
        <v>9|36</v>
      </c>
      <c r="C400" s="11">
        <v>9</v>
      </c>
      <c r="D400" s="20" t="str">
        <f>INDEX(Modules!$B$5:$B$14,MATCH(C400,Modules!$A$5:$A$14,0))</f>
        <v>الأعمال الكهربائية والتكييف</v>
      </c>
      <c r="E400" s="11" t="s">
        <v>3080</v>
      </c>
      <c r="F400" s="12" t="s">
        <v>3081</v>
      </c>
      <c r="G400" s="11" t="s">
        <v>16</v>
      </c>
      <c r="H400" s="11" t="s">
        <v>59</v>
      </c>
      <c r="I400" s="12" t="s">
        <v>3378</v>
      </c>
      <c r="J400" s="12" t="s">
        <v>3379</v>
      </c>
      <c r="K400" s="12" t="s">
        <v>3380</v>
      </c>
      <c r="L400" s="12" t="s">
        <v>3381</v>
      </c>
      <c r="M400" s="12" t="s">
        <v>3382</v>
      </c>
      <c r="N400" s="11" t="s">
        <v>65</v>
      </c>
      <c r="O400" s="12" t="s">
        <v>3383</v>
      </c>
      <c r="P400" s="11" t="s">
        <v>3384</v>
      </c>
      <c r="Q400" s="11" t="s">
        <v>3385</v>
      </c>
    </row>
    <row r="401" spans="1:17" ht="36" x14ac:dyDescent="0.25">
      <c r="A401" s="7" t="s">
        <v>3386</v>
      </c>
      <c r="B401" s="7" t="str">
        <f>C401&amp;"|"&amp;COUNTIF(C$5:C401,C401)</f>
        <v>9|37</v>
      </c>
      <c r="C401" s="7">
        <v>9</v>
      </c>
      <c r="D401" s="19" t="str">
        <f>INDEX(Modules!$B$5:$B$14,MATCH(C401,Modules!$A$5:$A$14,0))</f>
        <v>الأعمال الكهربائية والتكييف</v>
      </c>
      <c r="E401" s="7" t="s">
        <v>3080</v>
      </c>
      <c r="F401" s="8" t="s">
        <v>3081</v>
      </c>
      <c r="G401" s="7" t="s">
        <v>16</v>
      </c>
      <c r="H401" s="7" t="s">
        <v>82</v>
      </c>
      <c r="I401" s="8" t="s">
        <v>3387</v>
      </c>
      <c r="J401" s="8" t="s">
        <v>1611</v>
      </c>
      <c r="K401" s="8" t="s">
        <v>1613</v>
      </c>
      <c r="L401" s="8" t="s">
        <v>3388</v>
      </c>
      <c r="M401" s="8" t="s">
        <v>3169</v>
      </c>
      <c r="N401" s="7" t="s">
        <v>126</v>
      </c>
      <c r="O401" s="8" t="s">
        <v>3389</v>
      </c>
      <c r="P401" s="7" t="s">
        <v>3234</v>
      </c>
      <c r="Q401" s="7" t="s">
        <v>3390</v>
      </c>
    </row>
    <row r="402" spans="1:17" ht="36" x14ac:dyDescent="0.25">
      <c r="A402" s="11" t="s">
        <v>3391</v>
      </c>
      <c r="B402" s="11" t="str">
        <f>C402&amp;"|"&amp;COUNTIF(C$5:C402,C402)</f>
        <v>9|38</v>
      </c>
      <c r="C402" s="11">
        <v>9</v>
      </c>
      <c r="D402" s="20" t="str">
        <f>INDEX(Modules!$B$5:$B$14,MATCH(C402,Modules!$A$5:$A$14,0))</f>
        <v>الأعمال الكهربائية والتكييف</v>
      </c>
      <c r="E402" s="11" t="s">
        <v>3091</v>
      </c>
      <c r="F402" s="12" t="s">
        <v>3092</v>
      </c>
      <c r="G402" s="11" t="s">
        <v>17</v>
      </c>
      <c r="H402" s="11" t="s">
        <v>59</v>
      </c>
      <c r="I402" s="12" t="s">
        <v>3392</v>
      </c>
      <c r="J402" s="12" t="s">
        <v>3393</v>
      </c>
      <c r="K402" s="12" t="s">
        <v>3394</v>
      </c>
      <c r="L402" s="12" t="s">
        <v>3395</v>
      </c>
      <c r="M402" s="12" t="s">
        <v>3396</v>
      </c>
      <c r="N402" s="11" t="s">
        <v>126</v>
      </c>
      <c r="O402" s="12" t="s">
        <v>3397</v>
      </c>
      <c r="P402" s="11" t="s">
        <v>3140</v>
      </c>
      <c r="Q402" s="11" t="s">
        <v>3398</v>
      </c>
    </row>
    <row r="403" spans="1:17" ht="36" x14ac:dyDescent="0.25">
      <c r="A403" s="7" t="s">
        <v>3399</v>
      </c>
      <c r="B403" s="7" t="str">
        <f>C403&amp;"|"&amp;COUNTIF(C$5:C403,C403)</f>
        <v>9|39</v>
      </c>
      <c r="C403" s="7">
        <v>9</v>
      </c>
      <c r="D403" s="19" t="str">
        <f>INDEX(Modules!$B$5:$B$14,MATCH(C403,Modules!$A$5:$A$14,0))</f>
        <v>الأعمال الكهربائية والتكييف</v>
      </c>
      <c r="E403" s="7" t="s">
        <v>3091</v>
      </c>
      <c r="F403" s="8" t="s">
        <v>3092</v>
      </c>
      <c r="G403" s="7" t="s">
        <v>16</v>
      </c>
      <c r="H403" s="7" t="s">
        <v>82</v>
      </c>
      <c r="I403" s="8" t="s">
        <v>3400</v>
      </c>
      <c r="J403" s="8" t="s">
        <v>3401</v>
      </c>
      <c r="K403" s="8" t="s">
        <v>3388</v>
      </c>
      <c r="L403" s="8" t="s">
        <v>3402</v>
      </c>
      <c r="M403" s="8" t="s">
        <v>3403</v>
      </c>
      <c r="N403" s="7" t="s">
        <v>75</v>
      </c>
      <c r="O403" s="8" t="s">
        <v>3404</v>
      </c>
      <c r="P403" s="7" t="s">
        <v>3405</v>
      </c>
      <c r="Q403" s="7" t="s">
        <v>3406</v>
      </c>
    </row>
    <row r="404" spans="1:17" ht="36" x14ac:dyDescent="0.25">
      <c r="A404" s="11" t="s">
        <v>3407</v>
      </c>
      <c r="B404" s="11" t="str">
        <f>C404&amp;"|"&amp;COUNTIF(C$5:C404,C404)</f>
        <v>9|40</v>
      </c>
      <c r="C404" s="11">
        <v>9</v>
      </c>
      <c r="D404" s="20" t="str">
        <f>INDEX(Modules!$B$5:$B$14,MATCH(C404,Modules!$A$5:$A$14,0))</f>
        <v>الأعمال الكهربائية والتكييف</v>
      </c>
      <c r="E404" s="11" t="s">
        <v>3080</v>
      </c>
      <c r="F404" s="12" t="s">
        <v>3081</v>
      </c>
      <c r="G404" s="11" t="s">
        <v>18</v>
      </c>
      <c r="H404" s="11" t="s">
        <v>59</v>
      </c>
      <c r="I404" s="12" t="s">
        <v>3408</v>
      </c>
      <c r="J404" s="12" t="s">
        <v>3409</v>
      </c>
      <c r="K404" s="12" t="s">
        <v>3410</v>
      </c>
      <c r="L404" s="12" t="s">
        <v>3411</v>
      </c>
      <c r="M404" s="12" t="s">
        <v>3412</v>
      </c>
      <c r="N404" s="11" t="s">
        <v>75</v>
      </c>
      <c r="O404" s="12" t="s">
        <v>3413</v>
      </c>
      <c r="P404" s="11" t="s">
        <v>3414</v>
      </c>
      <c r="Q404" s="11" t="s">
        <v>3415</v>
      </c>
    </row>
    <row r="405" spans="1:17" ht="18" x14ac:dyDescent="0.25">
      <c r="A405" s="7" t="s">
        <v>3416</v>
      </c>
      <c r="B405" s="7" t="str">
        <f>C405&amp;"|"&amp;COUNTIF(C$5:C405,C405)</f>
        <v>9|41</v>
      </c>
      <c r="C405" s="7">
        <v>9</v>
      </c>
      <c r="D405" s="19" t="str">
        <f>INDEX(Modules!$B$5:$B$14,MATCH(C405,Modules!$A$5:$A$14,0))</f>
        <v>الأعمال الكهربائية والتكييف</v>
      </c>
      <c r="E405" s="7" t="s">
        <v>3080</v>
      </c>
      <c r="F405" s="8" t="s">
        <v>3081</v>
      </c>
      <c r="G405" s="7" t="s">
        <v>16</v>
      </c>
      <c r="H405" s="7" t="s">
        <v>59</v>
      </c>
      <c r="I405" s="8" t="s">
        <v>3417</v>
      </c>
      <c r="J405" s="8" t="s">
        <v>3418</v>
      </c>
      <c r="K405" s="8" t="s">
        <v>3419</v>
      </c>
      <c r="L405" s="8" t="s">
        <v>3420</v>
      </c>
      <c r="M405" s="8" t="s">
        <v>3421</v>
      </c>
      <c r="N405" s="7" t="s">
        <v>88</v>
      </c>
      <c r="O405" s="8" t="s">
        <v>3422</v>
      </c>
      <c r="P405" s="7" t="s">
        <v>3227</v>
      </c>
      <c r="Q405" s="7" t="s">
        <v>3423</v>
      </c>
    </row>
    <row r="406" spans="1:17" ht="36" x14ac:dyDescent="0.25">
      <c r="A406" s="11" t="s">
        <v>3424</v>
      </c>
      <c r="B406" s="11" t="str">
        <f>C406&amp;"|"&amp;COUNTIF(C$5:C406,C406)</f>
        <v>9|42</v>
      </c>
      <c r="C406" s="11">
        <v>9</v>
      </c>
      <c r="D406" s="20" t="str">
        <f>INDEX(Modules!$B$5:$B$14,MATCH(C406,Modules!$A$5:$A$14,0))</f>
        <v>الأعمال الكهربائية والتكييف</v>
      </c>
      <c r="E406" s="11" t="s">
        <v>3080</v>
      </c>
      <c r="F406" s="12" t="s">
        <v>3081</v>
      </c>
      <c r="G406" s="11" t="s">
        <v>17</v>
      </c>
      <c r="H406" s="11" t="s">
        <v>59</v>
      </c>
      <c r="I406" s="12" t="s">
        <v>3425</v>
      </c>
      <c r="J406" s="12" t="s">
        <v>3426</v>
      </c>
      <c r="K406" s="12" t="s">
        <v>3427</v>
      </c>
      <c r="L406" s="12" t="s">
        <v>3428</v>
      </c>
      <c r="M406" s="12" t="s">
        <v>3429</v>
      </c>
      <c r="N406" s="11" t="s">
        <v>75</v>
      </c>
      <c r="O406" s="12" t="s">
        <v>3430</v>
      </c>
      <c r="P406" s="11" t="s">
        <v>3431</v>
      </c>
      <c r="Q406" s="11" t="s">
        <v>3432</v>
      </c>
    </row>
    <row r="407" spans="1:17" ht="36" x14ac:dyDescent="0.25">
      <c r="A407" s="7" t="s">
        <v>3433</v>
      </c>
      <c r="B407" s="7" t="str">
        <f>C407&amp;"|"&amp;COUNTIF(C$5:C407,C407)</f>
        <v>9|43</v>
      </c>
      <c r="C407" s="7">
        <v>9</v>
      </c>
      <c r="D407" s="19" t="str">
        <f>INDEX(Modules!$B$5:$B$14,MATCH(C407,Modules!$A$5:$A$14,0))</f>
        <v>الأعمال الكهربائية والتكييف</v>
      </c>
      <c r="E407" s="7" t="s">
        <v>3080</v>
      </c>
      <c r="F407" s="8" t="s">
        <v>3081</v>
      </c>
      <c r="G407" s="7" t="s">
        <v>18</v>
      </c>
      <c r="H407" s="7" t="s">
        <v>59</v>
      </c>
      <c r="I407" s="8" t="s">
        <v>3434</v>
      </c>
      <c r="J407" s="8" t="s">
        <v>3435</v>
      </c>
      <c r="K407" s="8" t="s">
        <v>3436</v>
      </c>
      <c r="L407" s="8" t="s">
        <v>3437</v>
      </c>
      <c r="M407" s="8" t="s">
        <v>3438</v>
      </c>
      <c r="N407" s="7" t="s">
        <v>75</v>
      </c>
      <c r="O407" s="8" t="s">
        <v>3439</v>
      </c>
      <c r="P407" s="7" t="s">
        <v>3440</v>
      </c>
      <c r="Q407" s="7" t="s">
        <v>3441</v>
      </c>
    </row>
    <row r="408" spans="1:17" ht="54" x14ac:dyDescent="0.25">
      <c r="A408" s="11" t="s">
        <v>3442</v>
      </c>
      <c r="B408" s="11" t="str">
        <f>C408&amp;"|"&amp;COUNTIF(C$5:C408,C408)</f>
        <v>9|44</v>
      </c>
      <c r="C408" s="11">
        <v>9</v>
      </c>
      <c r="D408" s="20" t="str">
        <f>INDEX(Modules!$B$5:$B$14,MATCH(C408,Modules!$A$5:$A$14,0))</f>
        <v>الأعمال الكهربائية والتكييف</v>
      </c>
      <c r="E408" s="11" t="s">
        <v>3176</v>
      </c>
      <c r="F408" s="12" t="s">
        <v>3177</v>
      </c>
      <c r="G408" s="11" t="s">
        <v>16</v>
      </c>
      <c r="H408" s="11" t="s">
        <v>59</v>
      </c>
      <c r="I408" s="12" t="s">
        <v>3443</v>
      </c>
      <c r="J408" s="12" t="s">
        <v>3444</v>
      </c>
      <c r="K408" s="12" t="s">
        <v>3445</v>
      </c>
      <c r="L408" s="12" t="s">
        <v>3446</v>
      </c>
      <c r="M408" s="12" t="s">
        <v>3447</v>
      </c>
      <c r="N408" s="11" t="s">
        <v>88</v>
      </c>
      <c r="O408" s="12" t="s">
        <v>3448</v>
      </c>
      <c r="P408" s="11" t="s">
        <v>136</v>
      </c>
      <c r="Q408" s="11" t="s">
        <v>3449</v>
      </c>
    </row>
    <row r="409" spans="1:17" ht="36" x14ac:dyDescent="0.25">
      <c r="A409" s="7" t="s">
        <v>3450</v>
      </c>
      <c r="B409" s="7" t="str">
        <f>C409&amp;"|"&amp;COUNTIF(C$5:C409,C409)</f>
        <v>9|45</v>
      </c>
      <c r="C409" s="7">
        <v>9</v>
      </c>
      <c r="D409" s="19" t="str">
        <f>INDEX(Modules!$B$5:$B$14,MATCH(C409,Modules!$A$5:$A$14,0))</f>
        <v>الأعمال الكهربائية والتكييف</v>
      </c>
      <c r="E409" s="7" t="s">
        <v>3080</v>
      </c>
      <c r="F409" s="8" t="s">
        <v>3081</v>
      </c>
      <c r="G409" s="7" t="s">
        <v>17</v>
      </c>
      <c r="H409" s="7" t="s">
        <v>214</v>
      </c>
      <c r="I409" s="8" t="s">
        <v>215</v>
      </c>
      <c r="J409" s="8" t="s">
        <v>3171</v>
      </c>
      <c r="K409" s="8" t="s">
        <v>3296</v>
      </c>
      <c r="L409" s="8" t="s">
        <v>3239</v>
      </c>
      <c r="M409" s="8" t="s">
        <v>3451</v>
      </c>
      <c r="N409" s="7" t="s">
        <v>65</v>
      </c>
      <c r="O409" s="8" t="s">
        <v>3452</v>
      </c>
      <c r="P409" s="7" t="s">
        <v>3234</v>
      </c>
      <c r="Q409" s="7" t="s">
        <v>3453</v>
      </c>
    </row>
    <row r="410" spans="1:17" ht="36" x14ac:dyDescent="0.25">
      <c r="A410" s="11" t="s">
        <v>3454</v>
      </c>
      <c r="B410" s="11" t="str">
        <f>C410&amp;"|"&amp;COUNTIF(C$5:C410,C410)</f>
        <v>10|1</v>
      </c>
      <c r="C410" s="11">
        <v>10</v>
      </c>
      <c r="D410" s="20" t="str">
        <f>INDEX(Modules!$B$5:$B$14,MATCH(C410,Modules!$A$5:$A$14,0))</f>
        <v>التسليم ونظام ضبط وتوكيد الجودة</v>
      </c>
      <c r="E410" s="11" t="s">
        <v>807</v>
      </c>
      <c r="F410" s="12" t="s">
        <v>808</v>
      </c>
      <c r="G410" s="11" t="s">
        <v>17</v>
      </c>
      <c r="H410" s="11" t="s">
        <v>3455</v>
      </c>
      <c r="I410" s="12" t="s">
        <v>3456</v>
      </c>
      <c r="J410" s="12" t="s">
        <v>3457</v>
      </c>
      <c r="K410" s="12" t="s">
        <v>3458</v>
      </c>
      <c r="L410" s="12" t="s">
        <v>3459</v>
      </c>
      <c r="M410" s="12" t="s">
        <v>3460</v>
      </c>
      <c r="N410" s="11" t="s">
        <v>126</v>
      </c>
      <c r="O410" s="12" t="s">
        <v>3461</v>
      </c>
      <c r="P410" s="11" t="s">
        <v>842</v>
      </c>
      <c r="Q410" s="11" t="s">
        <v>3462</v>
      </c>
    </row>
    <row r="411" spans="1:17" ht="36" x14ac:dyDescent="0.25">
      <c r="A411" s="7" t="s">
        <v>3463</v>
      </c>
      <c r="B411" s="7" t="str">
        <f>C411&amp;"|"&amp;COUNTIF(C$5:C411,C411)</f>
        <v>10|2</v>
      </c>
      <c r="C411" s="7">
        <v>10</v>
      </c>
      <c r="D411" s="19" t="str">
        <f>INDEX(Modules!$B$5:$B$14,MATCH(C411,Modules!$A$5:$A$14,0))</f>
        <v>التسليم ونظام ضبط وتوكيد الجودة</v>
      </c>
      <c r="E411" s="7" t="s">
        <v>435</v>
      </c>
      <c r="F411" s="8" t="s">
        <v>436</v>
      </c>
      <c r="G411" s="7" t="s">
        <v>16</v>
      </c>
      <c r="H411" s="7" t="s">
        <v>3455</v>
      </c>
      <c r="I411" s="8" t="s">
        <v>3464</v>
      </c>
      <c r="J411" s="8" t="s">
        <v>3465</v>
      </c>
      <c r="K411" s="8" t="s">
        <v>3466</v>
      </c>
      <c r="L411" s="8" t="s">
        <v>3467</v>
      </c>
      <c r="M411" s="8" t="s">
        <v>3468</v>
      </c>
      <c r="N411" s="7" t="s">
        <v>75</v>
      </c>
      <c r="O411" s="8" t="s">
        <v>3469</v>
      </c>
      <c r="P411" s="7" t="s">
        <v>490</v>
      </c>
      <c r="Q411" s="7" t="s">
        <v>3470</v>
      </c>
    </row>
    <row r="412" spans="1:17" ht="36" x14ac:dyDescent="0.25">
      <c r="A412" s="11" t="s">
        <v>3471</v>
      </c>
      <c r="B412" s="11" t="str">
        <f>C412&amp;"|"&amp;COUNTIF(C$5:C412,C412)</f>
        <v>10|3</v>
      </c>
      <c r="C412" s="11">
        <v>10</v>
      </c>
      <c r="D412" s="20" t="str">
        <f>INDEX(Modules!$B$5:$B$14,MATCH(C412,Modules!$A$5:$A$14,0))</f>
        <v>التسليم ونظام ضبط وتوكيد الجودة</v>
      </c>
      <c r="E412" s="11" t="s">
        <v>1608</v>
      </c>
      <c r="F412" s="12" t="s">
        <v>1609</v>
      </c>
      <c r="G412" s="11" t="s">
        <v>17</v>
      </c>
      <c r="H412" s="11" t="s">
        <v>3455</v>
      </c>
      <c r="I412" s="12" t="s">
        <v>3472</v>
      </c>
      <c r="J412" s="12" t="s">
        <v>3473</v>
      </c>
      <c r="K412" s="12" t="s">
        <v>3474</v>
      </c>
      <c r="L412" s="12" t="s">
        <v>3475</v>
      </c>
      <c r="M412" s="12" t="s">
        <v>3476</v>
      </c>
      <c r="N412" s="11" t="s">
        <v>65</v>
      </c>
      <c r="O412" s="12" t="s">
        <v>3477</v>
      </c>
      <c r="P412" s="11" t="s">
        <v>1615</v>
      </c>
      <c r="Q412" s="11" t="s">
        <v>3478</v>
      </c>
    </row>
    <row r="413" spans="1:17" ht="36" x14ac:dyDescent="0.25">
      <c r="A413" s="7" t="s">
        <v>3479</v>
      </c>
      <c r="B413" s="7" t="str">
        <f>C413&amp;"|"&amp;COUNTIF(C$5:C413,C413)</f>
        <v>10|4</v>
      </c>
      <c r="C413" s="7">
        <v>10</v>
      </c>
      <c r="D413" s="19" t="str">
        <f>INDEX(Modules!$B$5:$B$14,MATCH(C413,Modules!$A$5:$A$14,0))</f>
        <v>التسليم ونظام ضبط وتوكيد الجودة</v>
      </c>
      <c r="E413" s="7" t="s">
        <v>1184</v>
      </c>
      <c r="F413" s="8" t="s">
        <v>1185</v>
      </c>
      <c r="G413" s="7" t="s">
        <v>16</v>
      </c>
      <c r="H413" s="7" t="s">
        <v>3455</v>
      </c>
      <c r="I413" s="8" t="s">
        <v>3480</v>
      </c>
      <c r="J413" s="8" t="s">
        <v>3481</v>
      </c>
      <c r="K413" s="8" t="s">
        <v>3482</v>
      </c>
      <c r="L413" s="8" t="s">
        <v>3483</v>
      </c>
      <c r="M413" s="8" t="s">
        <v>3484</v>
      </c>
      <c r="N413" s="7" t="s">
        <v>75</v>
      </c>
      <c r="O413" s="8" t="s">
        <v>3485</v>
      </c>
      <c r="P413" s="7" t="s">
        <v>271</v>
      </c>
      <c r="Q413" s="7" t="s">
        <v>3486</v>
      </c>
    </row>
    <row r="414" spans="1:17" ht="54" x14ac:dyDescent="0.25">
      <c r="A414" s="11" t="s">
        <v>3487</v>
      </c>
      <c r="B414" s="11" t="str">
        <f>C414&amp;"|"&amp;COUNTIF(C$5:C414,C414)</f>
        <v>10|5</v>
      </c>
      <c r="C414" s="11">
        <v>10</v>
      </c>
      <c r="D414" s="20" t="str">
        <f>INDEX(Modules!$B$5:$B$14,MATCH(C414,Modules!$A$5:$A$14,0))</f>
        <v>التسليم ونظام ضبط وتوكيد الجودة</v>
      </c>
      <c r="E414" s="11" t="s">
        <v>3488</v>
      </c>
      <c r="F414" s="12" t="s">
        <v>3489</v>
      </c>
      <c r="G414" s="11" t="s">
        <v>18</v>
      </c>
      <c r="H414" s="11" t="s">
        <v>3490</v>
      </c>
      <c r="I414" s="12" t="s">
        <v>3491</v>
      </c>
      <c r="J414" s="12" t="s">
        <v>3492</v>
      </c>
      <c r="K414" s="12" t="s">
        <v>3493</v>
      </c>
      <c r="L414" s="12" t="s">
        <v>3494</v>
      </c>
      <c r="M414" s="12" t="s">
        <v>3495</v>
      </c>
      <c r="N414" s="11" t="s">
        <v>88</v>
      </c>
      <c r="O414" s="12" t="s">
        <v>3496</v>
      </c>
      <c r="P414" s="11" t="s">
        <v>3497</v>
      </c>
      <c r="Q414" s="11" t="s">
        <v>3498</v>
      </c>
    </row>
    <row r="415" spans="1:17" ht="54" x14ac:dyDescent="0.25">
      <c r="A415" s="7" t="s">
        <v>3499</v>
      </c>
      <c r="B415" s="7" t="str">
        <f>C415&amp;"|"&amp;COUNTIF(C$5:C415,C415)</f>
        <v>10|6</v>
      </c>
      <c r="C415" s="7">
        <v>10</v>
      </c>
      <c r="D415" s="19" t="str">
        <f>INDEX(Modules!$B$5:$B$14,MATCH(C415,Modules!$A$5:$A$14,0))</f>
        <v>التسليم ونظام ضبط وتوكيد الجودة</v>
      </c>
      <c r="E415" s="7" t="s">
        <v>1184</v>
      </c>
      <c r="F415" s="8" t="s">
        <v>1185</v>
      </c>
      <c r="G415" s="7" t="s">
        <v>17</v>
      </c>
      <c r="H415" s="7" t="s">
        <v>3455</v>
      </c>
      <c r="I415" s="8" t="s">
        <v>3500</v>
      </c>
      <c r="J415" s="8" t="s">
        <v>3501</v>
      </c>
      <c r="K415" s="8" t="s">
        <v>3502</v>
      </c>
      <c r="L415" s="8" t="s">
        <v>3503</v>
      </c>
      <c r="M415" s="8" t="s">
        <v>3504</v>
      </c>
      <c r="N415" s="7" t="s">
        <v>126</v>
      </c>
      <c r="O415" s="8" t="s">
        <v>3505</v>
      </c>
      <c r="P415" s="7" t="s">
        <v>1210</v>
      </c>
      <c r="Q415" s="7" t="s">
        <v>3506</v>
      </c>
    </row>
    <row r="416" spans="1:17" ht="72" x14ac:dyDescent="0.25">
      <c r="A416" s="11" t="s">
        <v>3507</v>
      </c>
      <c r="B416" s="11" t="str">
        <f>C416&amp;"|"&amp;COUNTIF(C$5:C416,C416)</f>
        <v>10|7</v>
      </c>
      <c r="C416" s="11">
        <v>10</v>
      </c>
      <c r="D416" s="20" t="str">
        <f>INDEX(Modules!$B$5:$B$14,MATCH(C416,Modules!$A$5:$A$14,0))</f>
        <v>التسليم ونظام ضبط وتوكيد الجودة</v>
      </c>
      <c r="E416" s="11" t="s">
        <v>3091</v>
      </c>
      <c r="F416" s="12" t="s">
        <v>3092</v>
      </c>
      <c r="G416" s="11" t="s">
        <v>17</v>
      </c>
      <c r="H416" s="11" t="s">
        <v>3455</v>
      </c>
      <c r="I416" s="12" t="s">
        <v>3508</v>
      </c>
      <c r="J416" s="12" t="s">
        <v>3509</v>
      </c>
      <c r="K416" s="12" t="s">
        <v>3510</v>
      </c>
      <c r="L416" s="12" t="s">
        <v>3511</v>
      </c>
      <c r="M416" s="12" t="s">
        <v>3512</v>
      </c>
      <c r="N416" s="11" t="s">
        <v>75</v>
      </c>
      <c r="O416" s="12" t="s">
        <v>3513</v>
      </c>
      <c r="P416" s="11" t="s">
        <v>3140</v>
      </c>
      <c r="Q416" s="11" t="s">
        <v>3514</v>
      </c>
    </row>
    <row r="417" spans="1:17" ht="54" x14ac:dyDescent="0.25">
      <c r="A417" s="7" t="s">
        <v>3515</v>
      </c>
      <c r="B417" s="7" t="str">
        <f>C417&amp;"|"&amp;COUNTIF(C$5:C417,C417)</f>
        <v>10|8</v>
      </c>
      <c r="C417" s="7">
        <v>10</v>
      </c>
      <c r="D417" s="19" t="str">
        <f>INDEX(Modules!$B$5:$B$14,MATCH(C417,Modules!$A$5:$A$14,0))</f>
        <v>التسليم ونظام ضبط وتوكيد الجودة</v>
      </c>
      <c r="E417" s="7" t="s">
        <v>3488</v>
      </c>
      <c r="F417" s="8" t="s">
        <v>3489</v>
      </c>
      <c r="G417" s="7" t="s">
        <v>17</v>
      </c>
      <c r="H417" s="7" t="s">
        <v>214</v>
      </c>
      <c r="I417" s="8" t="s">
        <v>215</v>
      </c>
      <c r="J417" s="8" t="s">
        <v>3516</v>
      </c>
      <c r="K417" s="8" t="s">
        <v>3517</v>
      </c>
      <c r="L417" s="8" t="s">
        <v>3518</v>
      </c>
      <c r="M417" s="8" t="s">
        <v>3519</v>
      </c>
      <c r="N417" s="7" t="s">
        <v>126</v>
      </c>
      <c r="O417" s="8" t="s">
        <v>3520</v>
      </c>
      <c r="P417" s="7" t="s">
        <v>3521</v>
      </c>
      <c r="Q417" s="7" t="s">
        <v>3522</v>
      </c>
    </row>
    <row r="418" spans="1:17" ht="36" x14ac:dyDescent="0.25">
      <c r="A418" s="11" t="s">
        <v>3523</v>
      </c>
      <c r="B418" s="11" t="str">
        <f>C418&amp;"|"&amp;COUNTIF(C$5:C418,C418)</f>
        <v>10|9</v>
      </c>
      <c r="C418" s="11">
        <v>10</v>
      </c>
      <c r="D418" s="20" t="str">
        <f>INDEX(Modules!$B$5:$B$14,MATCH(C418,Modules!$A$5:$A$14,0))</f>
        <v>التسليم ونظام ضبط وتوكيد الجودة</v>
      </c>
      <c r="E418" s="11" t="s">
        <v>2330</v>
      </c>
      <c r="F418" s="12" t="s">
        <v>2331</v>
      </c>
      <c r="G418" s="11" t="s">
        <v>18</v>
      </c>
      <c r="H418" s="11" t="s">
        <v>3455</v>
      </c>
      <c r="I418" s="12" t="s">
        <v>3524</v>
      </c>
      <c r="J418" s="12" t="s">
        <v>3525</v>
      </c>
      <c r="K418" s="12" t="s">
        <v>3526</v>
      </c>
      <c r="L418" s="12" t="s">
        <v>3527</v>
      </c>
      <c r="M418" s="12" t="s">
        <v>3528</v>
      </c>
      <c r="N418" s="11" t="s">
        <v>75</v>
      </c>
      <c r="O418" s="12" t="s">
        <v>3529</v>
      </c>
      <c r="P418" s="11" t="s">
        <v>2381</v>
      </c>
      <c r="Q418" s="11" t="s">
        <v>2382</v>
      </c>
    </row>
    <row r="419" spans="1:17" ht="36" x14ac:dyDescent="0.25">
      <c r="A419" s="7" t="s">
        <v>3530</v>
      </c>
      <c r="B419" s="7" t="str">
        <f>C419&amp;"|"&amp;COUNTIF(C$5:C419,C419)</f>
        <v>10|10</v>
      </c>
      <c r="C419" s="7">
        <v>10</v>
      </c>
      <c r="D419" s="19" t="str">
        <f>INDEX(Modules!$B$5:$B$14,MATCH(C419,Modules!$A$5:$A$14,0))</f>
        <v>التسليم ونظام ضبط وتوكيد الجودة</v>
      </c>
      <c r="E419" s="7" t="s">
        <v>3080</v>
      </c>
      <c r="F419" s="8" t="s">
        <v>3081</v>
      </c>
      <c r="G419" s="7" t="s">
        <v>17</v>
      </c>
      <c r="H419" s="7" t="s">
        <v>3455</v>
      </c>
      <c r="I419" s="8" t="s">
        <v>3531</v>
      </c>
      <c r="J419" s="8" t="s">
        <v>3532</v>
      </c>
      <c r="K419" s="8" t="s">
        <v>3533</v>
      </c>
      <c r="L419" s="8" t="s">
        <v>3534</v>
      </c>
      <c r="M419" s="8" t="s">
        <v>3535</v>
      </c>
      <c r="N419" s="7" t="s">
        <v>75</v>
      </c>
      <c r="O419" s="8" t="s">
        <v>3536</v>
      </c>
      <c r="P419" s="7" t="s">
        <v>2794</v>
      </c>
      <c r="Q419" s="7" t="s">
        <v>3537</v>
      </c>
    </row>
    <row r="420" spans="1:17" ht="36" x14ac:dyDescent="0.25">
      <c r="A420" s="11" t="s">
        <v>3538</v>
      </c>
      <c r="B420" s="11" t="str">
        <f>C420&amp;"|"&amp;COUNTIF(C$5:C420,C420)</f>
        <v>10|11</v>
      </c>
      <c r="C420" s="11">
        <v>10</v>
      </c>
      <c r="D420" s="20" t="str">
        <f>INDEX(Modules!$B$5:$B$14,MATCH(C420,Modules!$A$5:$A$14,0))</f>
        <v>التسليم ونظام ضبط وتوكيد الجودة</v>
      </c>
      <c r="E420" s="11" t="s">
        <v>463</v>
      </c>
      <c r="F420" s="12" t="s">
        <v>464</v>
      </c>
      <c r="G420" s="11" t="s">
        <v>17</v>
      </c>
      <c r="H420" s="11" t="s">
        <v>3455</v>
      </c>
      <c r="I420" s="12" t="s">
        <v>3539</v>
      </c>
      <c r="J420" s="12" t="s">
        <v>3540</v>
      </c>
      <c r="K420" s="12" t="s">
        <v>3541</v>
      </c>
      <c r="L420" s="12" t="s">
        <v>3542</v>
      </c>
      <c r="M420" s="12" t="s">
        <v>3543</v>
      </c>
      <c r="N420" s="11" t="s">
        <v>126</v>
      </c>
      <c r="O420" s="12" t="s">
        <v>3544</v>
      </c>
      <c r="P420" s="11" t="s">
        <v>3545</v>
      </c>
      <c r="Q420" s="11" t="s">
        <v>3546</v>
      </c>
    </row>
    <row r="421" spans="1:17" ht="54" x14ac:dyDescent="0.25">
      <c r="A421" s="7" t="s">
        <v>3547</v>
      </c>
      <c r="B421" s="7" t="str">
        <f>C421&amp;"|"&amp;COUNTIF(C$5:C421,C421)</f>
        <v>10|12</v>
      </c>
      <c r="C421" s="7">
        <v>10</v>
      </c>
      <c r="D421" s="19" t="str">
        <f>INDEX(Modules!$B$5:$B$14,MATCH(C421,Modules!$A$5:$A$14,0))</f>
        <v>التسليم ونظام ضبط وتوكيد الجودة</v>
      </c>
      <c r="E421" s="7" t="s">
        <v>807</v>
      </c>
      <c r="F421" s="8" t="s">
        <v>808</v>
      </c>
      <c r="G421" s="7" t="s">
        <v>18</v>
      </c>
      <c r="H421" s="7" t="s">
        <v>3455</v>
      </c>
      <c r="I421" s="8" t="s">
        <v>3548</v>
      </c>
      <c r="J421" s="8" t="s">
        <v>3549</v>
      </c>
      <c r="K421" s="8" t="s">
        <v>3550</v>
      </c>
      <c r="L421" s="8" t="s">
        <v>3551</v>
      </c>
      <c r="M421" s="8" t="s">
        <v>3552</v>
      </c>
      <c r="N421" s="7" t="s">
        <v>126</v>
      </c>
      <c r="O421" s="8" t="s">
        <v>3553</v>
      </c>
      <c r="P421" s="7" t="s">
        <v>824</v>
      </c>
      <c r="Q421" s="7" t="s">
        <v>3554</v>
      </c>
    </row>
    <row r="422" spans="1:17" ht="72" x14ac:dyDescent="0.25">
      <c r="A422" s="11" t="s">
        <v>3555</v>
      </c>
      <c r="B422" s="11" t="str">
        <f>C422&amp;"|"&amp;COUNTIF(C$5:C422,C422)</f>
        <v>10|13</v>
      </c>
      <c r="C422" s="11">
        <v>10</v>
      </c>
      <c r="D422" s="20" t="str">
        <f>INDEX(Modules!$B$5:$B$14,MATCH(C422,Modules!$A$5:$A$14,0))</f>
        <v>التسليم ونظام ضبط وتوكيد الجودة</v>
      </c>
      <c r="E422" s="11" t="s">
        <v>1939</v>
      </c>
      <c r="F422" s="12" t="s">
        <v>1940</v>
      </c>
      <c r="G422" s="11" t="s">
        <v>17</v>
      </c>
      <c r="H422" s="11" t="s">
        <v>3455</v>
      </c>
      <c r="I422" s="12" t="s">
        <v>3556</v>
      </c>
      <c r="J422" s="12" t="s">
        <v>3557</v>
      </c>
      <c r="K422" s="12" t="s">
        <v>3558</v>
      </c>
      <c r="L422" s="12" t="s">
        <v>3559</v>
      </c>
      <c r="M422" s="12" t="s">
        <v>3560</v>
      </c>
      <c r="N422" s="11" t="s">
        <v>65</v>
      </c>
      <c r="O422" s="12" t="s">
        <v>3561</v>
      </c>
      <c r="P422" s="11" t="s">
        <v>2014</v>
      </c>
      <c r="Q422" s="11" t="s">
        <v>3562</v>
      </c>
    </row>
    <row r="423" spans="1:17" ht="54" x14ac:dyDescent="0.25">
      <c r="A423" s="7" t="s">
        <v>3563</v>
      </c>
      <c r="B423" s="7" t="str">
        <f>C423&amp;"|"&amp;COUNTIF(C$5:C423,C423)</f>
        <v>10|14</v>
      </c>
      <c r="C423" s="7">
        <v>10</v>
      </c>
      <c r="D423" s="19" t="str">
        <f>INDEX(Modules!$B$5:$B$14,MATCH(C423,Modules!$A$5:$A$14,0))</f>
        <v>التسليم ونظام ضبط وتوكيد الجودة</v>
      </c>
      <c r="E423" s="7" t="s">
        <v>3488</v>
      </c>
      <c r="F423" s="8" t="s">
        <v>3489</v>
      </c>
      <c r="G423" s="7" t="s">
        <v>17</v>
      </c>
      <c r="H423" s="7" t="s">
        <v>214</v>
      </c>
      <c r="I423" s="8" t="s">
        <v>215</v>
      </c>
      <c r="J423" s="8" t="s">
        <v>216</v>
      </c>
      <c r="K423" s="8" t="s">
        <v>3564</v>
      </c>
      <c r="L423" s="8" t="s">
        <v>3565</v>
      </c>
      <c r="M423" s="8" t="s">
        <v>3566</v>
      </c>
      <c r="N423" s="7" t="s">
        <v>75</v>
      </c>
      <c r="O423" s="8" t="s">
        <v>3567</v>
      </c>
      <c r="P423" s="7" t="s">
        <v>2223</v>
      </c>
      <c r="Q423" s="7" t="s">
        <v>3568</v>
      </c>
    </row>
    <row r="424" spans="1:17" ht="36" x14ac:dyDescent="0.25">
      <c r="A424" s="11" t="s">
        <v>3569</v>
      </c>
      <c r="B424" s="11" t="str">
        <f>C424&amp;"|"&amp;COUNTIF(C$5:C424,C424)</f>
        <v>10|15</v>
      </c>
      <c r="C424" s="11">
        <v>10</v>
      </c>
      <c r="D424" s="20" t="str">
        <f>INDEX(Modules!$B$5:$B$14,MATCH(C424,Modules!$A$5:$A$14,0))</f>
        <v>التسليم ونظام ضبط وتوكيد الجودة</v>
      </c>
      <c r="E424" s="11" t="s">
        <v>3488</v>
      </c>
      <c r="F424" s="12" t="s">
        <v>3489</v>
      </c>
      <c r="G424" s="11" t="s">
        <v>16</v>
      </c>
      <c r="H424" s="11" t="s">
        <v>82</v>
      </c>
      <c r="I424" s="12" t="s">
        <v>3570</v>
      </c>
      <c r="J424" s="12" t="s">
        <v>116</v>
      </c>
      <c r="K424" s="12" t="s">
        <v>87</v>
      </c>
      <c r="L424" s="12" t="s">
        <v>3516</v>
      </c>
      <c r="M424" s="12" t="s">
        <v>114</v>
      </c>
      <c r="N424" s="11" t="s">
        <v>75</v>
      </c>
      <c r="O424" s="12" t="s">
        <v>3571</v>
      </c>
      <c r="P424" s="11" t="s">
        <v>3572</v>
      </c>
      <c r="Q424" s="11" t="s">
        <v>3573</v>
      </c>
    </row>
    <row r="425" spans="1:17" ht="54" x14ac:dyDescent="0.25">
      <c r="A425" s="7" t="s">
        <v>3574</v>
      </c>
      <c r="B425" s="7" t="str">
        <f>C425&amp;"|"&amp;COUNTIF(C$5:C425,C425)</f>
        <v>10|16</v>
      </c>
      <c r="C425" s="7">
        <v>10</v>
      </c>
      <c r="D425" s="19" t="str">
        <f>INDEX(Modules!$B$5:$B$14,MATCH(C425,Modules!$A$5:$A$14,0))</f>
        <v>التسليم ونظام ضبط وتوكيد الجودة</v>
      </c>
      <c r="E425" s="7" t="s">
        <v>807</v>
      </c>
      <c r="F425" s="8" t="s">
        <v>808</v>
      </c>
      <c r="G425" s="7" t="s">
        <v>16</v>
      </c>
      <c r="H425" s="7" t="s">
        <v>3455</v>
      </c>
      <c r="I425" s="8" t="s">
        <v>3575</v>
      </c>
      <c r="J425" s="8" t="s">
        <v>3576</v>
      </c>
      <c r="K425" s="8" t="s">
        <v>3577</v>
      </c>
      <c r="L425" s="8" t="s">
        <v>3578</v>
      </c>
      <c r="M425" s="8" t="s">
        <v>3579</v>
      </c>
      <c r="N425" s="7" t="s">
        <v>126</v>
      </c>
      <c r="O425" s="8" t="s">
        <v>3580</v>
      </c>
      <c r="P425" s="7" t="s">
        <v>3581</v>
      </c>
      <c r="Q425" s="7" t="s">
        <v>3582</v>
      </c>
    </row>
    <row r="426" spans="1:17" ht="54" x14ac:dyDescent="0.25">
      <c r="A426" s="11" t="s">
        <v>3583</v>
      </c>
      <c r="B426" s="11" t="str">
        <f>C426&amp;"|"&amp;COUNTIF(C$5:C426,C426)</f>
        <v>10|17</v>
      </c>
      <c r="C426" s="11">
        <v>10</v>
      </c>
      <c r="D426" s="20" t="str">
        <f>INDEX(Modules!$B$5:$B$14,MATCH(C426,Modules!$A$5:$A$14,0))</f>
        <v>التسليم ونظام ضبط وتوكيد الجودة</v>
      </c>
      <c r="E426" s="11" t="s">
        <v>3488</v>
      </c>
      <c r="F426" s="12" t="s">
        <v>3489</v>
      </c>
      <c r="G426" s="11" t="s">
        <v>17</v>
      </c>
      <c r="H426" s="11" t="s">
        <v>3490</v>
      </c>
      <c r="I426" s="12" t="s">
        <v>3584</v>
      </c>
      <c r="J426" s="12" t="s">
        <v>3585</v>
      </c>
      <c r="K426" s="12" t="s">
        <v>3586</v>
      </c>
      <c r="L426" s="12" t="s">
        <v>3587</v>
      </c>
      <c r="M426" s="12" t="s">
        <v>3588</v>
      </c>
      <c r="N426" s="11" t="s">
        <v>75</v>
      </c>
      <c r="O426" s="12" t="s">
        <v>3589</v>
      </c>
      <c r="P426" s="11" t="s">
        <v>2863</v>
      </c>
      <c r="Q426" s="11" t="s">
        <v>3590</v>
      </c>
    </row>
    <row r="427" spans="1:17" ht="36" x14ac:dyDescent="0.25">
      <c r="A427" s="7" t="s">
        <v>3591</v>
      </c>
      <c r="B427" s="7" t="str">
        <f>C427&amp;"|"&amp;COUNTIF(C$5:C427,C427)</f>
        <v>10|18</v>
      </c>
      <c r="C427" s="7">
        <v>10</v>
      </c>
      <c r="D427" s="19" t="str">
        <f>INDEX(Modules!$B$5:$B$14,MATCH(C427,Modules!$A$5:$A$14,0))</f>
        <v>التسليم ونظام ضبط وتوكيد الجودة</v>
      </c>
      <c r="E427" s="7" t="s">
        <v>1561</v>
      </c>
      <c r="F427" s="8" t="s">
        <v>1562</v>
      </c>
      <c r="G427" s="7" t="s">
        <v>16</v>
      </c>
      <c r="H427" s="7" t="s">
        <v>3455</v>
      </c>
      <c r="I427" s="8" t="s">
        <v>3592</v>
      </c>
      <c r="J427" s="8" t="s">
        <v>3593</v>
      </c>
      <c r="K427" s="8" t="s">
        <v>3594</v>
      </c>
      <c r="L427" s="8" t="s">
        <v>3595</v>
      </c>
      <c r="M427" s="8" t="s">
        <v>3596</v>
      </c>
      <c r="N427" s="7" t="s">
        <v>126</v>
      </c>
      <c r="O427" s="8" t="s">
        <v>3597</v>
      </c>
      <c r="P427" s="7" t="s">
        <v>1587</v>
      </c>
      <c r="Q427" s="7" t="s">
        <v>3598</v>
      </c>
    </row>
    <row r="428" spans="1:17" ht="36" x14ac:dyDescent="0.25">
      <c r="A428" s="11" t="s">
        <v>3599</v>
      </c>
      <c r="B428" s="11" t="str">
        <f>C428&amp;"|"&amp;COUNTIF(C$5:C428,C428)</f>
        <v>10|19</v>
      </c>
      <c r="C428" s="11">
        <v>10</v>
      </c>
      <c r="D428" s="20" t="str">
        <f>INDEX(Modules!$B$5:$B$14,MATCH(C428,Modules!$A$5:$A$14,0))</f>
        <v>التسليم ونظام ضبط وتوكيد الجودة</v>
      </c>
      <c r="E428" s="11" t="s">
        <v>2330</v>
      </c>
      <c r="F428" s="12" t="s">
        <v>2331</v>
      </c>
      <c r="G428" s="11" t="s">
        <v>17</v>
      </c>
      <c r="H428" s="11" t="s">
        <v>3455</v>
      </c>
      <c r="I428" s="12" t="s">
        <v>3600</v>
      </c>
      <c r="J428" s="12" t="s">
        <v>3601</v>
      </c>
      <c r="K428" s="12" t="s">
        <v>3602</v>
      </c>
      <c r="L428" s="12" t="s">
        <v>3603</v>
      </c>
      <c r="M428" s="12" t="s">
        <v>3604</v>
      </c>
      <c r="N428" s="11" t="s">
        <v>88</v>
      </c>
      <c r="O428" s="12" t="s">
        <v>3605</v>
      </c>
      <c r="P428" s="11" t="s">
        <v>2627</v>
      </c>
      <c r="Q428" s="11" t="s">
        <v>3606</v>
      </c>
    </row>
    <row r="429" spans="1:17" ht="36" x14ac:dyDescent="0.25">
      <c r="A429" s="7" t="s">
        <v>3607</v>
      </c>
      <c r="B429" s="7" t="str">
        <f>C429&amp;"|"&amp;COUNTIF(C$5:C429,C429)</f>
        <v>10|20</v>
      </c>
      <c r="C429" s="7">
        <v>10</v>
      </c>
      <c r="D429" s="19" t="str">
        <f>INDEX(Modules!$B$5:$B$14,MATCH(C429,Modules!$A$5:$A$14,0))</f>
        <v>التسليم ونظام ضبط وتوكيد الجودة</v>
      </c>
      <c r="E429" s="7" t="s">
        <v>807</v>
      </c>
      <c r="F429" s="8" t="s">
        <v>808</v>
      </c>
      <c r="G429" s="7" t="s">
        <v>16</v>
      </c>
      <c r="H429" s="7" t="s">
        <v>3455</v>
      </c>
      <c r="I429" s="8" t="s">
        <v>3608</v>
      </c>
      <c r="J429" s="8" t="s">
        <v>3609</v>
      </c>
      <c r="K429" s="8" t="s">
        <v>3610</v>
      </c>
      <c r="L429" s="8" t="s">
        <v>3611</v>
      </c>
      <c r="M429" s="8" t="s">
        <v>3612</v>
      </c>
      <c r="N429" s="7" t="s">
        <v>88</v>
      </c>
      <c r="O429" s="8" t="s">
        <v>3613</v>
      </c>
      <c r="P429" s="7" t="s">
        <v>971</v>
      </c>
      <c r="Q429" s="7" t="s">
        <v>3614</v>
      </c>
    </row>
    <row r="430" spans="1:17" ht="72" x14ac:dyDescent="0.25">
      <c r="A430" s="11" t="s">
        <v>3615</v>
      </c>
      <c r="B430" s="11" t="str">
        <f>C430&amp;"|"&amp;COUNTIF(C$5:C430,C430)</f>
        <v>10|21</v>
      </c>
      <c r="C430" s="11">
        <v>10</v>
      </c>
      <c r="D430" s="20" t="str">
        <f>INDEX(Modules!$B$5:$B$14,MATCH(C430,Modules!$A$5:$A$14,0))</f>
        <v>التسليم ونظام ضبط وتوكيد الجودة</v>
      </c>
      <c r="E430" s="11" t="s">
        <v>3488</v>
      </c>
      <c r="F430" s="12" t="s">
        <v>3489</v>
      </c>
      <c r="G430" s="11" t="s">
        <v>16</v>
      </c>
      <c r="H430" s="11" t="s">
        <v>82</v>
      </c>
      <c r="I430" s="12" t="s">
        <v>3616</v>
      </c>
      <c r="J430" s="12" t="s">
        <v>85</v>
      </c>
      <c r="K430" s="12" t="s">
        <v>276</v>
      </c>
      <c r="L430" s="12" t="s">
        <v>3617</v>
      </c>
      <c r="M430" s="12" t="s">
        <v>3518</v>
      </c>
      <c r="N430" s="11" t="s">
        <v>126</v>
      </c>
      <c r="O430" s="12" t="s">
        <v>3618</v>
      </c>
      <c r="P430" s="11" t="s">
        <v>3521</v>
      </c>
      <c r="Q430" s="11" t="s">
        <v>3619</v>
      </c>
    </row>
    <row r="431" spans="1:17" ht="54" x14ac:dyDescent="0.25">
      <c r="A431" s="7" t="s">
        <v>3620</v>
      </c>
      <c r="B431" s="7" t="str">
        <f>C431&amp;"|"&amp;COUNTIF(C$5:C431,C431)</f>
        <v>10|22</v>
      </c>
      <c r="C431" s="7">
        <v>10</v>
      </c>
      <c r="D431" s="19" t="str">
        <f>INDEX(Modules!$B$5:$B$14,MATCH(C431,Modules!$A$5:$A$14,0))</f>
        <v>التسليم ونظام ضبط وتوكيد الجودة</v>
      </c>
      <c r="E431" s="7" t="s">
        <v>3488</v>
      </c>
      <c r="F431" s="8" t="s">
        <v>3489</v>
      </c>
      <c r="G431" s="7" t="s">
        <v>17</v>
      </c>
      <c r="H431" s="7" t="s">
        <v>214</v>
      </c>
      <c r="I431" s="8" t="s">
        <v>215</v>
      </c>
      <c r="J431" s="8" t="s">
        <v>3621</v>
      </c>
      <c r="K431" s="8" t="s">
        <v>218</v>
      </c>
      <c r="L431" s="8" t="s">
        <v>84</v>
      </c>
      <c r="M431" s="8" t="s">
        <v>1690</v>
      </c>
      <c r="N431" s="7" t="s">
        <v>88</v>
      </c>
      <c r="O431" s="8" t="s">
        <v>3622</v>
      </c>
      <c r="P431" s="7" t="s">
        <v>3572</v>
      </c>
      <c r="Q431" s="7" t="s">
        <v>3623</v>
      </c>
    </row>
    <row r="432" spans="1:17" ht="36" x14ac:dyDescent="0.25">
      <c r="A432" s="11" t="s">
        <v>3624</v>
      </c>
      <c r="B432" s="11" t="str">
        <f>C432&amp;"|"&amp;COUNTIF(C$5:C432,C432)</f>
        <v>10|23</v>
      </c>
      <c r="C432" s="11">
        <v>10</v>
      </c>
      <c r="D432" s="20" t="str">
        <f>INDEX(Modules!$B$5:$B$14,MATCH(C432,Modules!$A$5:$A$14,0))</f>
        <v>التسليم ونظام ضبط وتوكيد الجودة</v>
      </c>
      <c r="E432" s="11" t="s">
        <v>3080</v>
      </c>
      <c r="F432" s="12" t="s">
        <v>3081</v>
      </c>
      <c r="G432" s="11" t="s">
        <v>16</v>
      </c>
      <c r="H432" s="11" t="s">
        <v>3455</v>
      </c>
      <c r="I432" s="12" t="s">
        <v>3625</v>
      </c>
      <c r="J432" s="12" t="s">
        <v>3626</v>
      </c>
      <c r="K432" s="12" t="s">
        <v>3627</v>
      </c>
      <c r="L432" s="12" t="s">
        <v>3628</v>
      </c>
      <c r="M432" s="12" t="s">
        <v>3629</v>
      </c>
      <c r="N432" s="11" t="s">
        <v>88</v>
      </c>
      <c r="O432" s="12" t="s">
        <v>3630</v>
      </c>
      <c r="P432" s="11" t="s">
        <v>3631</v>
      </c>
      <c r="Q432" s="11" t="s">
        <v>3632</v>
      </c>
    </row>
    <row r="433" spans="1:17" ht="36" x14ac:dyDescent="0.25">
      <c r="A433" s="7" t="s">
        <v>3633</v>
      </c>
      <c r="B433" s="7" t="str">
        <f>C433&amp;"|"&amp;COUNTIF(C$5:C433,C433)</f>
        <v>10|24</v>
      </c>
      <c r="C433" s="7">
        <v>10</v>
      </c>
      <c r="D433" s="19" t="str">
        <f>INDEX(Modules!$B$5:$B$14,MATCH(C433,Modules!$A$5:$A$14,0))</f>
        <v>التسليم ونظام ضبط وتوكيد الجودة</v>
      </c>
      <c r="E433" s="7" t="s">
        <v>3488</v>
      </c>
      <c r="F433" s="8" t="s">
        <v>3489</v>
      </c>
      <c r="G433" s="7" t="s">
        <v>16</v>
      </c>
      <c r="H433" s="7" t="s">
        <v>59</v>
      </c>
      <c r="I433" s="8" t="s">
        <v>3634</v>
      </c>
      <c r="J433" s="8" t="s">
        <v>3635</v>
      </c>
      <c r="K433" s="8" t="s">
        <v>3636</v>
      </c>
      <c r="L433" s="8" t="s">
        <v>3637</v>
      </c>
      <c r="M433" s="8" t="s">
        <v>3638</v>
      </c>
      <c r="N433" s="7" t="s">
        <v>126</v>
      </c>
      <c r="O433" s="8" t="s">
        <v>3639</v>
      </c>
      <c r="P433" s="7" t="s">
        <v>3521</v>
      </c>
      <c r="Q433" s="7" t="s">
        <v>3640</v>
      </c>
    </row>
    <row r="434" spans="1:17" ht="36" x14ac:dyDescent="0.25">
      <c r="A434" s="11" t="s">
        <v>3641</v>
      </c>
      <c r="B434" s="11" t="str">
        <f>C434&amp;"|"&amp;COUNTIF(C$5:C434,C434)</f>
        <v>10|25</v>
      </c>
      <c r="C434" s="11">
        <v>10</v>
      </c>
      <c r="D434" s="20" t="str">
        <f>INDEX(Modules!$B$5:$B$14,MATCH(C434,Modules!$A$5:$A$14,0))</f>
        <v>التسليم ونظام ضبط وتوكيد الجودة</v>
      </c>
      <c r="E434" s="11" t="s">
        <v>3488</v>
      </c>
      <c r="F434" s="12" t="s">
        <v>3489</v>
      </c>
      <c r="G434" s="11" t="s">
        <v>17</v>
      </c>
      <c r="H434" s="11" t="s">
        <v>3490</v>
      </c>
      <c r="I434" s="12" t="s">
        <v>3642</v>
      </c>
      <c r="J434" s="12" t="s">
        <v>3643</v>
      </c>
      <c r="K434" s="12" t="s">
        <v>3644</v>
      </c>
      <c r="L434" s="12" t="s">
        <v>3645</v>
      </c>
      <c r="M434" s="12" t="s">
        <v>3646</v>
      </c>
      <c r="N434" s="11" t="s">
        <v>126</v>
      </c>
      <c r="O434" s="12" t="s">
        <v>3647</v>
      </c>
      <c r="P434" s="11" t="s">
        <v>2223</v>
      </c>
      <c r="Q434" s="11" t="s">
        <v>3648</v>
      </c>
    </row>
    <row r="435" spans="1:17" ht="36" x14ac:dyDescent="0.25">
      <c r="A435" s="7" t="s">
        <v>3649</v>
      </c>
      <c r="B435" s="7" t="str">
        <f>C435&amp;"|"&amp;COUNTIF(C$5:C435,C435)</f>
        <v>10|26</v>
      </c>
      <c r="C435" s="7">
        <v>10</v>
      </c>
      <c r="D435" s="19" t="str">
        <f>INDEX(Modules!$B$5:$B$14,MATCH(C435,Modules!$A$5:$A$14,0))</f>
        <v>التسليم ونظام ضبط وتوكيد الجودة</v>
      </c>
      <c r="E435" s="7" t="s">
        <v>435</v>
      </c>
      <c r="F435" s="8" t="s">
        <v>436</v>
      </c>
      <c r="G435" s="7" t="s">
        <v>18</v>
      </c>
      <c r="H435" s="7" t="s">
        <v>3455</v>
      </c>
      <c r="I435" s="8" t="s">
        <v>3650</v>
      </c>
      <c r="J435" s="8" t="s">
        <v>3651</v>
      </c>
      <c r="K435" s="8" t="s">
        <v>3652</v>
      </c>
      <c r="L435" s="8" t="s">
        <v>3653</v>
      </c>
      <c r="M435" s="8" t="s">
        <v>3654</v>
      </c>
      <c r="N435" s="7" t="s">
        <v>65</v>
      </c>
      <c r="O435" s="8" t="s">
        <v>3655</v>
      </c>
      <c r="P435" s="7" t="s">
        <v>515</v>
      </c>
      <c r="Q435" s="7" t="s">
        <v>3656</v>
      </c>
    </row>
    <row r="436" spans="1:17" ht="36" x14ac:dyDescent="0.25">
      <c r="A436" s="11" t="s">
        <v>3657</v>
      </c>
      <c r="B436" s="11" t="str">
        <f>C436&amp;"|"&amp;COUNTIF(C$5:C436,C436)</f>
        <v>10|27</v>
      </c>
      <c r="C436" s="11">
        <v>10</v>
      </c>
      <c r="D436" s="20" t="str">
        <f>INDEX(Modules!$B$5:$B$14,MATCH(C436,Modules!$A$5:$A$14,0))</f>
        <v>التسليم ونظام ضبط وتوكيد الجودة</v>
      </c>
      <c r="E436" s="11" t="s">
        <v>1979</v>
      </c>
      <c r="F436" s="12" t="s">
        <v>1980</v>
      </c>
      <c r="G436" s="11" t="s">
        <v>18</v>
      </c>
      <c r="H436" s="11" t="s">
        <v>3455</v>
      </c>
      <c r="I436" s="12" t="s">
        <v>3658</v>
      </c>
      <c r="J436" s="12" t="s">
        <v>3659</v>
      </c>
      <c r="K436" s="12" t="s">
        <v>3660</v>
      </c>
      <c r="L436" s="12" t="s">
        <v>3661</v>
      </c>
      <c r="M436" s="12" t="s">
        <v>3662</v>
      </c>
      <c r="N436" s="11" t="s">
        <v>126</v>
      </c>
      <c r="O436" s="12" t="s">
        <v>3663</v>
      </c>
      <c r="P436" s="11" t="s">
        <v>2041</v>
      </c>
      <c r="Q436" s="11" t="s">
        <v>3664</v>
      </c>
    </row>
    <row r="437" spans="1:17" ht="54" x14ac:dyDescent="0.25">
      <c r="A437" s="7" t="s">
        <v>3665</v>
      </c>
      <c r="B437" s="7" t="str">
        <f>C437&amp;"|"&amp;COUNTIF(C$5:C437,C437)</f>
        <v>10|28</v>
      </c>
      <c r="C437" s="7">
        <v>10</v>
      </c>
      <c r="D437" s="19" t="str">
        <f>INDEX(Modules!$B$5:$B$14,MATCH(C437,Modules!$A$5:$A$14,0))</f>
        <v>التسليم ونظام ضبط وتوكيد الجودة</v>
      </c>
      <c r="E437" s="7" t="s">
        <v>435</v>
      </c>
      <c r="F437" s="8" t="s">
        <v>436</v>
      </c>
      <c r="G437" s="7" t="s">
        <v>16</v>
      </c>
      <c r="H437" s="7" t="s">
        <v>3455</v>
      </c>
      <c r="I437" s="8" t="s">
        <v>3666</v>
      </c>
      <c r="J437" s="8" t="s">
        <v>3667</v>
      </c>
      <c r="K437" s="8" t="s">
        <v>3668</v>
      </c>
      <c r="L437" s="8" t="s">
        <v>497</v>
      </c>
      <c r="M437" s="8" t="s">
        <v>3669</v>
      </c>
      <c r="N437" s="7" t="s">
        <v>75</v>
      </c>
      <c r="O437" s="8" t="s">
        <v>3670</v>
      </c>
      <c r="P437" s="7" t="s">
        <v>554</v>
      </c>
      <c r="Q437" s="7" t="s">
        <v>571</v>
      </c>
    </row>
    <row r="438" spans="1:17" ht="36" x14ac:dyDescent="0.25">
      <c r="A438" s="11" t="s">
        <v>3671</v>
      </c>
      <c r="B438" s="11" t="str">
        <f>C438&amp;"|"&amp;COUNTIF(C$5:C438,C438)</f>
        <v>10|29</v>
      </c>
      <c r="C438" s="11">
        <v>10</v>
      </c>
      <c r="D438" s="20" t="str">
        <f>INDEX(Modules!$B$5:$B$14,MATCH(C438,Modules!$A$5:$A$14,0))</f>
        <v>التسليم ونظام ضبط وتوكيد الجودة</v>
      </c>
      <c r="E438" s="11" t="s">
        <v>2449</v>
      </c>
      <c r="F438" s="12" t="s">
        <v>2450</v>
      </c>
      <c r="G438" s="11" t="s">
        <v>17</v>
      </c>
      <c r="H438" s="11" t="s">
        <v>3455</v>
      </c>
      <c r="I438" s="12" t="s">
        <v>3672</v>
      </c>
      <c r="J438" s="12" t="s">
        <v>3673</v>
      </c>
      <c r="K438" s="12" t="s">
        <v>3674</v>
      </c>
      <c r="L438" s="12" t="s">
        <v>3675</v>
      </c>
      <c r="M438" s="12" t="s">
        <v>3676</v>
      </c>
      <c r="N438" s="11" t="s">
        <v>65</v>
      </c>
      <c r="O438" s="12" t="s">
        <v>3677</v>
      </c>
      <c r="P438" s="11" t="s">
        <v>2457</v>
      </c>
      <c r="Q438" s="11" t="s">
        <v>3678</v>
      </c>
    </row>
    <row r="439" spans="1:17" ht="36" x14ac:dyDescent="0.25">
      <c r="A439" s="7" t="s">
        <v>3679</v>
      </c>
      <c r="B439" s="7" t="str">
        <f>C439&amp;"|"&amp;COUNTIF(C$5:C439,C439)</f>
        <v>10|30</v>
      </c>
      <c r="C439" s="7">
        <v>10</v>
      </c>
      <c r="D439" s="19" t="str">
        <f>INDEX(Modules!$B$5:$B$14,MATCH(C439,Modules!$A$5:$A$14,0))</f>
        <v>التسليم ونظام ضبط وتوكيد الجودة</v>
      </c>
      <c r="E439" s="7" t="s">
        <v>1184</v>
      </c>
      <c r="F439" s="8" t="s">
        <v>1185</v>
      </c>
      <c r="G439" s="7" t="s">
        <v>18</v>
      </c>
      <c r="H439" s="7" t="s">
        <v>3455</v>
      </c>
      <c r="I439" s="8" t="s">
        <v>3680</v>
      </c>
      <c r="J439" s="8" t="s">
        <v>3681</v>
      </c>
      <c r="K439" s="8" t="s">
        <v>3682</v>
      </c>
      <c r="L439" s="8" t="s">
        <v>3683</v>
      </c>
      <c r="M439" s="8" t="s">
        <v>3684</v>
      </c>
      <c r="N439" s="7" t="s">
        <v>65</v>
      </c>
      <c r="O439" s="8" t="s">
        <v>3685</v>
      </c>
      <c r="P439" s="7" t="s">
        <v>1210</v>
      </c>
      <c r="Q439" s="7" t="s">
        <v>1290</v>
      </c>
    </row>
    <row r="440" spans="1:17" ht="36" x14ac:dyDescent="0.25">
      <c r="A440" s="11" t="s">
        <v>3686</v>
      </c>
      <c r="B440" s="11" t="str">
        <f>C440&amp;"|"&amp;COUNTIF(C$5:C440,C440)</f>
        <v>10|31</v>
      </c>
      <c r="C440" s="11">
        <v>10</v>
      </c>
      <c r="D440" s="20" t="str">
        <f>INDEX(Modules!$B$5:$B$14,MATCH(C440,Modules!$A$5:$A$14,0))</f>
        <v>التسليم ونظام ضبط وتوكيد الجودة</v>
      </c>
      <c r="E440" s="11" t="s">
        <v>807</v>
      </c>
      <c r="F440" s="12" t="s">
        <v>808</v>
      </c>
      <c r="G440" s="11" t="s">
        <v>18</v>
      </c>
      <c r="H440" s="11" t="s">
        <v>3455</v>
      </c>
      <c r="I440" s="12" t="s">
        <v>3687</v>
      </c>
      <c r="J440" s="12" t="s">
        <v>3688</v>
      </c>
      <c r="K440" s="12" t="s">
        <v>3689</v>
      </c>
      <c r="L440" s="12" t="s">
        <v>3690</v>
      </c>
      <c r="M440" s="12" t="s">
        <v>3691</v>
      </c>
      <c r="N440" s="11" t="s">
        <v>75</v>
      </c>
      <c r="O440" s="12" t="s">
        <v>3692</v>
      </c>
      <c r="P440" s="11" t="s">
        <v>869</v>
      </c>
      <c r="Q440" s="11" t="s">
        <v>3693</v>
      </c>
    </row>
    <row r="441" spans="1:17" ht="36" x14ac:dyDescent="0.25">
      <c r="A441" s="7" t="s">
        <v>3694</v>
      </c>
      <c r="B441" s="7" t="str">
        <f>C441&amp;"|"&amp;COUNTIF(C$5:C441,C441)</f>
        <v>10|32</v>
      </c>
      <c r="C441" s="7">
        <v>10</v>
      </c>
      <c r="D441" s="19" t="str">
        <f>INDEX(Modules!$B$5:$B$14,MATCH(C441,Modules!$A$5:$A$14,0))</f>
        <v>التسليم ونظام ضبط وتوكيد الجودة</v>
      </c>
      <c r="E441" s="7" t="s">
        <v>3488</v>
      </c>
      <c r="F441" s="8" t="s">
        <v>3489</v>
      </c>
      <c r="G441" s="7" t="s">
        <v>16</v>
      </c>
      <c r="H441" s="7" t="s">
        <v>3490</v>
      </c>
      <c r="I441" s="8" t="s">
        <v>3695</v>
      </c>
      <c r="J441" s="8" t="s">
        <v>3696</v>
      </c>
      <c r="K441" s="8" t="s">
        <v>3697</v>
      </c>
      <c r="L441" s="8" t="s">
        <v>3698</v>
      </c>
      <c r="M441" s="8" t="s">
        <v>3699</v>
      </c>
      <c r="N441" s="7" t="s">
        <v>65</v>
      </c>
      <c r="O441" s="8" t="s">
        <v>3700</v>
      </c>
      <c r="P441" s="7" t="s">
        <v>3701</v>
      </c>
      <c r="Q441" s="7" t="s">
        <v>3702</v>
      </c>
    </row>
    <row r="442" spans="1:17" ht="36" x14ac:dyDescent="0.25">
      <c r="A442" s="11" t="s">
        <v>3703</v>
      </c>
      <c r="B442" s="11" t="str">
        <f>C442&amp;"|"&amp;COUNTIF(C$5:C442,C442)</f>
        <v>10|33</v>
      </c>
      <c r="C442" s="11">
        <v>10</v>
      </c>
      <c r="D442" s="20" t="str">
        <f>INDEX(Modules!$B$5:$B$14,MATCH(C442,Modules!$A$5:$A$14,0))</f>
        <v>التسليم ونظام ضبط وتوكيد الجودة</v>
      </c>
      <c r="E442" s="11" t="s">
        <v>2330</v>
      </c>
      <c r="F442" s="12" t="s">
        <v>2331</v>
      </c>
      <c r="G442" s="11" t="s">
        <v>18</v>
      </c>
      <c r="H442" s="11" t="s">
        <v>3455</v>
      </c>
      <c r="I442" s="12" t="s">
        <v>3704</v>
      </c>
      <c r="J442" s="12" t="s">
        <v>3705</v>
      </c>
      <c r="K442" s="12" t="s">
        <v>3706</v>
      </c>
      <c r="L442" s="12" t="s">
        <v>3707</v>
      </c>
      <c r="M442" s="12" t="s">
        <v>3708</v>
      </c>
      <c r="N442" s="11" t="s">
        <v>75</v>
      </c>
      <c r="O442" s="12" t="s">
        <v>3709</v>
      </c>
      <c r="P442" s="11" t="s">
        <v>2381</v>
      </c>
      <c r="Q442" s="11" t="s">
        <v>2506</v>
      </c>
    </row>
    <row r="443" spans="1:17" ht="54" x14ac:dyDescent="0.25">
      <c r="A443" s="7" t="s">
        <v>3710</v>
      </c>
      <c r="B443" s="7" t="str">
        <f>C443&amp;"|"&amp;COUNTIF(C$5:C443,C443)</f>
        <v>10|34</v>
      </c>
      <c r="C443" s="7">
        <v>10</v>
      </c>
      <c r="D443" s="19" t="str">
        <f>INDEX(Modules!$B$5:$B$14,MATCH(C443,Modules!$A$5:$A$14,0))</f>
        <v>التسليم ونظام ضبط وتوكيد الجودة</v>
      </c>
      <c r="E443" s="7" t="s">
        <v>2712</v>
      </c>
      <c r="F443" s="8" t="s">
        <v>2713</v>
      </c>
      <c r="G443" s="7" t="s">
        <v>17</v>
      </c>
      <c r="H443" s="7" t="s">
        <v>3455</v>
      </c>
      <c r="I443" s="8" t="s">
        <v>3711</v>
      </c>
      <c r="J443" s="8" t="s">
        <v>3712</v>
      </c>
      <c r="K443" s="8" t="s">
        <v>3713</v>
      </c>
      <c r="L443" s="8" t="s">
        <v>3714</v>
      </c>
      <c r="M443" s="8" t="s">
        <v>3715</v>
      </c>
      <c r="N443" s="7" t="s">
        <v>126</v>
      </c>
      <c r="O443" s="8" t="s">
        <v>3716</v>
      </c>
      <c r="P443" s="7" t="s">
        <v>3717</v>
      </c>
      <c r="Q443" s="7" t="s">
        <v>3718</v>
      </c>
    </row>
    <row r="444" spans="1:17" ht="36" x14ac:dyDescent="0.25">
      <c r="A444" s="11" t="s">
        <v>3719</v>
      </c>
      <c r="B444" s="11" t="str">
        <f>C444&amp;"|"&amp;COUNTIF(C$5:C444,C444)</f>
        <v>10|35</v>
      </c>
      <c r="C444" s="11">
        <v>10</v>
      </c>
      <c r="D444" s="20" t="str">
        <f>INDEX(Modules!$B$5:$B$14,MATCH(C444,Modules!$A$5:$A$14,0))</f>
        <v>التسليم ونظام ضبط وتوكيد الجودة</v>
      </c>
      <c r="E444" s="11" t="s">
        <v>807</v>
      </c>
      <c r="F444" s="12" t="s">
        <v>808</v>
      </c>
      <c r="G444" s="11" t="s">
        <v>18</v>
      </c>
      <c r="H444" s="11" t="s">
        <v>3455</v>
      </c>
      <c r="I444" s="12" t="s">
        <v>3720</v>
      </c>
      <c r="J444" s="12" t="s">
        <v>3721</v>
      </c>
      <c r="K444" s="12" t="s">
        <v>3722</v>
      </c>
      <c r="L444" s="12" t="s">
        <v>3723</v>
      </c>
      <c r="M444" s="12" t="s">
        <v>3724</v>
      </c>
      <c r="N444" s="11" t="s">
        <v>126</v>
      </c>
      <c r="O444" s="12" t="s">
        <v>3725</v>
      </c>
      <c r="P444" s="11" t="s">
        <v>3726</v>
      </c>
      <c r="Q444" s="11" t="s">
        <v>3727</v>
      </c>
    </row>
    <row r="445" spans="1:17" ht="36" x14ac:dyDescent="0.25">
      <c r="A445" s="7" t="s">
        <v>3728</v>
      </c>
      <c r="B445" s="7" t="str">
        <f>C445&amp;"|"&amp;COUNTIF(C$5:C445,C445)</f>
        <v>10|36</v>
      </c>
      <c r="C445" s="7">
        <v>10</v>
      </c>
      <c r="D445" s="19" t="str">
        <f>INDEX(Modules!$B$5:$B$14,MATCH(C445,Modules!$A$5:$A$14,0))</f>
        <v>التسليم ونظام ضبط وتوكيد الجودة</v>
      </c>
      <c r="E445" s="7" t="s">
        <v>1561</v>
      </c>
      <c r="F445" s="8" t="s">
        <v>1562</v>
      </c>
      <c r="G445" s="7" t="s">
        <v>16</v>
      </c>
      <c r="H445" s="7" t="s">
        <v>3455</v>
      </c>
      <c r="I445" s="8" t="s">
        <v>3729</v>
      </c>
      <c r="J445" s="8" t="s">
        <v>3730</v>
      </c>
      <c r="K445" s="8" t="s">
        <v>3731</v>
      </c>
      <c r="L445" s="8" t="s">
        <v>3732</v>
      </c>
      <c r="M445" s="8" t="s">
        <v>3733</v>
      </c>
      <c r="N445" s="7" t="s">
        <v>75</v>
      </c>
      <c r="O445" s="8" t="s">
        <v>3734</v>
      </c>
      <c r="P445" s="7" t="s">
        <v>1578</v>
      </c>
      <c r="Q445" s="7" t="s">
        <v>1579</v>
      </c>
    </row>
    <row r="446" spans="1:17" ht="36" x14ac:dyDescent="0.25">
      <c r="A446" s="11" t="s">
        <v>3735</v>
      </c>
      <c r="B446" s="11" t="str">
        <f>C446&amp;"|"&amp;COUNTIF(C$5:C446,C446)</f>
        <v>10|37</v>
      </c>
      <c r="C446" s="11">
        <v>10</v>
      </c>
      <c r="D446" s="20" t="str">
        <f>INDEX(Modules!$B$5:$B$14,MATCH(C446,Modules!$A$5:$A$14,0))</f>
        <v>التسليم ونظام ضبط وتوكيد الجودة</v>
      </c>
      <c r="E446" s="11" t="s">
        <v>2449</v>
      </c>
      <c r="F446" s="12" t="s">
        <v>2450</v>
      </c>
      <c r="G446" s="11" t="s">
        <v>17</v>
      </c>
      <c r="H446" s="11" t="s">
        <v>3455</v>
      </c>
      <c r="I446" s="12" t="s">
        <v>3736</v>
      </c>
      <c r="J446" s="12" t="s">
        <v>3737</v>
      </c>
      <c r="K446" s="12" t="s">
        <v>3738</v>
      </c>
      <c r="L446" s="12" t="s">
        <v>3739</v>
      </c>
      <c r="M446" s="12" t="s">
        <v>3740</v>
      </c>
      <c r="N446" s="11" t="s">
        <v>88</v>
      </c>
      <c r="O446" s="12" t="s">
        <v>3741</v>
      </c>
      <c r="P446" s="11" t="s">
        <v>3742</v>
      </c>
      <c r="Q446" s="11" t="s">
        <v>3743</v>
      </c>
    </row>
    <row r="447" spans="1:17" ht="36" x14ac:dyDescent="0.25">
      <c r="A447" s="7" t="s">
        <v>3744</v>
      </c>
      <c r="B447" s="7" t="str">
        <f>C447&amp;"|"&amp;COUNTIF(C$5:C447,C447)</f>
        <v>10|38</v>
      </c>
      <c r="C447" s="7">
        <v>10</v>
      </c>
      <c r="D447" s="19" t="str">
        <f>INDEX(Modules!$B$5:$B$14,MATCH(C447,Modules!$A$5:$A$14,0))</f>
        <v>التسليم ونظام ضبط وتوكيد الجودة</v>
      </c>
      <c r="E447" s="7" t="s">
        <v>3488</v>
      </c>
      <c r="F447" s="8" t="s">
        <v>3489</v>
      </c>
      <c r="G447" s="7" t="s">
        <v>16</v>
      </c>
      <c r="H447" s="7" t="s">
        <v>3490</v>
      </c>
      <c r="I447" s="8" t="s">
        <v>3745</v>
      </c>
      <c r="J447" s="8" t="s">
        <v>3746</v>
      </c>
      <c r="K447" s="8" t="s">
        <v>3747</v>
      </c>
      <c r="L447" s="8" t="s">
        <v>3748</v>
      </c>
      <c r="M447" s="8" t="s">
        <v>2762</v>
      </c>
      <c r="N447" s="7" t="s">
        <v>126</v>
      </c>
      <c r="O447" s="8" t="s">
        <v>3749</v>
      </c>
      <c r="P447" s="7" t="s">
        <v>3701</v>
      </c>
      <c r="Q447" s="7" t="s">
        <v>3750</v>
      </c>
    </row>
    <row r="448" spans="1:17" ht="36" x14ac:dyDescent="0.25">
      <c r="A448" s="11" t="s">
        <v>3751</v>
      </c>
      <c r="B448" s="11" t="str">
        <f>C448&amp;"|"&amp;COUNTIF(C$5:C448,C448)</f>
        <v>10|39</v>
      </c>
      <c r="C448" s="11">
        <v>10</v>
      </c>
      <c r="D448" s="20" t="str">
        <f>INDEX(Modules!$B$5:$B$14,MATCH(C448,Modules!$A$5:$A$14,0))</f>
        <v>التسليم ونظام ضبط وتوكيد الجودة</v>
      </c>
      <c r="E448" s="11" t="s">
        <v>2739</v>
      </c>
      <c r="F448" s="12" t="s">
        <v>2740</v>
      </c>
      <c r="G448" s="11" t="s">
        <v>17</v>
      </c>
      <c r="H448" s="11" t="s">
        <v>3455</v>
      </c>
      <c r="I448" s="12" t="s">
        <v>3752</v>
      </c>
      <c r="J448" s="12" t="s">
        <v>3753</v>
      </c>
      <c r="K448" s="12" t="s">
        <v>3754</v>
      </c>
      <c r="L448" s="12" t="s">
        <v>3755</v>
      </c>
      <c r="M448" s="12" t="s">
        <v>3756</v>
      </c>
      <c r="N448" s="11" t="s">
        <v>88</v>
      </c>
      <c r="O448" s="12" t="s">
        <v>3757</v>
      </c>
      <c r="P448" s="11" t="s">
        <v>2794</v>
      </c>
      <c r="Q448" s="11" t="s">
        <v>3758</v>
      </c>
    </row>
    <row r="449" spans="1:17" ht="54" x14ac:dyDescent="0.25">
      <c r="A449" s="7" t="s">
        <v>3759</v>
      </c>
      <c r="B449" s="7" t="str">
        <f>C449&amp;"|"&amp;COUNTIF(C$5:C449,C449)</f>
        <v>10|40</v>
      </c>
      <c r="C449" s="7">
        <v>10</v>
      </c>
      <c r="D449" s="19" t="str">
        <f>INDEX(Modules!$B$5:$B$14,MATCH(C449,Modules!$A$5:$A$14,0))</f>
        <v>التسليم ونظام ضبط وتوكيد الجودة</v>
      </c>
      <c r="E449" s="7" t="s">
        <v>1979</v>
      </c>
      <c r="F449" s="8" t="s">
        <v>1980</v>
      </c>
      <c r="G449" s="7" t="s">
        <v>16</v>
      </c>
      <c r="H449" s="7" t="s">
        <v>3455</v>
      </c>
      <c r="I449" s="8" t="s">
        <v>3760</v>
      </c>
      <c r="J449" s="8" t="s">
        <v>3761</v>
      </c>
      <c r="K449" s="8" t="s">
        <v>3762</v>
      </c>
      <c r="L449" s="8" t="s">
        <v>3763</v>
      </c>
      <c r="M449" s="8" t="s">
        <v>3764</v>
      </c>
      <c r="N449" s="7" t="s">
        <v>75</v>
      </c>
      <c r="O449" s="8" t="s">
        <v>3765</v>
      </c>
      <c r="P449" s="7" t="s">
        <v>1987</v>
      </c>
      <c r="Q449" s="7" t="s">
        <v>3766</v>
      </c>
    </row>
    <row r="450" spans="1:17" ht="36" x14ac:dyDescent="0.25">
      <c r="A450" s="11" t="s">
        <v>3767</v>
      </c>
      <c r="B450" s="11" t="str">
        <f>C450&amp;"|"&amp;COUNTIF(C$5:C450,C450)</f>
        <v>10|41</v>
      </c>
      <c r="C450" s="11">
        <v>10</v>
      </c>
      <c r="D450" s="20" t="str">
        <f>INDEX(Modules!$B$5:$B$14,MATCH(C450,Modules!$A$5:$A$14,0))</f>
        <v>التسليم ونظام ضبط وتوكيد الجودة</v>
      </c>
      <c r="E450" s="11" t="s">
        <v>1561</v>
      </c>
      <c r="F450" s="12" t="s">
        <v>1562</v>
      </c>
      <c r="G450" s="11" t="s">
        <v>18</v>
      </c>
      <c r="H450" s="11" t="s">
        <v>3455</v>
      </c>
      <c r="I450" s="12" t="s">
        <v>3768</v>
      </c>
      <c r="J450" s="12" t="s">
        <v>3769</v>
      </c>
      <c r="K450" s="12" t="s">
        <v>3770</v>
      </c>
      <c r="L450" s="12" t="s">
        <v>3771</v>
      </c>
      <c r="M450" s="12" t="s">
        <v>3772</v>
      </c>
      <c r="N450" s="11" t="s">
        <v>65</v>
      </c>
      <c r="O450" s="12" t="s">
        <v>3773</v>
      </c>
      <c r="P450" s="11" t="s">
        <v>1578</v>
      </c>
      <c r="Q450" s="11" t="s">
        <v>1741</v>
      </c>
    </row>
    <row r="451" spans="1:17" ht="36" x14ac:dyDescent="0.25">
      <c r="A451" s="7" t="s">
        <v>3774</v>
      </c>
      <c r="B451" s="7" t="str">
        <f>C451&amp;"|"&amp;COUNTIF(C$5:C451,C451)</f>
        <v>10|42</v>
      </c>
      <c r="C451" s="7">
        <v>10</v>
      </c>
      <c r="D451" s="19" t="str">
        <f>INDEX(Modules!$B$5:$B$14,MATCH(C451,Modules!$A$5:$A$14,0))</f>
        <v>التسليم ونظام ضبط وتوكيد الجودة</v>
      </c>
      <c r="E451" s="7" t="s">
        <v>3488</v>
      </c>
      <c r="F451" s="8" t="s">
        <v>3489</v>
      </c>
      <c r="G451" s="7" t="s">
        <v>17</v>
      </c>
      <c r="H451" s="7" t="s">
        <v>59</v>
      </c>
      <c r="I451" s="8" t="s">
        <v>3775</v>
      </c>
      <c r="J451" s="8" t="s">
        <v>3776</v>
      </c>
      <c r="K451" s="8" t="s">
        <v>3777</v>
      </c>
      <c r="L451" s="8" t="s">
        <v>3778</v>
      </c>
      <c r="M451" s="8" t="s">
        <v>3779</v>
      </c>
      <c r="N451" s="7" t="s">
        <v>65</v>
      </c>
      <c r="O451" s="8" t="s">
        <v>3780</v>
      </c>
      <c r="P451" s="7" t="s">
        <v>3521</v>
      </c>
      <c r="Q451" s="7" t="s">
        <v>3781</v>
      </c>
    </row>
    <row r="452" spans="1:17" ht="36" x14ac:dyDescent="0.25">
      <c r="A452" s="11" t="s">
        <v>3782</v>
      </c>
      <c r="B452" s="11" t="str">
        <f>C452&amp;"|"&amp;COUNTIF(C$5:C452,C452)</f>
        <v>10|43</v>
      </c>
      <c r="C452" s="11">
        <v>10</v>
      </c>
      <c r="D452" s="20" t="str">
        <f>INDEX(Modules!$B$5:$B$14,MATCH(C452,Modules!$A$5:$A$14,0))</f>
        <v>التسليم ونظام ضبط وتوكيد الجودة</v>
      </c>
      <c r="E452" s="11" t="s">
        <v>3488</v>
      </c>
      <c r="F452" s="12" t="s">
        <v>3489</v>
      </c>
      <c r="G452" s="11" t="s">
        <v>16</v>
      </c>
      <c r="H452" s="11" t="s">
        <v>3490</v>
      </c>
      <c r="I452" s="12" t="s">
        <v>3783</v>
      </c>
      <c r="J452" s="12" t="s">
        <v>3784</v>
      </c>
      <c r="K452" s="12" t="s">
        <v>3785</v>
      </c>
      <c r="L452" s="12" t="s">
        <v>3786</v>
      </c>
      <c r="M452" s="12" t="s">
        <v>3787</v>
      </c>
      <c r="N452" s="11" t="s">
        <v>65</v>
      </c>
      <c r="O452" s="12" t="s">
        <v>3788</v>
      </c>
      <c r="P452" s="11" t="s">
        <v>3789</v>
      </c>
      <c r="Q452" s="11" t="s">
        <v>3790</v>
      </c>
    </row>
    <row r="453" spans="1:17" ht="54" x14ac:dyDescent="0.25">
      <c r="A453" s="7" t="s">
        <v>3791</v>
      </c>
      <c r="B453" s="7" t="str">
        <f>C453&amp;"|"&amp;COUNTIF(C$5:C453,C453)</f>
        <v>10|44</v>
      </c>
      <c r="C453" s="7">
        <v>10</v>
      </c>
      <c r="D453" s="19" t="str">
        <f>INDEX(Modules!$B$5:$B$14,MATCH(C453,Modules!$A$5:$A$14,0))</f>
        <v>التسليم ونظام ضبط وتوكيد الجودة</v>
      </c>
      <c r="E453" s="7" t="s">
        <v>435</v>
      </c>
      <c r="F453" s="8" t="s">
        <v>436</v>
      </c>
      <c r="G453" s="7" t="s">
        <v>16</v>
      </c>
      <c r="H453" s="7" t="s">
        <v>3455</v>
      </c>
      <c r="I453" s="8" t="s">
        <v>3792</v>
      </c>
      <c r="J453" s="8" t="s">
        <v>3793</v>
      </c>
      <c r="K453" s="8" t="s">
        <v>3794</v>
      </c>
      <c r="L453" s="8" t="s">
        <v>3795</v>
      </c>
      <c r="M453" s="8" t="s">
        <v>3796</v>
      </c>
      <c r="N453" s="7" t="s">
        <v>75</v>
      </c>
      <c r="O453" s="8" t="s">
        <v>3797</v>
      </c>
      <c r="P453" s="7" t="s">
        <v>480</v>
      </c>
      <c r="Q453" s="7" t="s">
        <v>3798</v>
      </c>
    </row>
    <row r="454" spans="1:17" ht="36" x14ac:dyDescent="0.25">
      <c r="A454" s="11" t="s">
        <v>3799</v>
      </c>
      <c r="B454" s="11" t="str">
        <f>C454&amp;"|"&amp;COUNTIF(C$5:C454,C454)</f>
        <v>10|45</v>
      </c>
      <c r="C454" s="11">
        <v>10</v>
      </c>
      <c r="D454" s="20" t="str">
        <f>INDEX(Modules!$B$5:$B$14,MATCH(C454,Modules!$A$5:$A$14,0))</f>
        <v>التسليم ونظام ضبط وتوكيد الجودة</v>
      </c>
      <c r="E454" s="11" t="s">
        <v>1939</v>
      </c>
      <c r="F454" s="12" t="s">
        <v>1940</v>
      </c>
      <c r="G454" s="11" t="s">
        <v>17</v>
      </c>
      <c r="H454" s="11" t="s">
        <v>3455</v>
      </c>
      <c r="I454" s="12" t="s">
        <v>3800</v>
      </c>
      <c r="J454" s="12" t="s">
        <v>3801</v>
      </c>
      <c r="K454" s="12" t="s">
        <v>3802</v>
      </c>
      <c r="L454" s="12" t="s">
        <v>3803</v>
      </c>
      <c r="M454" s="12" t="s">
        <v>3804</v>
      </c>
      <c r="N454" s="11" t="s">
        <v>65</v>
      </c>
      <c r="O454" s="12" t="s">
        <v>3805</v>
      </c>
      <c r="P454" s="11" t="s">
        <v>3806</v>
      </c>
      <c r="Q454" s="11" t="s">
        <v>3807</v>
      </c>
    </row>
  </sheetData>
  <autoFilter ref="A4:Q454" xr:uid="{00000000-0009-0000-0000-000001000000}"/>
  <dataValidations count="3">
    <dataValidation type="list" sqref="G5:G454" xr:uid="{00000000-0002-0000-0100-000000000000}">
      <formula1>"سهل,متوسط,صعب"</formula1>
    </dataValidation>
    <dataValidation type="list" sqref="N5:N454" xr:uid="{00000000-0002-0000-0100-000001000000}">
      <formula1>"A,B,C,D"</formula1>
    </dataValidation>
    <dataValidation type="whole" sqref="C5:C454" xr:uid="{00000000-0002-0000-0100-000002000000}">
      <formula1>1</formula1>
      <formula2>10</formula2>
    </dataValidation>
  </dataValidations>
  <printOptions horizontalCentered="1"/>
  <pageMargins left="0.75" right="0.75" top="1" bottom="1" header="0.5" footer="0.5"/>
  <pageSetup paperSize="9" fitToHeight="0" orientation="landscape"/>
  <headerFooter>
    <oddHeader>&amp;Lالمبدعون العرب للاستشارات الهندسية ACE</oddHeader>
    <oddFooter>&amp;Cصفحة &amp;P من 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52976"/>
    <pageSetUpPr fitToPage="1"/>
  </sheetPr>
  <dimension ref="A1:F14"/>
  <sheetViews>
    <sheetView rightToLeft="1" workbookViewId="0">
      <pane ySplit="4" topLeftCell="A5" activePane="bottomLeft" state="frozen"/>
      <selection pane="bottomLeft"/>
    </sheetView>
  </sheetViews>
  <sheetFormatPr defaultRowHeight="13.8" x14ac:dyDescent="0.25"/>
  <cols>
    <col min="1" max="1" width="8" customWidth="1"/>
    <col min="2" max="2" width="40" customWidth="1"/>
    <col min="3" max="3" width="10" customWidth="1"/>
    <col min="4" max="4" width="50" customWidth="1"/>
    <col min="5" max="5" width="12" customWidth="1"/>
    <col min="6" max="6" width="16" customWidth="1"/>
  </cols>
  <sheetData>
    <row r="1" spans="1:6" ht="22.2" x14ac:dyDescent="0.65">
      <c r="A1" s="17" t="s">
        <v>3808</v>
      </c>
    </row>
    <row r="2" spans="1:6" ht="16.8" x14ac:dyDescent="0.5">
      <c r="A2" s="18" t="s">
        <v>3809</v>
      </c>
    </row>
    <row r="4" spans="1:6" ht="18" x14ac:dyDescent="0.25">
      <c r="A4" s="6" t="s">
        <v>13</v>
      </c>
      <c r="B4" s="6" t="s">
        <v>14</v>
      </c>
      <c r="C4" s="6" t="s">
        <v>15</v>
      </c>
      <c r="D4" s="6" t="s">
        <v>3810</v>
      </c>
      <c r="E4" s="6" t="s">
        <v>3811</v>
      </c>
      <c r="F4" s="6" t="s">
        <v>3812</v>
      </c>
    </row>
    <row r="5" spans="1:6" ht="18" x14ac:dyDescent="0.25">
      <c r="A5" s="7">
        <v>1</v>
      </c>
      <c r="B5" s="8" t="s">
        <v>21</v>
      </c>
      <c r="C5" s="10">
        <f>Cover!C11</f>
        <v>8</v>
      </c>
      <c r="D5" s="8" t="s">
        <v>3813</v>
      </c>
      <c r="E5" s="10">
        <f>COUNTIF(Bank!$C:$C,A5)</f>
        <v>45</v>
      </c>
      <c r="F5" s="7">
        <f t="shared" ref="F5:F14" si="0">INT(E5/5)</f>
        <v>9</v>
      </c>
    </row>
    <row r="6" spans="1:6" ht="18" x14ac:dyDescent="0.25">
      <c r="A6" s="11">
        <v>2</v>
      </c>
      <c r="B6" s="12" t="s">
        <v>22</v>
      </c>
      <c r="C6" s="13">
        <f>Cover!C12</f>
        <v>10</v>
      </c>
      <c r="D6" s="12" t="s">
        <v>3814</v>
      </c>
      <c r="E6" s="13">
        <f>COUNTIF(Bank!$C:$C,A6)</f>
        <v>45</v>
      </c>
      <c r="F6" s="11">
        <f t="shared" si="0"/>
        <v>9</v>
      </c>
    </row>
    <row r="7" spans="1:6" ht="18" x14ac:dyDescent="0.25">
      <c r="A7" s="7">
        <v>3</v>
      </c>
      <c r="B7" s="8" t="s">
        <v>23</v>
      </c>
      <c r="C7" s="10">
        <f>Cover!C13</f>
        <v>12</v>
      </c>
      <c r="D7" s="8" t="s">
        <v>807</v>
      </c>
      <c r="E7" s="10">
        <f>COUNTIF(Bank!$C:$C,A7)</f>
        <v>45</v>
      </c>
      <c r="F7" s="7">
        <f t="shared" si="0"/>
        <v>9</v>
      </c>
    </row>
    <row r="8" spans="1:6" ht="18" x14ac:dyDescent="0.25">
      <c r="A8" s="11">
        <v>4</v>
      </c>
      <c r="B8" s="12" t="s">
        <v>24</v>
      </c>
      <c r="C8" s="13">
        <f>Cover!C14</f>
        <v>12</v>
      </c>
      <c r="D8" s="12" t="s">
        <v>3815</v>
      </c>
      <c r="E8" s="13">
        <f>COUNTIF(Bank!$C:$C,A8)</f>
        <v>45</v>
      </c>
      <c r="F8" s="11">
        <f t="shared" si="0"/>
        <v>9</v>
      </c>
    </row>
    <row r="9" spans="1:6" ht="18" x14ac:dyDescent="0.25">
      <c r="A9" s="7">
        <v>5</v>
      </c>
      <c r="B9" s="8" t="s">
        <v>25</v>
      </c>
      <c r="C9" s="10">
        <f>Cover!C15</f>
        <v>8</v>
      </c>
      <c r="D9" s="8" t="s">
        <v>3816</v>
      </c>
      <c r="E9" s="10">
        <f>COUNTIF(Bank!$C:$C,A9)</f>
        <v>45</v>
      </c>
      <c r="F9" s="7">
        <f t="shared" si="0"/>
        <v>9</v>
      </c>
    </row>
    <row r="10" spans="1:6" ht="18" x14ac:dyDescent="0.25">
      <c r="A10" s="11">
        <v>6</v>
      </c>
      <c r="B10" s="12" t="s">
        <v>26</v>
      </c>
      <c r="C10" s="13">
        <f>Cover!C16</f>
        <v>10</v>
      </c>
      <c r="D10" s="12" t="s">
        <v>3817</v>
      </c>
      <c r="E10" s="13">
        <f>COUNTIF(Bank!$C:$C,A10)</f>
        <v>45</v>
      </c>
      <c r="F10" s="11">
        <f t="shared" si="0"/>
        <v>9</v>
      </c>
    </row>
    <row r="11" spans="1:6" ht="18" x14ac:dyDescent="0.25">
      <c r="A11" s="7">
        <v>7</v>
      </c>
      <c r="B11" s="8" t="s">
        <v>27</v>
      </c>
      <c r="C11" s="10">
        <f>Cover!C17</f>
        <v>12</v>
      </c>
      <c r="D11" s="8" t="s">
        <v>3818</v>
      </c>
      <c r="E11" s="10">
        <f>COUNTIF(Bank!$C:$C,A11)</f>
        <v>45</v>
      </c>
      <c r="F11" s="7">
        <f t="shared" si="0"/>
        <v>9</v>
      </c>
    </row>
    <row r="12" spans="1:6" ht="18" x14ac:dyDescent="0.25">
      <c r="A12" s="11">
        <v>8</v>
      </c>
      <c r="B12" s="12" t="s">
        <v>28</v>
      </c>
      <c r="C12" s="13">
        <f>Cover!C18</f>
        <v>10</v>
      </c>
      <c r="D12" s="12" t="s">
        <v>3819</v>
      </c>
      <c r="E12" s="13">
        <f>COUNTIF(Bank!$C:$C,A12)</f>
        <v>45</v>
      </c>
      <c r="F12" s="11">
        <f t="shared" si="0"/>
        <v>9</v>
      </c>
    </row>
    <row r="13" spans="1:6" ht="18" x14ac:dyDescent="0.25">
      <c r="A13" s="7">
        <v>9</v>
      </c>
      <c r="B13" s="8" t="s">
        <v>29</v>
      </c>
      <c r="C13" s="10">
        <f>Cover!C19</f>
        <v>10</v>
      </c>
      <c r="D13" s="8" t="s">
        <v>3820</v>
      </c>
      <c r="E13" s="10">
        <f>COUNTIF(Bank!$C:$C,A13)</f>
        <v>45</v>
      </c>
      <c r="F13" s="7">
        <f t="shared" si="0"/>
        <v>9</v>
      </c>
    </row>
    <row r="14" spans="1:6" ht="18" x14ac:dyDescent="0.25">
      <c r="A14" s="11">
        <v>10</v>
      </c>
      <c r="B14" s="12" t="s">
        <v>30</v>
      </c>
      <c r="C14" s="13">
        <f>Cover!C20</f>
        <v>8</v>
      </c>
      <c r="D14" s="12" t="s">
        <v>3821</v>
      </c>
      <c r="E14" s="13">
        <f>COUNTIF(Bank!$C:$C,A14)</f>
        <v>45</v>
      </c>
      <c r="F14" s="11">
        <f t="shared" si="0"/>
        <v>9</v>
      </c>
    </row>
  </sheetData>
  <printOptions horizontalCentered="1"/>
  <pageMargins left="0.75" right="0.75" top="1" bottom="1" header="0.5" footer="0.5"/>
  <pageSetup paperSize="9" fitToHeight="0" orientation="portrait"/>
  <headerFooter>
    <oddHeader>&amp;Lالمبدعون العرب للاستشارات الهندسية ACE</oddHeader>
    <oddFooter>&amp;Cصفحة &amp;P من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633FF"/>
    <pageSetUpPr fitToPage="1"/>
  </sheetPr>
  <dimension ref="A1:K35"/>
  <sheetViews>
    <sheetView rightToLeft="1" workbookViewId="0">
      <pane ySplit="13" topLeftCell="A14" activePane="bottomLeft" state="frozen"/>
      <selection pane="bottomLeft"/>
    </sheetView>
  </sheetViews>
  <sheetFormatPr defaultRowHeight="13.8" x14ac:dyDescent="0.25"/>
  <cols>
    <col min="1" max="1" width="5" customWidth="1"/>
    <col min="2" max="2" width="8" customWidth="1"/>
    <col min="3" max="3" width="9" customWidth="1"/>
    <col min="4" max="4" width="8" customWidth="1"/>
    <col min="5" max="5" width="60" customWidth="1"/>
    <col min="6" max="9" width="26" customWidth="1"/>
    <col min="10" max="10" width="10" customWidth="1"/>
    <col min="11" max="11" width="8" customWidth="1"/>
  </cols>
  <sheetData>
    <row r="1" spans="1:11" ht="22.8" x14ac:dyDescent="0.65">
      <c r="A1" s="21" t="s">
        <v>3822</v>
      </c>
    </row>
    <row r="3" spans="1:11" ht="18" x14ac:dyDescent="0.55000000000000004">
      <c r="E3" s="22" t="s">
        <v>3823</v>
      </c>
      <c r="F3" s="23">
        <v>1</v>
      </c>
    </row>
    <row r="4" spans="1:11" ht="18" x14ac:dyDescent="0.55000000000000004">
      <c r="E4" s="22" t="s">
        <v>3824</v>
      </c>
      <c r="F4" s="23">
        <v>1</v>
      </c>
    </row>
    <row r="5" spans="1:11" ht="18" x14ac:dyDescent="0.55000000000000004">
      <c r="E5" s="22" t="s">
        <v>3825</v>
      </c>
      <c r="F5" s="24">
        <v>0.7</v>
      </c>
    </row>
    <row r="6" spans="1:11" ht="18" x14ac:dyDescent="0.55000000000000004">
      <c r="E6" s="22" t="s">
        <v>3826</v>
      </c>
      <c r="F6" s="36"/>
      <c r="G6" s="37"/>
    </row>
    <row r="7" spans="1:11" ht="18" x14ac:dyDescent="0.55000000000000004">
      <c r="E7" s="22" t="s">
        <v>6</v>
      </c>
      <c r="F7" s="25"/>
    </row>
    <row r="8" spans="1:11" ht="18" x14ac:dyDescent="0.55000000000000004">
      <c r="E8" s="22" t="s">
        <v>14</v>
      </c>
      <c r="F8" s="38" t="str">
        <f>INDEX(Modules!$B$5:$B$14,MATCH($F$3,Modules!$A$5:$A$14,0))</f>
        <v>استلام الموقع والمستندات والتقديمات</v>
      </c>
      <c r="G8" s="37"/>
    </row>
    <row r="9" spans="1:11" ht="18.600000000000001" x14ac:dyDescent="0.55000000000000004">
      <c r="E9" s="22" t="s">
        <v>3827</v>
      </c>
      <c r="F9" s="26">
        <f>COUNTIF(Bank!$C:$C,$F$3)</f>
        <v>45</v>
      </c>
      <c r="H9" s="22" t="s">
        <v>3828</v>
      </c>
      <c r="I9" s="27">
        <f>COUNTIF(J14:J33,"?*")</f>
        <v>0</v>
      </c>
    </row>
    <row r="10" spans="1:11" ht="18.600000000000001" x14ac:dyDescent="0.55000000000000004">
      <c r="E10" s="22" t="s">
        <v>3829</v>
      </c>
      <c r="F10" s="28">
        <f>INT(F9/5)</f>
        <v>9</v>
      </c>
      <c r="H10" s="22" t="s">
        <v>3830</v>
      </c>
      <c r="I10" s="29">
        <f>SUM(K14:K33)</f>
        <v>0</v>
      </c>
    </row>
    <row r="11" spans="1:11" ht="18.600000000000001" x14ac:dyDescent="0.55000000000000004">
      <c r="H11" s="22" t="s">
        <v>3831</v>
      </c>
      <c r="I11" s="30">
        <f>I10/20</f>
        <v>0</v>
      </c>
    </row>
    <row r="12" spans="1:11" ht="18.600000000000001" x14ac:dyDescent="0.55000000000000004">
      <c r="H12" s="22" t="s">
        <v>3832</v>
      </c>
      <c r="I12" s="27" t="str">
        <f>IF(I9=0,"",IF(I11&gt;=$F$5,"ناجح","راسب"))</f>
        <v/>
      </c>
    </row>
    <row r="13" spans="1:11" ht="36" x14ac:dyDescent="0.25">
      <c r="A13" s="6" t="s">
        <v>3833</v>
      </c>
      <c r="B13" s="6" t="s">
        <v>3834</v>
      </c>
      <c r="C13" s="6" t="s">
        <v>3835</v>
      </c>
      <c r="D13" s="6" t="s">
        <v>3836</v>
      </c>
      <c r="E13" s="6" t="s">
        <v>3837</v>
      </c>
      <c r="F13" s="6" t="s">
        <v>88</v>
      </c>
      <c r="G13" s="6" t="s">
        <v>65</v>
      </c>
      <c r="H13" s="6" t="s">
        <v>75</v>
      </c>
      <c r="I13" s="6" t="s">
        <v>126</v>
      </c>
      <c r="J13" s="6" t="s">
        <v>3838</v>
      </c>
      <c r="K13" s="6" t="s">
        <v>3839</v>
      </c>
    </row>
    <row r="14" spans="1:11" ht="61.95" customHeight="1" x14ac:dyDescent="0.25">
      <c r="A14" s="7">
        <v>1</v>
      </c>
      <c r="B14" s="7">
        <f t="shared" ref="B14:B33" si="0">MOD(($F$4-1)*$F$10+(A14-1),$F$9)+1</f>
        <v>1</v>
      </c>
      <c r="C14" s="7" t="str">
        <f t="shared" ref="C14:C33" si="1">$F$3&amp;"|"&amp;B14</f>
        <v>1|1</v>
      </c>
      <c r="D14" s="10" t="str">
        <f>INDEX(Bank!$A:$A,MATCH($C14,Bank!$B:$B,0))</f>
        <v>Q001</v>
      </c>
      <c r="E14" s="19" t="str">
        <f>INDEX(Bank!$I:$I,MATCH($C14,Bank!$B:$B,0))</f>
        <v>في بند «الكود الأردني دستور البناء الوطني 1993»، ما القيمة المعتمدة لـ «المسافة الرأسية الصافية بين أنف الدرجة أو البسطة وأي سقف أو كمرة»؟</v>
      </c>
      <c r="F14" s="19" t="str">
        <f>INDEX(Bank!$J:$J,MATCH($C14,Bank!$B:$B,0))</f>
        <v>1 م أو أكثر</v>
      </c>
      <c r="G14" s="19" t="str">
        <f>INDEX(Bank!$K:$K,MATCH($C14,Bank!$B:$B,0))</f>
        <v>2 م أو أكثر</v>
      </c>
      <c r="H14" s="19" t="str">
        <f>INDEX(Bank!$L:$L,MATCH($C14,Bank!$B:$B,0))</f>
        <v>3 م أو أكثر</v>
      </c>
      <c r="I14" s="19" t="str">
        <f>INDEX(Bank!$M:$M,MATCH($C14,Bank!$B:$B,0))</f>
        <v>4 م أو أكثر</v>
      </c>
      <c r="J14" s="9"/>
      <c r="K14" s="10" t="str">
        <f>IF(J14="","",IF(J14=INDEX(Answer_Key!$C:$C,MATCH($D14,Answer_Key!$A:$A,0)),1,0))</f>
        <v/>
      </c>
    </row>
    <row r="15" spans="1:11" ht="61.95" customHeight="1" x14ac:dyDescent="0.25">
      <c r="A15" s="11">
        <v>2</v>
      </c>
      <c r="B15" s="11">
        <f t="shared" si="0"/>
        <v>2</v>
      </c>
      <c r="C15" s="11" t="str">
        <f t="shared" si="1"/>
        <v>1|2</v>
      </c>
      <c r="D15" s="13" t="str">
        <f>INDEX(Bank!$A:$A,MATCH($C15,Bank!$B:$B,0))</f>
        <v>Q002</v>
      </c>
      <c r="E15" s="20" t="str">
        <f>INDEX(Bank!$I:$I,MATCH($C15,Bank!$B:$B,0))</f>
        <v>في بند «مراجعة المخططات المعمارية»، ما القيمة المعتمدة لـ «مسافة بين الباب وبداية السلم»؟</v>
      </c>
      <c r="F15" s="20" t="str">
        <f>INDEX(Bank!$J:$J,MATCH($C15,Bank!$B:$B,0))</f>
        <v>180 سم على الأقل</v>
      </c>
      <c r="G15" s="20" t="str">
        <f>INDEX(Bank!$K:$K,MATCH($C15,Bank!$B:$B,0))</f>
        <v>70 سم على الأقل</v>
      </c>
      <c r="H15" s="20" t="str">
        <f>INDEX(Bank!$L:$L,MATCH($C15,Bank!$B:$B,0))</f>
        <v>90 سم على الأقل</v>
      </c>
      <c r="I15" s="20" t="str">
        <f>INDEX(Bank!$M:$M,MATCH($C15,Bank!$B:$B,0))</f>
        <v>60 سم على الأقل</v>
      </c>
      <c r="J15" s="9"/>
      <c r="K15" s="13" t="str">
        <f>IF(J15="","",IF(J15=INDEX(Answer_Key!$C:$C,MATCH($D15,Answer_Key!$A:$A,0)),1,0))</f>
        <v/>
      </c>
    </row>
    <row r="16" spans="1:11" ht="61.95" customHeight="1" x14ac:dyDescent="0.25">
      <c r="A16" s="7">
        <v>3</v>
      </c>
      <c r="B16" s="7">
        <f t="shared" si="0"/>
        <v>3</v>
      </c>
      <c r="C16" s="7" t="str">
        <f t="shared" si="1"/>
        <v>1|3</v>
      </c>
      <c r="D16" s="10" t="str">
        <f>INDEX(Bank!$A:$A,MATCH($C16,Bank!$B:$B,0))</f>
        <v>Q003</v>
      </c>
      <c r="E16" s="19" t="str">
        <f>INDEX(Bank!$I:$I,MATCH($C16,Bank!$B:$B,0))</f>
        <v>عند ملاحظة الخطأ التالي بالموقع: «عمل الجسات في الموقع العام خارج مسطحات المباني»، ما الممارسة الصحيحة الواجب إلزام المقاول بها؟</v>
      </c>
      <c r="F16" s="19" t="str">
        <f>INDEX(Bank!$J:$J,MATCH($C16,Bank!$B:$B,0))</f>
        <v>عمل الجسات داخل حدود المباني وتوقيعها بالإحداثيات</v>
      </c>
      <c r="G16" s="19" t="str">
        <f>INDEX(Bank!$K:$K,MATCH($C16,Bank!$B:$B,0))</f>
        <v>دوران عمود الدور التالي بوضع متعامد على السابق</v>
      </c>
      <c r="H16" s="19" t="str">
        <f>INDEX(Bank!$L:$L,MATCH($C16,Bank!$B:$B,0))</f>
        <v>تناقض مواقع القطاعات أو نقص بيان أجزاء في القطاع أو المسقط</v>
      </c>
      <c r="I16" s="19" t="str">
        <f>INDEX(Bank!$M:$M,MATCH($C16,Bank!$B:$B,0))</f>
        <v>استلام عمق الجسة دون عد المواسير وأطوالها</v>
      </c>
      <c r="J16" s="9"/>
      <c r="K16" s="10" t="str">
        <f>IF(J16="","",IF(J16=INDEX(Answer_Key!$C:$C,MATCH($D16,Answer_Key!$A:$A,0)),1,0))</f>
        <v/>
      </c>
    </row>
    <row r="17" spans="1:11" ht="61.95" customHeight="1" x14ac:dyDescent="0.25">
      <c r="A17" s="11">
        <v>4</v>
      </c>
      <c r="B17" s="11">
        <f t="shared" si="0"/>
        <v>4</v>
      </c>
      <c r="C17" s="11" t="str">
        <f t="shared" si="1"/>
        <v>1|4</v>
      </c>
      <c r="D17" s="13" t="str">
        <f>INDEX(Bank!$A:$A,MATCH($C17,Bank!$B:$B,0))</f>
        <v>Q004</v>
      </c>
      <c r="E17" s="20" t="str">
        <f>INDEX(Bank!$I:$I,MATCH($C17,Bank!$B:$B,0))</f>
        <v>في بند «اشتراطات بلدية دبي»، ما القيمة المعتمدة لـ «المنسوب المرجعي»؟</v>
      </c>
      <c r="F17" s="20" t="str">
        <f>INDEX(Bank!$J:$J,MATCH($C17,Bank!$B:$B,0))</f>
        <v>250 مم فوق حافة الطريق</v>
      </c>
      <c r="G17" s="20" t="str">
        <f>INDEX(Bank!$K:$K,MATCH($C17,Bank!$B:$B,0))</f>
        <v>300 مم فوق حافة الطريق</v>
      </c>
      <c r="H17" s="20" t="str">
        <f>INDEX(Bank!$L:$L,MATCH($C17,Bank!$B:$B,0))</f>
        <v>200 مم فوق حافة الطريق</v>
      </c>
      <c r="I17" s="20" t="str">
        <f>INDEX(Bank!$M:$M,MATCH($C17,Bank!$B:$B,0))</f>
        <v>450 مم فوق حافة الطريق</v>
      </c>
      <c r="J17" s="9"/>
      <c r="K17" s="13" t="str">
        <f>IF(J17="","",IF(J17=INDEX(Answer_Key!$C:$C,MATCH($D17,Answer_Key!$A:$A,0)),1,0))</f>
        <v/>
      </c>
    </row>
    <row r="18" spans="1:11" ht="61.95" customHeight="1" x14ac:dyDescent="0.25">
      <c r="A18" s="7">
        <v>5</v>
      </c>
      <c r="B18" s="7">
        <f t="shared" si="0"/>
        <v>5</v>
      </c>
      <c r="C18" s="7" t="str">
        <f t="shared" si="1"/>
        <v>1|5</v>
      </c>
      <c r="D18" s="10" t="str">
        <f>INDEX(Bank!$A:$A,MATCH($C18,Bank!$B:$B,0))</f>
        <v>Q005</v>
      </c>
      <c r="E18" s="19" t="str">
        <f>INDEX(Bank!$I:$I,MATCH($C18,Bank!$B:$B,0))</f>
        <v>في بند «الحدود الدنيا لأبعاد الأثاث والتجهيزات»، في حالة: عرض × عمق، ما القيمة المعتمدة لـ «كرسي طعام»؟</v>
      </c>
      <c r="F18" s="19" t="str">
        <f>INDEX(Bank!$J:$J,MATCH($C18,Bank!$B:$B,0))</f>
        <v>0.23 × 0.23 م</v>
      </c>
      <c r="G18" s="19" t="str">
        <f>INDEX(Bank!$K:$K,MATCH($C18,Bank!$B:$B,0))</f>
        <v>1.12 × 1.12 م</v>
      </c>
      <c r="H18" s="19" t="str">
        <f>INDEX(Bank!$L:$L,MATCH($C18,Bank!$B:$B,0))</f>
        <v>0.45 × 0.45 م</v>
      </c>
      <c r="I18" s="19" t="str">
        <f>INDEX(Bank!$M:$M,MATCH($C18,Bank!$B:$B,0))</f>
        <v>1.35 × 1.35 م</v>
      </c>
      <c r="J18" s="9"/>
      <c r="K18" s="10" t="str">
        <f>IF(J18="","",IF(J18=INDEX(Answer_Key!$C:$C,MATCH($D18,Answer_Key!$A:$A,0)),1,0))</f>
        <v/>
      </c>
    </row>
    <row r="19" spans="1:11" ht="61.95" customHeight="1" x14ac:dyDescent="0.25">
      <c r="A19" s="11">
        <v>6</v>
      </c>
      <c r="B19" s="11">
        <f t="shared" si="0"/>
        <v>6</v>
      </c>
      <c r="C19" s="11" t="str">
        <f t="shared" si="1"/>
        <v>1|6</v>
      </c>
      <c r="D19" s="13" t="str">
        <f>INDEX(Bank!$A:$A,MATCH($C19,Bank!$B:$B,0))</f>
        <v>Q006</v>
      </c>
      <c r="E19" s="20" t="str">
        <f>INDEX(Bank!$I:$I,MATCH($C19,Bank!$B:$B,0))</f>
        <v>عند ملاحظة الخطأ التالي بالموقع: «نقص أو إهمال توصيف المواد أو الأعمال كتابة أو رمزا ومنها ظروف الموقع المؤثرة على المقاول»، ما الممارسة الصحيحة الواجب إلزام المقاول بها؟</v>
      </c>
      <c r="F19" s="20" t="str">
        <f>INDEX(Bank!$J:$J,MATCH($C19,Bank!$B:$B,0))</f>
        <v>استكمال التوصيف قبل البدء</v>
      </c>
      <c r="G19" s="20" t="str">
        <f>INDEX(Bank!$K:$K,MATCH($C19,Bank!$B:$B,0))</f>
        <v>نظام تحميل دائري مغلق (كمرات تحمل بعضها في حلقة)</v>
      </c>
      <c r="H19" s="20" t="str">
        <f>INDEX(Bank!$L:$L,MATCH($C19,Bank!$B:$B,0))</f>
        <v>الإكثار من Constraints</v>
      </c>
      <c r="I19" s="20" t="str">
        <f>INDEX(Bank!$M:$M,MATCH($C19,Bank!$B:$B,0))</f>
        <v>فك الخنزيرة قبل صب أعمدة الدور الأرضي</v>
      </c>
      <c r="J19" s="9"/>
      <c r="K19" s="13" t="str">
        <f>IF(J19="","",IF(J19=INDEX(Answer_Key!$C:$C,MATCH($D19,Answer_Key!$A:$A,0)),1,0))</f>
        <v/>
      </c>
    </row>
    <row r="20" spans="1:11" ht="61.95" customHeight="1" x14ac:dyDescent="0.25">
      <c r="A20" s="7">
        <v>7</v>
      </c>
      <c r="B20" s="7">
        <f t="shared" si="0"/>
        <v>7</v>
      </c>
      <c r="C20" s="7" t="str">
        <f t="shared" si="1"/>
        <v>1|7</v>
      </c>
      <c r="D20" s="10" t="str">
        <f>INDEX(Bank!$A:$A,MATCH($C20,Bank!$B:$B,0))</f>
        <v>Q007</v>
      </c>
      <c r="E20" s="19" t="str">
        <f>INDEX(Bank!$I:$I,MATCH($C20,Bank!$B:$B,0))</f>
        <v>في بند «الحد الأدنى لعدد وعمق الجسات (كود البناء السعودي 300 جدول 3-2/1)»، في حالة: أدوار 2 أو أقل، مساحة مبنية 600 إلى 5000 م2، ما القيمة المعتمدة لـ «أدنى عمق لثلث الجسات»؟</v>
      </c>
      <c r="F20" s="19" t="str">
        <f>INDEX(Bank!$J:$J,MATCH($C20,Bank!$B:$B,0))</f>
        <v>16 م</v>
      </c>
      <c r="G20" s="19" t="str">
        <f>INDEX(Bank!$K:$K,MATCH($C20,Bank!$B:$B,0))</f>
        <v>12 م</v>
      </c>
      <c r="H20" s="19" t="str">
        <f>INDEX(Bank!$L:$L,MATCH($C20,Bank!$B:$B,0))</f>
        <v>5 م</v>
      </c>
      <c r="I20" s="19" t="str">
        <f>INDEX(Bank!$M:$M,MATCH($C20,Bank!$B:$B,0))</f>
        <v>8 م</v>
      </c>
      <c r="J20" s="9"/>
      <c r="K20" s="10" t="str">
        <f>IF(J20="","",IF(J20=INDEX(Answer_Key!$C:$C,MATCH($D20,Answer_Key!$A:$A,0)),1,0))</f>
        <v/>
      </c>
    </row>
    <row r="21" spans="1:11" ht="61.95" customHeight="1" x14ac:dyDescent="0.25">
      <c r="A21" s="11">
        <v>8</v>
      </c>
      <c r="B21" s="11">
        <f t="shared" si="0"/>
        <v>8</v>
      </c>
      <c r="C21" s="11" t="str">
        <f t="shared" si="1"/>
        <v>1|8</v>
      </c>
      <c r="D21" s="13" t="str">
        <f>INDEX(Bank!$A:$A,MATCH($C21,Bank!$B:$B,0))</f>
        <v>Q008</v>
      </c>
      <c r="E21" s="20" t="str">
        <f>INDEX(Bank!$I:$I,MATCH($C21,Bank!$B:$B,0))</f>
        <v>في بند «كود البناء السعودي الاشتراطات المعمارية»، وفق فقرة 2-1/8/1، ما القيمة المعتمدة لـ «النائمة في الدرج»؟</v>
      </c>
      <c r="F21" s="20" t="str">
        <f>INDEX(Bank!$J:$J,MATCH($C21,Bank!$B:$B,0))</f>
        <v>700 مم أو أكثر</v>
      </c>
      <c r="G21" s="20" t="str">
        <f>INDEX(Bank!$K:$K,MATCH($C21,Bank!$B:$B,0))</f>
        <v>560 مم أو أكثر</v>
      </c>
      <c r="H21" s="20" t="str">
        <f>INDEX(Bank!$L:$L,MATCH($C21,Bank!$B:$B,0))</f>
        <v>280 مم أو أكثر</v>
      </c>
      <c r="I21" s="20" t="str">
        <f>INDEX(Bank!$M:$M,MATCH($C21,Bank!$B:$B,0))</f>
        <v>110 مم أو أكثر</v>
      </c>
      <c r="J21" s="9"/>
      <c r="K21" s="13" t="str">
        <f>IF(J21="","",IF(J21=INDEX(Answer_Key!$C:$C,MATCH($D21,Answer_Key!$A:$A,0)),1,0))</f>
        <v/>
      </c>
    </row>
    <row r="22" spans="1:11" ht="61.95" customHeight="1" x14ac:dyDescent="0.25">
      <c r="A22" s="7">
        <v>9</v>
      </c>
      <c r="B22" s="7">
        <f t="shared" si="0"/>
        <v>9</v>
      </c>
      <c r="C22" s="7" t="str">
        <f t="shared" si="1"/>
        <v>1|9</v>
      </c>
      <c r="D22" s="10" t="str">
        <f>INDEX(Bank!$A:$A,MATCH($C22,Bank!$B:$B,0))</f>
        <v>Q009</v>
      </c>
      <c r="E22" s="19" t="str">
        <f>INDEX(Bank!$I:$I,MATCH($C22,Bank!$B:$B,0))</f>
        <v>في بند «اشتراطات قانون البناء المصري 144 لسنة 2009»، ما القيمة المعتمدة لـ «الارتفاع الصافي فوق أي درجة»؟</v>
      </c>
      <c r="F22" s="19" t="str">
        <f>INDEX(Bank!$J:$J,MATCH($C22,Bank!$B:$B,0))</f>
        <v>3.15 م أو أكثر</v>
      </c>
      <c r="G22" s="19" t="str">
        <f>INDEX(Bank!$K:$K,MATCH($C22,Bank!$B:$B,0))</f>
        <v>2.79 م أو أكثر</v>
      </c>
      <c r="H22" s="19" t="str">
        <f>INDEX(Bank!$L:$L,MATCH($C22,Bank!$B:$B,0))</f>
        <v>2.10 م أو أكثر</v>
      </c>
      <c r="I22" s="19" t="str">
        <f>INDEX(Bank!$M:$M,MATCH($C22,Bank!$B:$B,0))</f>
        <v>4.20 م أو أكثر</v>
      </c>
      <c r="J22" s="9"/>
      <c r="K22" s="10" t="str">
        <f>IF(J22="","",IF(J22=INDEX(Answer_Key!$C:$C,MATCH($D22,Answer_Key!$A:$A,0)),1,0))</f>
        <v/>
      </c>
    </row>
    <row r="23" spans="1:11" ht="61.95" customHeight="1" x14ac:dyDescent="0.25">
      <c r="A23" s="11">
        <v>10</v>
      </c>
      <c r="B23" s="11">
        <f t="shared" si="0"/>
        <v>10</v>
      </c>
      <c r="C23" s="11" t="str">
        <f t="shared" si="1"/>
        <v>1|10</v>
      </c>
      <c r="D23" s="13" t="str">
        <f>INDEX(Bank!$A:$A,MATCH($C23,Bank!$B:$B,0))</f>
        <v>Q010</v>
      </c>
      <c r="E23" s="20" t="str">
        <f>INDEX(Bank!$I:$I,MATCH($C23,Bank!$B:$B,0))</f>
        <v>في بند «محضر تسليم الموقع»، في حالة: مرفق صك الملكية ورخصة البناء، ما القيمة المعتمدة لـ «عدد نسخ محضر تسليم الموقع»؟</v>
      </c>
      <c r="F23" s="20" t="str">
        <f>INDEX(Bank!$J:$J,MATCH($C23,Bank!$B:$B,0))</f>
        <v>2 نسخ</v>
      </c>
      <c r="G23" s="20" t="str">
        <f>INDEX(Bank!$K:$K,MATCH($C23,Bank!$B:$B,0))</f>
        <v>3 نسخ</v>
      </c>
      <c r="H23" s="20" t="str">
        <f>INDEX(Bank!$L:$L,MATCH($C23,Bank!$B:$B,0))</f>
        <v>6 نسخ</v>
      </c>
      <c r="I23" s="20" t="str">
        <f>INDEX(Bank!$M:$M,MATCH($C23,Bank!$B:$B,0))</f>
        <v>4 نسخ</v>
      </c>
      <c r="J23" s="9"/>
      <c r="K23" s="13" t="str">
        <f>IF(J23="","",IF(J23=INDEX(Answer_Key!$C:$C,MATCH($D23,Answer_Key!$A:$A,0)),1,0))</f>
        <v/>
      </c>
    </row>
    <row r="24" spans="1:11" ht="61.95" customHeight="1" x14ac:dyDescent="0.25">
      <c r="A24" s="7">
        <v>11</v>
      </c>
      <c r="B24" s="7">
        <f t="shared" si="0"/>
        <v>11</v>
      </c>
      <c r="C24" s="7" t="str">
        <f t="shared" si="1"/>
        <v>1|11</v>
      </c>
      <c r="D24" s="10" t="str">
        <f>INDEX(Bank!$A:$A,MATCH($C24,Bank!$B:$B,0))</f>
        <v>Q011</v>
      </c>
      <c r="E24" s="19" t="str">
        <f>INDEX(Bank!$I:$I,MATCH($C24,Bank!$B:$B,0))</f>
        <v>في بند «متطلبات ذوي الاحتياجات الخاصة (كود مصري 303 لسنة 2003)»، في حالة: الميل المثالي 1:20 بمسافة أفقية 15 م أو أقل، ما القيمة المعتمدة لـ «ميل المنحدر»؟</v>
      </c>
      <c r="F24" s="19" t="str">
        <f>INDEX(Bank!$J:$J,MATCH($C24,Bank!$B:$B,0))</f>
        <v>1:12 أو أقل بأقصى مسافة أفقية 9 م</v>
      </c>
      <c r="G24" s="19" t="str">
        <f>INDEX(Bank!$K:$K,MATCH($C24,Bank!$B:$B,0))</f>
        <v>1:18 أو أقل بأقصى مسافة أفقية 9 م</v>
      </c>
      <c r="H24" s="19" t="str">
        <f>INDEX(Bank!$L:$L,MATCH($C24,Bank!$B:$B,0))</f>
        <v>1:14 أو أقل بأقصى مسافة أفقية 9 م</v>
      </c>
      <c r="I24" s="19" t="str">
        <f>INDEX(Bank!$M:$M,MATCH($C24,Bank!$B:$B,0))</f>
        <v>1:8 أو أقل بأقصى مسافة أفقية 9 م</v>
      </c>
      <c r="J24" s="9"/>
      <c r="K24" s="10" t="str">
        <f>IF(J24="","",IF(J24=INDEX(Answer_Key!$C:$C,MATCH($D24,Answer_Key!$A:$A,0)),1,0))</f>
        <v/>
      </c>
    </row>
    <row r="25" spans="1:11" ht="61.95" customHeight="1" x14ac:dyDescent="0.25">
      <c r="A25" s="11">
        <v>12</v>
      </c>
      <c r="B25" s="11">
        <f t="shared" si="0"/>
        <v>12</v>
      </c>
      <c r="C25" s="11" t="str">
        <f t="shared" si="1"/>
        <v>1|12</v>
      </c>
      <c r="D25" s="13" t="str">
        <f>INDEX(Bank!$A:$A,MATCH($C25,Bank!$B:$B,0))</f>
        <v>Q012</v>
      </c>
      <c r="E25" s="20" t="str">
        <f>INDEX(Bank!$I:$I,MATCH($C25,Bank!$B:$B,0))</f>
        <v>في بند «مسارات الخدمات في الشارع العام»، في حالة: شارع عام، ما القيمة المعتمدة لـ «ماسورة المياه العمومية»؟</v>
      </c>
      <c r="F25" s="20" t="str">
        <f>INDEX(Bank!$J:$J,MATCH($C25,Bank!$B:$B,0))</f>
        <v>3.99 م من حد المباني، عمق 2.93 م</v>
      </c>
      <c r="G25" s="20" t="str">
        <f>INDEX(Bank!$K:$K,MATCH($C25,Bank!$B:$B,0))</f>
        <v>3.00 م من حد المباني، عمق 2.20 م</v>
      </c>
      <c r="H25" s="20" t="str">
        <f>INDEX(Bank!$L:$L,MATCH($C25,Bank!$B:$B,0))</f>
        <v>6.00 م من حد المباني، عمق 4.40 م</v>
      </c>
      <c r="I25" s="20" t="str">
        <f>INDEX(Bank!$M:$M,MATCH($C25,Bank!$B:$B,0))</f>
        <v>4.50 م من حد المباني، عمق 3.30 م</v>
      </c>
      <c r="J25" s="9"/>
      <c r="K25" s="13" t="str">
        <f>IF(J25="","",IF(J25=INDEX(Answer_Key!$C:$C,MATCH($D25,Answer_Key!$A:$A,0)),1,0))</f>
        <v/>
      </c>
    </row>
    <row r="26" spans="1:11" ht="61.95" customHeight="1" x14ac:dyDescent="0.25">
      <c r="A26" s="7">
        <v>13</v>
      </c>
      <c r="B26" s="7">
        <f t="shared" si="0"/>
        <v>13</v>
      </c>
      <c r="C26" s="7" t="str">
        <f t="shared" si="1"/>
        <v>1|13</v>
      </c>
      <c r="D26" s="10" t="str">
        <f>INDEX(Bank!$A:$A,MATCH($C26,Bank!$B:$B,0))</f>
        <v>Q013</v>
      </c>
      <c r="E26" s="19" t="str">
        <f>INDEX(Bank!$I:$I,MATCH($C26,Bank!$B:$B,0))</f>
        <v>في بند «الحدود الدنيا لمقاسات الفراغات»، في حالة: مطابخ وحمامات، ما القيمة المعتمدة لـ «الحد الأدنى: ركن مطبخ»؟</v>
      </c>
      <c r="F26" s="19" t="str">
        <f>INDEX(Bank!$J:$J,MATCH($C26,Bank!$B:$B,0))</f>
        <v>1.00 × 1.80 م</v>
      </c>
      <c r="G26" s="19" t="str">
        <f>INDEX(Bank!$K:$K,MATCH($C26,Bank!$B:$B,0))</f>
        <v>0.40 × 0.72 م</v>
      </c>
      <c r="H26" s="19" t="str">
        <f>INDEX(Bank!$L:$L,MATCH($C26,Bank!$B:$B,0))</f>
        <v>2.50 × 4.50 م</v>
      </c>
      <c r="I26" s="19" t="str">
        <f>INDEX(Bank!$M:$M,MATCH($C26,Bank!$B:$B,0))</f>
        <v>3.00 × 5.40 م</v>
      </c>
      <c r="J26" s="9"/>
      <c r="K26" s="10" t="str">
        <f>IF(J26="","",IF(J26=INDEX(Answer_Key!$C:$C,MATCH($D26,Answer_Key!$A:$A,0)),1,0))</f>
        <v/>
      </c>
    </row>
    <row r="27" spans="1:11" ht="61.95" customHeight="1" x14ac:dyDescent="0.25">
      <c r="A27" s="11">
        <v>14</v>
      </c>
      <c r="B27" s="11">
        <f t="shared" si="0"/>
        <v>14</v>
      </c>
      <c r="C27" s="11" t="str">
        <f t="shared" si="1"/>
        <v>1|14</v>
      </c>
      <c r="D27" s="13" t="str">
        <f>INDEX(Bank!$A:$A,MATCH($C27,Bank!$B:$B,0))</f>
        <v>Q014</v>
      </c>
      <c r="E27" s="20" t="str">
        <f>INDEX(Bank!$I:$I,MATCH($C27,Bank!$B:$B,0))</f>
        <v>في بند «مسارات الخدمات في الشارع العام»، في حالة: شارع عام، ما القيمة المعتمدة لـ «ماسورة الغاز»؟</v>
      </c>
      <c r="F27" s="20" t="str">
        <f>INDEX(Bank!$J:$J,MATCH($C27,Bank!$B:$B,0))</f>
        <v>1.50 م من حد المباني، عمق 0.68 م</v>
      </c>
      <c r="G27" s="20" t="str">
        <f>INDEX(Bank!$K:$K,MATCH($C27,Bank!$B:$B,0))</f>
        <v>1.34 م من حد المباني، عمق 0.60 م</v>
      </c>
      <c r="H27" s="20" t="str">
        <f>INDEX(Bank!$L:$L,MATCH($C27,Bank!$B:$B,0))</f>
        <v>2.00 م من حد المباني، عمق 0.90 م</v>
      </c>
      <c r="I27" s="20" t="str">
        <f>INDEX(Bank!$M:$M,MATCH($C27,Bank!$B:$B,0))</f>
        <v>1.20 م من حد المباني، عمق 0.54 م</v>
      </c>
      <c r="J27" s="9"/>
      <c r="K27" s="13" t="str">
        <f>IF(J27="","",IF(J27=INDEX(Answer_Key!$C:$C,MATCH($D27,Answer_Key!$A:$A,0)),1,0))</f>
        <v/>
      </c>
    </row>
    <row r="28" spans="1:11" ht="61.95" customHeight="1" x14ac:dyDescent="0.25">
      <c r="A28" s="7">
        <v>15</v>
      </c>
      <c r="B28" s="7">
        <f t="shared" si="0"/>
        <v>15</v>
      </c>
      <c r="C28" s="7" t="str">
        <f t="shared" si="1"/>
        <v>1|15</v>
      </c>
      <c r="D28" s="10" t="str">
        <f>INDEX(Bank!$A:$A,MATCH($C28,Bank!$B:$B,0))</f>
        <v>Q015</v>
      </c>
      <c r="E28" s="19" t="str">
        <f>INDEX(Bank!$I:$I,MATCH($C28,Bank!$B:$B,0))</f>
        <v>في بند «اشتراطات بلدية دبي»، في حالة: وحتى 5 أقدام للفلل، ما القيمة المعتمدة لـ «منسوب الدور الأرضي فوق الرصيف»؟</v>
      </c>
      <c r="F28" s="19" t="str">
        <f>INDEX(Bank!$J:$J,MATCH($C28,Bank!$B:$B,0))</f>
        <v>3.8 إلى 10 أقدام</v>
      </c>
      <c r="G28" s="19" t="str">
        <f>INDEX(Bank!$K:$K,MATCH($C28,Bank!$B:$B,0))</f>
        <v>0.6 إلى 2 أقدام</v>
      </c>
      <c r="H28" s="19" t="str">
        <f>INDEX(Bank!$L:$L,MATCH($C28,Bank!$B:$B,0))</f>
        <v>4.5 إلى 12 أقدام</v>
      </c>
      <c r="I28" s="19" t="str">
        <f>INDEX(Bank!$M:$M,MATCH($C28,Bank!$B:$B,0))</f>
        <v>1.5 إلى 4 أقدام</v>
      </c>
      <c r="J28" s="9"/>
      <c r="K28" s="10" t="str">
        <f>IF(J28="","",IF(J28=INDEX(Answer_Key!$C:$C,MATCH($D28,Answer_Key!$A:$A,0)),1,0))</f>
        <v/>
      </c>
    </row>
    <row r="29" spans="1:11" ht="61.95" customHeight="1" x14ac:dyDescent="0.25">
      <c r="A29" s="11">
        <v>16</v>
      </c>
      <c r="B29" s="11">
        <f t="shared" si="0"/>
        <v>16</v>
      </c>
      <c r="C29" s="11" t="str">
        <f t="shared" si="1"/>
        <v>1|16</v>
      </c>
      <c r="D29" s="13" t="str">
        <f>INDEX(Bank!$A:$A,MATCH($C29,Bank!$B:$B,0))</f>
        <v>Q016</v>
      </c>
      <c r="E29" s="20" t="str">
        <f>INDEX(Bank!$I:$I,MATCH($C29,Bank!$B:$B,0))</f>
        <v>في بند «الكود الأردني دستور البناء الوطني 1993»، في حالة: يربط طابقين فقط، ما القيمة المعتمدة لـ «درج التجهيز أعرض من 180 سم»؟</v>
      </c>
      <c r="F29" s="20" t="str">
        <f>INDEX(Bank!$J:$J,MATCH($C29,Bank!$B:$B,0))</f>
        <v>يقسم بدرابزينات لأجزاء 225 إلى 450 سم</v>
      </c>
      <c r="G29" s="20" t="str">
        <f>INDEX(Bank!$K:$K,MATCH($C29,Bank!$B:$B,0))</f>
        <v>يقسم بدرابزينات لأجزاء 180 إلى 360 سم</v>
      </c>
      <c r="H29" s="20" t="str">
        <f>INDEX(Bank!$L:$L,MATCH($C29,Bank!$B:$B,0))</f>
        <v>يقسم بدرابزينات لأجزاء 90 إلى 180 سم</v>
      </c>
      <c r="I29" s="20" t="str">
        <f>INDEX(Bank!$M:$M,MATCH($C29,Bank!$B:$B,0))</f>
        <v>يقسم بدرابزينات لأجزاء 35 إلى 70 سم</v>
      </c>
      <c r="J29" s="9"/>
      <c r="K29" s="13" t="str">
        <f>IF(J29="","",IF(J29=INDEX(Answer_Key!$C:$C,MATCH($D29,Answer_Key!$A:$A,0)),1,0))</f>
        <v/>
      </c>
    </row>
    <row r="30" spans="1:11" ht="61.95" customHeight="1" x14ac:dyDescent="0.25">
      <c r="A30" s="7">
        <v>17</v>
      </c>
      <c r="B30" s="7">
        <f t="shared" si="0"/>
        <v>17</v>
      </c>
      <c r="C30" s="7" t="str">
        <f t="shared" si="1"/>
        <v>1|17</v>
      </c>
      <c r="D30" s="10" t="str">
        <f>INDEX(Bank!$A:$A,MATCH($C30,Bank!$B:$B,0))</f>
        <v>Q017</v>
      </c>
      <c r="E30" s="19" t="str">
        <f>INDEX(Bank!$I:$I,MATCH($C30,Bank!$B:$B,0))</f>
        <v>في بند «الكود الأردني دستور البناء الوطني 1993»، ما القيمة المعتمدة لـ «النائمة والقائمة للمباني التعليمية والصحية»؟</v>
      </c>
      <c r="F30" s="19" t="str">
        <f>INDEX(Bank!$J:$J,MATCH($C30,Bank!$B:$B,0))</f>
        <v>نائمة 17 سم أو أكثر وقائمة 11 سم أو أقل</v>
      </c>
      <c r="G30" s="19" t="str">
        <f>INDEX(Bank!$K:$K,MATCH($C30,Bank!$B:$B,0))</f>
        <v>نائمة 56 سم أو أكثر وقائمة 36 سم أو أقل</v>
      </c>
      <c r="H30" s="19" t="str">
        <f>INDEX(Bank!$L:$L,MATCH($C30,Bank!$B:$B,0))</f>
        <v>نائمة 28 سم أو أكثر وقائمة 18 سم أو أقل</v>
      </c>
      <c r="I30" s="19" t="str">
        <f>INDEX(Bank!$M:$M,MATCH($C30,Bank!$B:$B,0))</f>
        <v>نائمة 19 سم أو أكثر وقائمة 12 سم أو أقل</v>
      </c>
      <c r="J30" s="9"/>
      <c r="K30" s="10" t="str">
        <f>IF(J30="","",IF(J30=INDEX(Answer_Key!$C:$C,MATCH($D30,Answer_Key!$A:$A,0)),1,0))</f>
        <v/>
      </c>
    </row>
    <row r="31" spans="1:11" ht="61.95" customHeight="1" x14ac:dyDescent="0.25">
      <c r="A31" s="11">
        <v>18</v>
      </c>
      <c r="B31" s="11">
        <f t="shared" si="0"/>
        <v>18</v>
      </c>
      <c r="C31" s="11" t="str">
        <f t="shared" si="1"/>
        <v>1|18</v>
      </c>
      <c r="D31" s="13" t="str">
        <f>INDEX(Bank!$A:$A,MATCH($C31,Bank!$B:$B,0))</f>
        <v>Q018</v>
      </c>
      <c r="E31" s="20" t="str">
        <f>INDEX(Bank!$I:$I,MATCH($C31,Bank!$B:$B,0))</f>
        <v>أي العبارات التالية تمثل خطأً تنفيذياً شائعاً يجب على مهندس الإشراف رصده ومنعه؟</v>
      </c>
      <c r="F31" s="20" t="str">
        <f>INDEX(Bank!$J:$J,MATCH($C31,Bank!$B:$B,0))</f>
        <v>جعل الكابولي كمرة رئيسية ممتدة حتى الكمرة الحاملة ويحمل الآخر عليها</v>
      </c>
      <c r="G31" s="20" t="str">
        <f>INDEX(Bank!$K:$K,MATCH($C31,Bank!$B:$B,0))</f>
        <v>عد المواسير وقياس أطوالها داخل الجسة</v>
      </c>
      <c r="H31" s="20" t="str">
        <f>INDEX(Bank!$L:$L,MATCH($C31,Bank!$B:$B,0))</f>
        <v>تقليل القطاع من جهة واحدة مع الحفاظ على نفس اتجاه العمود السابق</v>
      </c>
      <c r="I31" s="20" t="str">
        <f>INDEX(Bank!$M:$M,MATCH($C31,Bank!$B:$B,0))</f>
        <v>استخدام قفص الروافع لرفع الأشخاص</v>
      </c>
      <c r="J31" s="9"/>
      <c r="K31" s="13" t="str">
        <f>IF(J31="","",IF(J31=INDEX(Answer_Key!$C:$C,MATCH($D31,Answer_Key!$A:$A,0)),1,0))</f>
        <v/>
      </c>
    </row>
    <row r="32" spans="1:11" ht="61.95" customHeight="1" x14ac:dyDescent="0.25">
      <c r="A32" s="7">
        <v>19</v>
      </c>
      <c r="B32" s="7">
        <f t="shared" si="0"/>
        <v>19</v>
      </c>
      <c r="C32" s="7" t="str">
        <f t="shared" si="1"/>
        <v>1|19</v>
      </c>
      <c r="D32" s="10" t="str">
        <f>INDEX(Bank!$A:$A,MATCH($C32,Bank!$B:$B,0))</f>
        <v>Q019</v>
      </c>
      <c r="E32" s="19" t="str">
        <f>INDEX(Bank!$I:$I,MATCH($C32,Bank!$B:$B,0))</f>
        <v>في بند «الأسوار»، في حالة: أسوار مستمرة أو عالية، ما القيمة المعتمدة لـ «تباعد الأعمدة»؟</v>
      </c>
      <c r="F32" s="19" t="str">
        <f>INDEX(Bank!$J:$J,MATCH($C32,Bank!$B:$B,0))</f>
        <v>6 م</v>
      </c>
      <c r="G32" s="19" t="str">
        <f>INDEX(Bank!$K:$K,MATCH($C32,Bank!$B:$B,0))</f>
        <v>3 م</v>
      </c>
      <c r="H32" s="19" t="str">
        <f>INDEX(Bank!$L:$L,MATCH($C32,Bank!$B:$B,0))</f>
        <v>5 م</v>
      </c>
      <c r="I32" s="19" t="str">
        <f>INDEX(Bank!$M:$M,MATCH($C32,Bank!$B:$B,0))</f>
        <v>4 م</v>
      </c>
      <c r="J32" s="9"/>
      <c r="K32" s="10" t="str">
        <f>IF(J32="","",IF(J32=INDEX(Answer_Key!$C:$C,MATCH($D32,Answer_Key!$A:$A,0)),1,0))</f>
        <v/>
      </c>
    </row>
    <row r="33" spans="1:11" ht="61.95" customHeight="1" x14ac:dyDescent="0.25">
      <c r="A33" s="11">
        <v>20</v>
      </c>
      <c r="B33" s="11">
        <f t="shared" si="0"/>
        <v>20</v>
      </c>
      <c r="C33" s="11" t="str">
        <f t="shared" si="1"/>
        <v>1|20</v>
      </c>
      <c r="D33" s="13" t="str">
        <f>INDEX(Bank!$A:$A,MATCH($C33,Bank!$B:$B,0))</f>
        <v>Q020</v>
      </c>
      <c r="E33" s="20" t="str">
        <f>INDEX(Bank!$I:$I,MATCH($C33,Bank!$B:$B,0))</f>
        <v>في بند «مراجعة واعتماد البرنامج الزمني»، في حالة: من إجمالي الأنشطة، ما القيمة المعتمدة لـ «نسبة الأنشطة الحرجة»؟</v>
      </c>
      <c r="F33" s="20" t="str">
        <f>INDEX(Bank!$J:$J,MATCH($C33,Bank!$B:$B,0))</f>
        <v>25% أو أقل يفضل</v>
      </c>
      <c r="G33" s="20" t="str">
        <f>INDEX(Bank!$K:$K,MATCH($C33,Bank!$B:$B,0))</f>
        <v>30% أو أقل يفضل</v>
      </c>
      <c r="H33" s="20" t="str">
        <f>INDEX(Bank!$L:$L,MATCH($C33,Bank!$B:$B,0))</f>
        <v>90% أو أقل يفضل</v>
      </c>
      <c r="I33" s="20" t="str">
        <f>INDEX(Bank!$M:$M,MATCH($C33,Bank!$B:$B,0))</f>
        <v>60% أو أقل يفضل</v>
      </c>
      <c r="J33" s="9"/>
      <c r="K33" s="13" t="str">
        <f>IF(J33="","",IF(J33=INDEX(Answer_Key!$C:$C,MATCH($D33,Answer_Key!$A:$A,0)),1,0))</f>
        <v/>
      </c>
    </row>
    <row r="35" spans="1:11" ht="18" x14ac:dyDescent="0.55000000000000004">
      <c r="A35" s="31" t="s">
        <v>3840</v>
      </c>
    </row>
  </sheetData>
  <mergeCells count="2">
    <mergeCell ref="F6:G6"/>
    <mergeCell ref="F8:G8"/>
  </mergeCells>
  <conditionalFormatting sqref="I11:I12">
    <cfRule type="expression" dxfId="1" priority="1">
      <formula>AND($I$9&gt;0,$I$11&gt;=$F$5)</formula>
    </cfRule>
    <cfRule type="expression" dxfId="0" priority="2">
      <formula>AND($I$9&gt;0,$I$11&lt;$F$5)</formula>
    </cfRule>
  </conditionalFormatting>
  <dataValidations count="3">
    <dataValidation type="list" sqref="F4" xr:uid="{00000000-0002-0000-0300-000001000000}">
      <formula1>"1,2,3,4,5"</formula1>
    </dataValidation>
    <dataValidation type="decimal" sqref="F5" xr:uid="{00000000-0002-0000-0300-000002000000}">
      <formula1>0.4</formula1>
      <formula2>1</formula2>
    </dataValidation>
    <dataValidation type="list" allowBlank="1" sqref="J14:J33" xr:uid="{00000000-0002-0000-0300-000003000000}">
      <formula1>"A,B,C,D"</formula1>
    </dataValidation>
  </dataValidations>
  <printOptions horizontalCentered="1"/>
  <pageMargins left="0.75" right="0.75" top="1" bottom="1" header="0.5" footer="0.5"/>
  <pageSetup paperSize="9" fitToHeight="0" orientation="landscape"/>
  <headerFooter>
    <oddHeader>&amp;Lالمبدعون العرب للاستشارات الهندسية ACE</oddHeader>
    <oddFooter>&amp;Cصفحة &amp;P من &amp;N&amp;R&amp;A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300-000000000000}">
          <x14:formula1>
            <xm:f>Modules!$A$5:$A$14</xm:f>
          </x14:formula1>
          <xm:sqref>F3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B6475"/>
    <pageSetUpPr fitToPage="1"/>
  </sheetPr>
  <dimension ref="A1:K454"/>
  <sheetViews>
    <sheetView rightToLeft="1" workbookViewId="0">
      <pane ySplit="4" topLeftCell="A5" activePane="bottomLeft" state="frozen"/>
      <selection pane="bottomLeft"/>
    </sheetView>
  </sheetViews>
  <sheetFormatPr defaultRowHeight="13.8" x14ac:dyDescent="0.25"/>
  <cols>
    <col min="1" max="1" width="8" customWidth="1"/>
    <col min="2" max="2" width="10" customWidth="1"/>
    <col min="3" max="3" width="8" customWidth="1"/>
    <col min="4" max="4" width="60" customWidth="1"/>
    <col min="5" max="5" width="14" customWidth="1"/>
    <col min="6" max="6" width="3" customWidth="1"/>
    <col min="7" max="7" width="5" customWidth="1"/>
    <col min="8" max="8" width="10" customWidth="1"/>
    <col min="9" max="10" width="12" customWidth="1"/>
    <col min="11" max="11" width="8" customWidth="1"/>
  </cols>
  <sheetData>
    <row r="1" spans="1:11" ht="22.2" x14ac:dyDescent="0.65">
      <c r="A1" s="17" t="s">
        <v>3841</v>
      </c>
    </row>
    <row r="2" spans="1:11" ht="16.8" x14ac:dyDescent="0.5">
      <c r="A2" s="18" t="s">
        <v>3842</v>
      </c>
    </row>
    <row r="4" spans="1:11" ht="36" x14ac:dyDescent="0.25">
      <c r="A4" s="6" t="s">
        <v>41</v>
      </c>
      <c r="B4" s="6" t="s">
        <v>3843</v>
      </c>
      <c r="C4" s="6" t="s">
        <v>3844</v>
      </c>
      <c r="D4" s="6" t="s">
        <v>53</v>
      </c>
      <c r="E4" s="6" t="s">
        <v>3845</v>
      </c>
      <c r="G4" s="6" t="s">
        <v>3833</v>
      </c>
      <c r="H4" s="6" t="s">
        <v>3836</v>
      </c>
      <c r="I4" s="6" t="s">
        <v>52</v>
      </c>
      <c r="J4" s="6" t="s">
        <v>3838</v>
      </c>
      <c r="K4" s="6" t="s">
        <v>3839</v>
      </c>
    </row>
    <row r="5" spans="1:11" ht="18" x14ac:dyDescent="0.25">
      <c r="A5" s="10" t="str">
        <f>Bank!A5</f>
        <v>Q001</v>
      </c>
      <c r="B5" s="10" t="str">
        <f>Bank!B5</f>
        <v>1|1</v>
      </c>
      <c r="C5" s="10" t="str">
        <f>Bank!N5</f>
        <v>B</v>
      </c>
      <c r="D5" s="19" t="str">
        <f>Bank!O5</f>
        <v>المسافة الرأسية الصافية بين أنف الدرجة أو البسطة وأي سقف أو كمرة: 2 م أو أكثر.</v>
      </c>
      <c r="E5" s="10" t="str">
        <f>Bank!P5</f>
        <v>ص 19</v>
      </c>
      <c r="G5" s="7">
        <v>1</v>
      </c>
      <c r="H5" s="10" t="str">
        <f>Exam!D14</f>
        <v>Q001</v>
      </c>
      <c r="I5" s="7" t="str">
        <f t="shared" ref="I5:I24" si="0">INDEX($C:$C,MATCH(H5,$A:$A,0))</f>
        <v>B</v>
      </c>
      <c r="J5" s="10" t="str">
        <f>IF(Exam!J14="","",Exam!J14)</f>
        <v/>
      </c>
      <c r="K5" s="10" t="str">
        <f>Exam!K14</f>
        <v/>
      </c>
    </row>
    <row r="6" spans="1:11" ht="18" x14ac:dyDescent="0.25">
      <c r="A6" s="13" t="str">
        <f>Bank!A6</f>
        <v>Q002</v>
      </c>
      <c r="B6" s="13" t="str">
        <f>Bank!B6</f>
        <v>1|2</v>
      </c>
      <c r="C6" s="13" t="str">
        <f>Bank!N6</f>
        <v>C</v>
      </c>
      <c r="D6" s="20" t="str">
        <f>Bank!O6</f>
        <v>مسافة بين الباب وبداية السلم: 90 سم على الأقل.</v>
      </c>
      <c r="E6" s="13" t="str">
        <f>Bank!P6</f>
        <v>ص 18</v>
      </c>
      <c r="G6" s="7">
        <v>2</v>
      </c>
      <c r="H6" s="10" t="str">
        <f>Exam!D15</f>
        <v>Q002</v>
      </c>
      <c r="I6" s="7" t="str">
        <f t="shared" si="0"/>
        <v>C</v>
      </c>
      <c r="J6" s="10" t="str">
        <f>IF(Exam!J15="","",Exam!J15)</f>
        <v/>
      </c>
      <c r="K6" s="10" t="str">
        <f>Exam!K15</f>
        <v/>
      </c>
    </row>
    <row r="7" spans="1:11" ht="36" x14ac:dyDescent="0.25">
      <c r="A7" s="10" t="str">
        <f>Bank!A7</f>
        <v>Q003</v>
      </c>
      <c r="B7" s="10" t="str">
        <f>Bank!B7</f>
        <v>1|3</v>
      </c>
      <c r="C7" s="10" t="str">
        <f>Bank!N7</f>
        <v>A</v>
      </c>
      <c r="D7" s="19" t="str">
        <f>Bank!O7</f>
        <v>الصحيح: عمل الجسات داخل حدود المباني وتوقيعها بالإحداثيات. أثر الخطأ: عدم تمثيل التربة أسفل المنشآت.</v>
      </c>
      <c r="E7" s="10" t="str">
        <f>Bank!P7</f>
        <v>ص 12</v>
      </c>
      <c r="G7" s="7">
        <v>3</v>
      </c>
      <c r="H7" s="10" t="str">
        <f>Exam!D16</f>
        <v>Q003</v>
      </c>
      <c r="I7" s="7" t="str">
        <f t="shared" si="0"/>
        <v>A</v>
      </c>
      <c r="J7" s="10" t="str">
        <f>IF(Exam!J16="","",Exam!J16)</f>
        <v/>
      </c>
      <c r="K7" s="10" t="str">
        <f>Exam!K16</f>
        <v/>
      </c>
    </row>
    <row r="8" spans="1:11" ht="18" x14ac:dyDescent="0.25">
      <c r="A8" s="13" t="str">
        <f>Bank!A8</f>
        <v>Q004</v>
      </c>
      <c r="B8" s="13" t="str">
        <f>Bank!B8</f>
        <v>1|4</v>
      </c>
      <c r="C8" s="13" t="str">
        <f>Bank!N8</f>
        <v>B</v>
      </c>
      <c r="D8" s="20" t="str">
        <f>Bank!O8</f>
        <v>المنسوب المرجعي: 300 مم فوق حافة الطريق.</v>
      </c>
      <c r="E8" s="13" t="str">
        <f>Bank!P8</f>
        <v>ص 19</v>
      </c>
      <c r="G8" s="7">
        <v>4</v>
      </c>
      <c r="H8" s="10" t="str">
        <f>Exam!D17</f>
        <v>Q004</v>
      </c>
      <c r="I8" s="7" t="str">
        <f t="shared" si="0"/>
        <v>B</v>
      </c>
      <c r="J8" s="10" t="str">
        <f>IF(Exam!J17="","",Exam!J17)</f>
        <v/>
      </c>
      <c r="K8" s="10" t="str">
        <f>Exam!K17</f>
        <v/>
      </c>
    </row>
    <row r="9" spans="1:11" ht="18" x14ac:dyDescent="0.25">
      <c r="A9" s="10" t="str">
        <f>Bank!A9</f>
        <v>Q005</v>
      </c>
      <c r="B9" s="10" t="str">
        <f>Bank!B9</f>
        <v>1|5</v>
      </c>
      <c r="C9" s="10" t="str">
        <f>Bank!N9</f>
        <v>C</v>
      </c>
      <c r="D9" s="19" t="str">
        <f>Bank!O9</f>
        <v>كرسي طعام: 0.45 × 0.45 م (عرض × عمق).</v>
      </c>
      <c r="E9" s="10" t="str">
        <f>Bank!P9</f>
        <v>ص 373</v>
      </c>
      <c r="G9" s="7">
        <v>5</v>
      </c>
      <c r="H9" s="10" t="str">
        <f>Exam!D18</f>
        <v>Q005</v>
      </c>
      <c r="I9" s="7" t="str">
        <f t="shared" si="0"/>
        <v>C</v>
      </c>
      <c r="J9" s="10" t="str">
        <f>IF(Exam!J18="","",Exam!J18)</f>
        <v/>
      </c>
      <c r="K9" s="10" t="str">
        <f>Exam!K18</f>
        <v/>
      </c>
    </row>
    <row r="10" spans="1:11" ht="18" x14ac:dyDescent="0.25">
      <c r="A10" s="13" t="str">
        <f>Bank!A10</f>
        <v>Q006</v>
      </c>
      <c r="B10" s="13" t="str">
        <f>Bank!B10</f>
        <v>1|6</v>
      </c>
      <c r="C10" s="13" t="str">
        <f>Bank!N10</f>
        <v>A</v>
      </c>
      <c r="D10" s="20" t="str">
        <f>Bank!O10</f>
        <v>الصحيح: استكمال التوصيف قبل البدء. أثر الخطأ: مطالبات ونزاعات.</v>
      </c>
      <c r="E10" s="13" t="str">
        <f>Bank!P10</f>
        <v>ص 27</v>
      </c>
      <c r="G10" s="7">
        <v>6</v>
      </c>
      <c r="H10" s="10" t="str">
        <f>Exam!D19</f>
        <v>Q006</v>
      </c>
      <c r="I10" s="7" t="str">
        <f t="shared" si="0"/>
        <v>A</v>
      </c>
      <c r="J10" s="10" t="str">
        <f>IF(Exam!J19="","",Exam!J19)</f>
        <v/>
      </c>
      <c r="K10" s="10" t="str">
        <f>Exam!K19</f>
        <v/>
      </c>
    </row>
    <row r="11" spans="1:11" ht="18" x14ac:dyDescent="0.25">
      <c r="A11" s="10" t="str">
        <f>Bank!A11</f>
        <v>Q007</v>
      </c>
      <c r="B11" s="10" t="str">
        <f>Bank!B11</f>
        <v>1|7</v>
      </c>
      <c r="C11" s="10" t="str">
        <f>Bank!N11</f>
        <v>D</v>
      </c>
      <c r="D11" s="19" t="str">
        <f>Bank!O11</f>
        <v>أدنى عمق لثلث الجسات: 8 م (أدوار 2 أو أقل، مساحة مبنية 600 إلى 5000 م2).</v>
      </c>
      <c r="E11" s="10" t="str">
        <f>Bank!P11</f>
        <v>ص 12</v>
      </c>
      <c r="G11" s="7">
        <v>7</v>
      </c>
      <c r="H11" s="10" t="str">
        <f>Exam!D20</f>
        <v>Q007</v>
      </c>
      <c r="I11" s="7" t="str">
        <f t="shared" si="0"/>
        <v>D</v>
      </c>
      <c r="J11" s="10" t="str">
        <f>IF(Exam!J20="","",Exam!J20)</f>
        <v/>
      </c>
      <c r="K11" s="10" t="str">
        <f>Exam!K20</f>
        <v/>
      </c>
    </row>
    <row r="12" spans="1:11" ht="18" x14ac:dyDescent="0.25">
      <c r="A12" s="13" t="str">
        <f>Bank!A12</f>
        <v>Q008</v>
      </c>
      <c r="B12" s="13" t="str">
        <f>Bank!B12</f>
        <v>1|8</v>
      </c>
      <c r="C12" s="13" t="str">
        <f>Bank!N12</f>
        <v>C</v>
      </c>
      <c r="D12" s="20" t="str">
        <f>Bank!O12</f>
        <v>النائمة في الدرج: 280 مم أو أكثر (فقرة 2-1/8/1).</v>
      </c>
      <c r="E12" s="13" t="str">
        <f>Bank!P12</f>
        <v>ص 20</v>
      </c>
      <c r="G12" s="7">
        <v>8</v>
      </c>
      <c r="H12" s="10" t="str">
        <f>Exam!D21</f>
        <v>Q008</v>
      </c>
      <c r="I12" s="7" t="str">
        <f t="shared" si="0"/>
        <v>C</v>
      </c>
      <c r="J12" s="10" t="str">
        <f>IF(Exam!J21="","",Exam!J21)</f>
        <v/>
      </c>
      <c r="K12" s="10" t="str">
        <f>Exam!K21</f>
        <v/>
      </c>
    </row>
    <row r="13" spans="1:11" ht="18" x14ac:dyDescent="0.25">
      <c r="A13" s="10" t="str">
        <f>Bank!A13</f>
        <v>Q009</v>
      </c>
      <c r="B13" s="10" t="str">
        <f>Bank!B13</f>
        <v>1|9</v>
      </c>
      <c r="C13" s="10" t="str">
        <f>Bank!N13</f>
        <v>C</v>
      </c>
      <c r="D13" s="19" t="str">
        <f>Bank!O13</f>
        <v>الارتفاع الصافي فوق أي درجة: 2.10 م أو أكثر.</v>
      </c>
      <c r="E13" s="10" t="str">
        <f>Bank!P13</f>
        <v>ص 18</v>
      </c>
      <c r="G13" s="7">
        <v>9</v>
      </c>
      <c r="H13" s="10" t="str">
        <f>Exam!D22</f>
        <v>Q009</v>
      </c>
      <c r="I13" s="7" t="str">
        <f t="shared" si="0"/>
        <v>C</v>
      </c>
      <c r="J13" s="10" t="str">
        <f>IF(Exam!J22="","",Exam!J22)</f>
        <v/>
      </c>
      <c r="K13" s="10" t="str">
        <f>Exam!K22</f>
        <v/>
      </c>
    </row>
    <row r="14" spans="1:11" ht="18" x14ac:dyDescent="0.25">
      <c r="A14" s="13" t="str">
        <f>Bank!A14</f>
        <v>Q010</v>
      </c>
      <c r="B14" s="13" t="str">
        <f>Bank!B14</f>
        <v>1|10</v>
      </c>
      <c r="C14" s="13" t="str">
        <f>Bank!N14</f>
        <v>B</v>
      </c>
      <c r="D14" s="20" t="str">
        <f>Bank!O14</f>
        <v>عدد نسخ محضر تسليم الموقع: 3 نسخ (مرفق صك الملكية ورخصة البناء).</v>
      </c>
      <c r="E14" s="13" t="str">
        <f>Bank!P14</f>
        <v>ص 7</v>
      </c>
      <c r="G14" s="7">
        <v>10</v>
      </c>
      <c r="H14" s="10" t="str">
        <f>Exam!D23</f>
        <v>Q010</v>
      </c>
      <c r="I14" s="7" t="str">
        <f t="shared" si="0"/>
        <v>B</v>
      </c>
      <c r="J14" s="10" t="str">
        <f>IF(Exam!J23="","",Exam!J23)</f>
        <v/>
      </c>
      <c r="K14" s="10" t="str">
        <f>Exam!K23</f>
        <v/>
      </c>
    </row>
    <row r="15" spans="1:11" ht="36" x14ac:dyDescent="0.25">
      <c r="A15" s="10" t="str">
        <f>Bank!A15</f>
        <v>Q011</v>
      </c>
      <c r="B15" s="10" t="str">
        <f>Bank!B15</f>
        <v>1|11</v>
      </c>
      <c r="C15" s="10" t="str">
        <f>Bank!N15</f>
        <v>A</v>
      </c>
      <c r="D15" s="19" t="str">
        <f>Bank!O15</f>
        <v>ميل المنحدر: 1:12 أو أقل بأقصى مسافة أفقية 9 م (الميل المثالي 1:20 بمسافة أفقية 15 م أو أقل).</v>
      </c>
      <c r="E15" s="10" t="str">
        <f>Bank!P15</f>
        <v>ص 20</v>
      </c>
      <c r="G15" s="7">
        <v>11</v>
      </c>
      <c r="H15" s="10" t="str">
        <f>Exam!D24</f>
        <v>Q011</v>
      </c>
      <c r="I15" s="7" t="str">
        <f t="shared" si="0"/>
        <v>A</v>
      </c>
      <c r="J15" s="10" t="str">
        <f>IF(Exam!J24="","",Exam!J24)</f>
        <v/>
      </c>
      <c r="K15" s="10" t="str">
        <f>Exam!K24</f>
        <v/>
      </c>
    </row>
    <row r="16" spans="1:11" ht="18" x14ac:dyDescent="0.25">
      <c r="A16" s="13" t="str">
        <f>Bank!A16</f>
        <v>Q012</v>
      </c>
      <c r="B16" s="13" t="str">
        <f>Bank!B16</f>
        <v>1|12</v>
      </c>
      <c r="C16" s="13" t="str">
        <f>Bank!N16</f>
        <v>B</v>
      </c>
      <c r="D16" s="20" t="str">
        <f>Bank!O16</f>
        <v>ماسورة المياه العمومية: 3.00 م من حد المباني، عمق 2.20 م (شارع عام).</v>
      </c>
      <c r="E16" s="13" t="str">
        <f>Bank!P16</f>
        <v>ص 399</v>
      </c>
      <c r="G16" s="7">
        <v>12</v>
      </c>
      <c r="H16" s="10" t="str">
        <f>Exam!D25</f>
        <v>Q012</v>
      </c>
      <c r="I16" s="7" t="str">
        <f t="shared" si="0"/>
        <v>B</v>
      </c>
      <c r="J16" s="10" t="str">
        <f>IF(Exam!J25="","",Exam!J25)</f>
        <v/>
      </c>
      <c r="K16" s="10" t="str">
        <f>Exam!K25</f>
        <v/>
      </c>
    </row>
    <row r="17" spans="1:11" ht="18" x14ac:dyDescent="0.25">
      <c r="A17" s="10" t="str">
        <f>Bank!A17</f>
        <v>Q013</v>
      </c>
      <c r="B17" s="10" t="str">
        <f>Bank!B17</f>
        <v>1|13</v>
      </c>
      <c r="C17" s="10" t="str">
        <f>Bank!N17</f>
        <v>A</v>
      </c>
      <c r="D17" s="19" t="str">
        <f>Bank!O17</f>
        <v>الحد الأدنى: ركن مطبخ: 1.00 × 1.80 م (مطابخ وحمامات).</v>
      </c>
      <c r="E17" s="10" t="str">
        <f>Bank!P17</f>
        <v>ص 371</v>
      </c>
      <c r="G17" s="7">
        <v>13</v>
      </c>
      <c r="H17" s="10" t="str">
        <f>Exam!D26</f>
        <v>Q013</v>
      </c>
      <c r="I17" s="7" t="str">
        <f t="shared" si="0"/>
        <v>A</v>
      </c>
      <c r="J17" s="10" t="str">
        <f>IF(Exam!J26="","",Exam!J26)</f>
        <v/>
      </c>
      <c r="K17" s="10" t="str">
        <f>Exam!K26</f>
        <v/>
      </c>
    </row>
    <row r="18" spans="1:11" ht="18" x14ac:dyDescent="0.25">
      <c r="A18" s="13" t="str">
        <f>Bank!A18</f>
        <v>Q014</v>
      </c>
      <c r="B18" s="13" t="str">
        <f>Bank!B18</f>
        <v>1|14</v>
      </c>
      <c r="C18" s="13" t="str">
        <f>Bank!N18</f>
        <v>C</v>
      </c>
      <c r="D18" s="20" t="str">
        <f>Bank!O18</f>
        <v>ماسورة الغاز: 2.00 م من حد المباني، عمق 0.90 م (شارع عام).</v>
      </c>
      <c r="E18" s="13" t="str">
        <f>Bank!P18</f>
        <v>ص 399</v>
      </c>
      <c r="G18" s="7">
        <v>14</v>
      </c>
      <c r="H18" s="10" t="str">
        <f>Exam!D27</f>
        <v>Q014</v>
      </c>
      <c r="I18" s="7" t="str">
        <f t="shared" si="0"/>
        <v>C</v>
      </c>
      <c r="J18" s="10" t="str">
        <f>IF(Exam!J27="","",Exam!J27)</f>
        <v/>
      </c>
      <c r="K18" s="10" t="str">
        <f>Exam!K27</f>
        <v/>
      </c>
    </row>
    <row r="19" spans="1:11" ht="18" x14ac:dyDescent="0.25">
      <c r="A19" s="10" t="str">
        <f>Bank!A19</f>
        <v>Q015</v>
      </c>
      <c r="B19" s="10" t="str">
        <f>Bank!B19</f>
        <v>1|15</v>
      </c>
      <c r="C19" s="10" t="str">
        <f>Bank!N19</f>
        <v>D</v>
      </c>
      <c r="D19" s="19" t="str">
        <f>Bank!O19</f>
        <v>منسوب الدور الأرضي فوق الرصيف: 1.5 إلى 4 أقدام (وحتى 5 أقدام للفلل).</v>
      </c>
      <c r="E19" s="10" t="str">
        <f>Bank!P19</f>
        <v>ص 19</v>
      </c>
      <c r="G19" s="7">
        <v>15</v>
      </c>
      <c r="H19" s="10" t="str">
        <f>Exam!D28</f>
        <v>Q015</v>
      </c>
      <c r="I19" s="7" t="str">
        <f t="shared" si="0"/>
        <v>D</v>
      </c>
      <c r="J19" s="10" t="str">
        <f>IF(Exam!J28="","",Exam!J28)</f>
        <v/>
      </c>
      <c r="K19" s="10" t="str">
        <f>Exam!K28</f>
        <v/>
      </c>
    </row>
    <row r="20" spans="1:11" ht="36" x14ac:dyDescent="0.25">
      <c r="A20" s="13" t="str">
        <f>Bank!A20</f>
        <v>Q016</v>
      </c>
      <c r="B20" s="13" t="str">
        <f>Bank!B20</f>
        <v>1|16</v>
      </c>
      <c r="C20" s="13" t="str">
        <f>Bank!N20</f>
        <v>C</v>
      </c>
      <c r="D20" s="20" t="str">
        <f>Bank!O20</f>
        <v>درج التجهيز أعرض من 180 سم: يقسم بدرابزينات لأجزاء 90 إلى 180 سم (يربط طابقين فقط).</v>
      </c>
      <c r="E20" s="13" t="str">
        <f>Bank!P20</f>
        <v>ص 19</v>
      </c>
      <c r="G20" s="7">
        <v>16</v>
      </c>
      <c r="H20" s="10" t="str">
        <f>Exam!D29</f>
        <v>Q016</v>
      </c>
      <c r="I20" s="7" t="str">
        <f t="shared" si="0"/>
        <v>C</v>
      </c>
      <c r="J20" s="10" t="str">
        <f>IF(Exam!J29="","",Exam!J29)</f>
        <v/>
      </c>
      <c r="K20" s="10" t="str">
        <f>Exam!K29</f>
        <v/>
      </c>
    </row>
    <row r="21" spans="1:11" ht="18" x14ac:dyDescent="0.25">
      <c r="A21" s="10" t="str">
        <f>Bank!A21</f>
        <v>Q017</v>
      </c>
      <c r="B21" s="10" t="str">
        <f>Bank!B21</f>
        <v>1|17</v>
      </c>
      <c r="C21" s="10" t="str">
        <f>Bank!N21</f>
        <v>C</v>
      </c>
      <c r="D21" s="19" t="str">
        <f>Bank!O21</f>
        <v>النائمة والقائمة للمباني التعليمية والصحية: نائمة 28 سم أو أكثر وقائمة 18 سم أو أقل.</v>
      </c>
      <c r="E21" s="10" t="str">
        <f>Bank!P21</f>
        <v>ص 19</v>
      </c>
      <c r="G21" s="7">
        <v>17</v>
      </c>
      <c r="H21" s="10" t="str">
        <f>Exam!D30</f>
        <v>Q017</v>
      </c>
      <c r="I21" s="7" t="str">
        <f t="shared" si="0"/>
        <v>C</v>
      </c>
      <c r="J21" s="10" t="str">
        <f>IF(Exam!J30="","",Exam!J30)</f>
        <v/>
      </c>
      <c r="K21" s="10" t="str">
        <f>Exam!K30</f>
        <v/>
      </c>
    </row>
    <row r="22" spans="1:11" ht="36" x14ac:dyDescent="0.25">
      <c r="A22" s="13" t="str">
        <f>Bank!A22</f>
        <v>Q018</v>
      </c>
      <c r="B22" s="13" t="str">
        <f>Bank!B22</f>
        <v>1|18</v>
      </c>
      <c r="C22" s="13" t="str">
        <f>Bank!N22</f>
        <v>D</v>
      </c>
      <c r="D22" s="20" t="str">
        <f>Bank!O22</f>
        <v>الخطأ: استخدام قفص الروافع لرفع الأشخاص. أثره: حوادث سقوط. الصحيح: حظر رفع الأشخاص بأقفاص المعدات.</v>
      </c>
      <c r="E22" s="13" t="str">
        <f>Bank!P22</f>
        <v>ص 38</v>
      </c>
      <c r="G22" s="7">
        <v>18</v>
      </c>
      <c r="H22" s="10" t="str">
        <f>Exam!D31</f>
        <v>Q018</v>
      </c>
      <c r="I22" s="7" t="str">
        <f t="shared" si="0"/>
        <v>D</v>
      </c>
      <c r="J22" s="10" t="str">
        <f>IF(Exam!J31="","",Exam!J31)</f>
        <v/>
      </c>
      <c r="K22" s="10" t="str">
        <f>Exam!K31</f>
        <v/>
      </c>
    </row>
    <row r="23" spans="1:11" ht="18" x14ac:dyDescent="0.25">
      <c r="A23" s="10" t="str">
        <f>Bank!A23</f>
        <v>Q019</v>
      </c>
      <c r="B23" s="10" t="str">
        <f>Bank!B23</f>
        <v>1|19</v>
      </c>
      <c r="C23" s="10" t="str">
        <f>Bank!N23</f>
        <v>D</v>
      </c>
      <c r="D23" s="19" t="str">
        <f>Bank!O23</f>
        <v>تباعد الأعمدة: 4 م (أسوار مستمرة أو عالية).</v>
      </c>
      <c r="E23" s="10" t="str">
        <f>Bank!P23</f>
        <v>ص 147</v>
      </c>
      <c r="G23" s="7">
        <v>19</v>
      </c>
      <c r="H23" s="10" t="str">
        <f>Exam!D32</f>
        <v>Q019</v>
      </c>
      <c r="I23" s="7" t="str">
        <f t="shared" si="0"/>
        <v>D</v>
      </c>
      <c r="J23" s="10" t="str">
        <f>IF(Exam!J32="","",Exam!J32)</f>
        <v/>
      </c>
      <c r="K23" s="10" t="str">
        <f>Exam!K32</f>
        <v/>
      </c>
    </row>
    <row r="24" spans="1:11" ht="18" x14ac:dyDescent="0.25">
      <c r="A24" s="13" t="str">
        <f>Bank!A24</f>
        <v>Q020</v>
      </c>
      <c r="B24" s="13" t="str">
        <f>Bank!B24</f>
        <v>1|20</v>
      </c>
      <c r="C24" s="13" t="str">
        <f>Bank!N24</f>
        <v>D</v>
      </c>
      <c r="D24" s="20" t="str">
        <f>Bank!O24</f>
        <v>نسبة الأنشطة الحرجة: 60% أو أقل يفضل (من إجمالي الأنشطة).</v>
      </c>
      <c r="E24" s="13" t="str">
        <f>Bank!P24</f>
        <v>ص 35</v>
      </c>
      <c r="G24" s="7">
        <v>20</v>
      </c>
      <c r="H24" s="10" t="str">
        <f>Exam!D33</f>
        <v>Q020</v>
      </c>
      <c r="I24" s="7" t="str">
        <f t="shared" si="0"/>
        <v>D</v>
      </c>
      <c r="J24" s="10" t="str">
        <f>IF(Exam!J33="","",Exam!J33)</f>
        <v/>
      </c>
      <c r="K24" s="10" t="str">
        <f>Exam!K33</f>
        <v/>
      </c>
    </row>
    <row r="25" spans="1:11" ht="18" x14ac:dyDescent="0.25">
      <c r="A25" s="10" t="str">
        <f>Bank!A25</f>
        <v>Q021</v>
      </c>
      <c r="B25" s="10" t="str">
        <f>Bank!B25</f>
        <v>1|21</v>
      </c>
      <c r="C25" s="10" t="str">
        <f>Bank!N25</f>
        <v>B</v>
      </c>
      <c r="D25" s="19" t="str">
        <f>Bank!O25</f>
        <v>ارتفاع السور السكني: 10 أقدام بحد أقصى (بلدية دبي).</v>
      </c>
      <c r="E25" s="10" t="str">
        <f>Bank!P25</f>
        <v>ص 148</v>
      </c>
    </row>
    <row r="26" spans="1:11" ht="36" x14ac:dyDescent="0.25">
      <c r="A26" s="13" t="str">
        <f>Bank!A26</f>
        <v>Q022</v>
      </c>
      <c r="B26" s="13" t="str">
        <f>Bank!B26</f>
        <v>1|22</v>
      </c>
      <c r="C26" s="13" t="str">
        <f>Bank!N26</f>
        <v>D</v>
      </c>
      <c r="D26" s="20" t="str">
        <f>Bank!O26</f>
        <v>مواقف المعاقين: موقف لكل 25 سيارة (أقرب ما يمكن للمداخل مع مسار حركة مناسب).</v>
      </c>
      <c r="E26" s="13" t="str">
        <f>Bank!P26</f>
        <v>ص 20</v>
      </c>
    </row>
    <row r="27" spans="1:11" ht="36" x14ac:dyDescent="0.25">
      <c r="A27" s="10" t="str">
        <f>Bank!A27</f>
        <v>Q023</v>
      </c>
      <c r="B27" s="10" t="str">
        <f>Bank!B27</f>
        <v>1|23</v>
      </c>
      <c r="C27" s="10" t="str">
        <f>Bank!N27</f>
        <v>D</v>
      </c>
      <c r="D27" s="19" t="str">
        <f>Bank!O27</f>
        <v>الصحيح: توحيد المناسيب لأقل حفر وردم. أثر الخطأ: زيادة الحفر والردم والحوائط الساندة.</v>
      </c>
      <c r="E27" s="10" t="str">
        <f>Bank!P27</f>
        <v>ص 10</v>
      </c>
    </row>
    <row r="28" spans="1:11" ht="36" x14ac:dyDescent="0.25">
      <c r="A28" s="13" t="str">
        <f>Bank!A28</f>
        <v>Q024</v>
      </c>
      <c r="B28" s="13" t="str">
        <f>Bank!B28</f>
        <v>1|24</v>
      </c>
      <c r="C28" s="13" t="str">
        <f>Bank!N28</f>
        <v>D</v>
      </c>
      <c r="D28" s="20" t="str">
        <f>Bank!O28</f>
        <v>الخطأ: تمرير الخدمات بأرض المشروع تحت منسوب الأساسات. أثره: صعوبة الصيانة وتعارض مع الأساسات. الصحيح: تمريرها فوق منسوب الأساسات وفي خنادق.</v>
      </c>
      <c r="E28" s="13" t="str">
        <f>Bank!P28</f>
        <v>ص 11</v>
      </c>
    </row>
    <row r="29" spans="1:11" ht="18" x14ac:dyDescent="0.25">
      <c r="A29" s="10" t="str">
        <f>Bank!A29</f>
        <v>Q025</v>
      </c>
      <c r="B29" s="10" t="str">
        <f>Bank!B29</f>
        <v>1|25</v>
      </c>
      <c r="C29" s="10" t="str">
        <f>Bank!N29</f>
        <v>D</v>
      </c>
      <c r="D29" s="19" t="str">
        <f>Bank!O29</f>
        <v>الصحيح: مراجعة الجداول مقابل المساقط لكل عنصر. أثر الخطأ: تنفيذ أبعاد خاطئة.</v>
      </c>
      <c r="E29" s="10" t="str">
        <f>Bank!P29</f>
        <v>ص 27</v>
      </c>
    </row>
    <row r="30" spans="1:11" ht="36" x14ac:dyDescent="0.25">
      <c r="A30" s="13" t="str">
        <f>Bank!A30</f>
        <v>Q026</v>
      </c>
      <c r="B30" s="13" t="str">
        <f>Bank!B30</f>
        <v>1|26</v>
      </c>
      <c r="C30" s="13" t="str">
        <f>Bank!N30</f>
        <v>B</v>
      </c>
      <c r="D30" s="20" t="str">
        <f>Bank!O30</f>
        <v>عدد الجسات في المواقع العادية: جسة لكل 300 م2 بحد أدنى جستين (مسطح مبنى 100 إلى 300 م2 (كود مصري 202 جدول 1-13)).</v>
      </c>
      <c r="E30" s="13" t="str">
        <f>Bank!P30</f>
        <v>ص 11</v>
      </c>
    </row>
    <row r="31" spans="1:11" ht="36" x14ac:dyDescent="0.25">
      <c r="A31" s="10" t="str">
        <f>Bank!A31</f>
        <v>Q027</v>
      </c>
      <c r="B31" s="10" t="str">
        <f>Bank!B31</f>
        <v>1|27</v>
      </c>
      <c r="C31" s="10" t="str">
        <f>Bank!N31</f>
        <v>D</v>
      </c>
      <c r="D31" s="19" t="str">
        <f>Bank!O31</f>
        <v>الخطأ: فك الخنزيرة قبل صب أعمدة الدور الأرضي. أثره: فقدان مرجع المحاور وترحيل الأعمدة. الصحيح: الإبقاء عليها حتى صب أعمدة الأرضي.</v>
      </c>
      <c r="E31" s="10" t="str">
        <f>Bank!P31</f>
        <v>ص 62</v>
      </c>
    </row>
    <row r="32" spans="1:11" ht="18" x14ac:dyDescent="0.25">
      <c r="A32" s="13" t="str">
        <f>Bank!A32</f>
        <v>Q028</v>
      </c>
      <c r="B32" s="13" t="str">
        <f>Bank!B32</f>
        <v>1|28</v>
      </c>
      <c r="C32" s="13" t="str">
        <f>Bank!N32</f>
        <v>C</v>
      </c>
      <c r="D32" s="20" t="str">
        <f>Bank!O32</f>
        <v>أدنى ارتفاع صاف للدور: 2.70 م (ويجوز 2.30 م للمداخل والطرقات والحمامات).</v>
      </c>
      <c r="E32" s="13" t="str">
        <f>Bank!P32</f>
        <v>ص 18</v>
      </c>
    </row>
    <row r="33" spans="1:5" ht="18" x14ac:dyDescent="0.25">
      <c r="A33" s="10" t="str">
        <f>Bank!A33</f>
        <v>Q029</v>
      </c>
      <c r="B33" s="10" t="str">
        <f>Bank!B33</f>
        <v>1|29</v>
      </c>
      <c r="C33" s="10" t="str">
        <f>Bank!N33</f>
        <v>A</v>
      </c>
      <c r="D33" s="19" t="str">
        <f>Bank!O33</f>
        <v>طاولة كتابة: 0.80 × 0.50 م (عرض × عمق).</v>
      </c>
      <c r="E33" s="10" t="str">
        <f>Bank!P33</f>
        <v>ص 373</v>
      </c>
    </row>
    <row r="34" spans="1:5" ht="54" x14ac:dyDescent="0.25">
      <c r="A34" s="13" t="str">
        <f>Bank!A34</f>
        <v>Q030</v>
      </c>
      <c r="B34" s="13" t="str">
        <f>Bank!B34</f>
        <v>1|30</v>
      </c>
      <c r="C34" s="13" t="str">
        <f>Bank!N34</f>
        <v>A</v>
      </c>
      <c r="D34" s="20" t="str">
        <f>Bank!O34</f>
        <v>الخطأ: تناقض مواقع القطاعات أو نقص بيان أجزاء في القطاع أو المسقط. أثره: عدم تجانس المعلومات وأخطاء تنفيذ. الصحيح: تدقيق تماثل المعلومات بين القطاعات والمساقط.</v>
      </c>
      <c r="E34" s="13" t="str">
        <f>Bank!P34</f>
        <v>ص 27</v>
      </c>
    </row>
    <row r="35" spans="1:5" ht="18" x14ac:dyDescent="0.25">
      <c r="A35" s="10" t="str">
        <f>Bank!A35</f>
        <v>Q031</v>
      </c>
      <c r="B35" s="10" t="str">
        <f>Bank!B35</f>
        <v>1|31</v>
      </c>
      <c r="C35" s="10" t="str">
        <f>Bank!N35</f>
        <v>C</v>
      </c>
      <c r="D35" s="19" t="str">
        <f>Bank!O35</f>
        <v>منور الغرف السكنية: ربع الارتفاع أو 3 م أيهما أكبر.</v>
      </c>
      <c r="E35" s="10" t="str">
        <f>Bank!P35</f>
        <v>ص 18</v>
      </c>
    </row>
    <row r="36" spans="1:5" ht="36" x14ac:dyDescent="0.25">
      <c r="A36" s="13" t="str">
        <f>Bank!A36</f>
        <v>Q032</v>
      </c>
      <c r="B36" s="13" t="str">
        <f>Bank!B36</f>
        <v>1|32</v>
      </c>
      <c r="C36" s="13" t="str">
        <f>Bank!N36</f>
        <v>D</v>
      </c>
      <c r="D36" s="20" t="str">
        <f>Bank!O36</f>
        <v>تباعد العينات المقلقلة الممثلة: كل مسافة رأسية لا تزيد عن 1.5 م أو عند كل تغير في الطبقات.</v>
      </c>
      <c r="E36" s="13" t="str">
        <f>Bank!P36</f>
        <v>ص 12</v>
      </c>
    </row>
    <row r="37" spans="1:5" ht="18" x14ac:dyDescent="0.25">
      <c r="A37" s="10" t="str">
        <f>Bank!A37</f>
        <v>Q033</v>
      </c>
      <c r="B37" s="10" t="str">
        <f>Bank!B37</f>
        <v>1|33</v>
      </c>
      <c r="C37" s="10" t="str">
        <f>Bank!N37</f>
        <v>A</v>
      </c>
      <c r="D37" s="19" t="str">
        <f>Bank!O37</f>
        <v>طاولة وسط مستطيلة: 0.90 × 0.50 م (عرض × عمق).</v>
      </c>
      <c r="E37" s="10" t="str">
        <f>Bank!P37</f>
        <v>ص 373</v>
      </c>
    </row>
    <row r="38" spans="1:5" ht="36" x14ac:dyDescent="0.25">
      <c r="A38" s="13" t="str">
        <f>Bank!A38</f>
        <v>Q034</v>
      </c>
      <c r="B38" s="13" t="str">
        <f>Bank!B38</f>
        <v>1|34</v>
      </c>
      <c r="C38" s="13" t="str">
        <f>Bank!N38</f>
        <v>C</v>
      </c>
      <c r="D38" s="20" t="str">
        <f>Bank!O38</f>
        <v>فاصل زلزالي مطلوب: فرق ارتفاع أكثر من 6 م أو طول مبنى أكثر من 50 م (أو عدم انتظام أو تأسيس متباين أو جساءة مختلفة).</v>
      </c>
      <c r="E38" s="13" t="str">
        <f>Bank!P38</f>
        <v>ص 17</v>
      </c>
    </row>
    <row r="39" spans="1:5" ht="18" x14ac:dyDescent="0.25">
      <c r="A39" s="10" t="str">
        <f>Bank!A39</f>
        <v>Q035</v>
      </c>
      <c r="B39" s="10" t="str">
        <f>Bank!B39</f>
        <v>1|35</v>
      </c>
      <c r="C39" s="10" t="str">
        <f>Bank!N39</f>
        <v>C</v>
      </c>
      <c r="D39" s="19" t="str">
        <f>Bank!O39</f>
        <v>الحد الأدنى: حمام بدون مرحاض: 1.00 × 1.50 م (مطابخ وحمامات).</v>
      </c>
      <c r="E39" s="10" t="str">
        <f>Bank!P39</f>
        <v>ص 371</v>
      </c>
    </row>
    <row r="40" spans="1:5" ht="18" x14ac:dyDescent="0.25">
      <c r="A40" s="13" t="str">
        <f>Bank!A40</f>
        <v>Q036</v>
      </c>
      <c r="B40" s="13" t="str">
        <f>Bank!B40</f>
        <v>1|36</v>
      </c>
      <c r="C40" s="13" t="str">
        <f>Bank!N40</f>
        <v>C</v>
      </c>
      <c r="D40" s="20" t="str">
        <f>Bank!O40</f>
        <v>الحد الأدنى: مرحاض: 0.80 × 1.20 م (عرض المرحاض 0.60) (مطابخ وحمامات).</v>
      </c>
      <c r="E40" s="13" t="str">
        <f>Bank!P40</f>
        <v>ص 371</v>
      </c>
    </row>
    <row r="41" spans="1:5" ht="18" x14ac:dyDescent="0.25">
      <c r="A41" s="10" t="str">
        <f>Bank!A41</f>
        <v>Q037</v>
      </c>
      <c r="B41" s="10" t="str">
        <f>Bank!B41</f>
        <v>1|37</v>
      </c>
      <c r="C41" s="10" t="str">
        <f>Bank!N41</f>
        <v>B</v>
      </c>
      <c r="D41" s="19" t="str">
        <f>Bank!O41</f>
        <v>القائم في الدرج: 120 إلى 180 مم (درجات متساوية في القائم والنائم (فقرة 2-1/8/1)).</v>
      </c>
      <c r="E41" s="10" t="str">
        <f>Bank!P41</f>
        <v>ص 20</v>
      </c>
    </row>
    <row r="42" spans="1:5" ht="36" x14ac:dyDescent="0.25">
      <c r="A42" s="13" t="str">
        <f>Bank!A42</f>
        <v>Q038</v>
      </c>
      <c r="B42" s="13" t="str">
        <f>Bank!B42</f>
        <v>1|38</v>
      </c>
      <c r="C42" s="13" t="str">
        <f>Bank!N42</f>
        <v>B</v>
      </c>
      <c r="D42" s="20" t="str">
        <f>Bank!O42</f>
        <v>الخطأ: أنشطة بفلوت عال جدا غير مربوطة بلاحقة. أثره: برنامج غير منطقي لا يكشف المسار الحرج. الصحيح: ربطها بلاحق أو Constraint عند وجوب التسليم قبل النهاية.</v>
      </c>
      <c r="E42" s="13" t="str">
        <f>Bank!P42</f>
        <v>ص 36</v>
      </c>
    </row>
    <row r="43" spans="1:5" ht="18" x14ac:dyDescent="0.25">
      <c r="A43" s="10" t="str">
        <f>Bank!A43</f>
        <v>Q039</v>
      </c>
      <c r="B43" s="10" t="str">
        <f>Bank!B43</f>
        <v>1|39</v>
      </c>
      <c r="C43" s="10" t="str">
        <f>Bank!N43</f>
        <v>C</v>
      </c>
      <c r="D43" s="19" t="str">
        <f>Bank!O43</f>
        <v>اختراق الصخر اللين: 6 م أو سمك الطبقة أيهما أكبر.</v>
      </c>
      <c r="E43" s="10" t="str">
        <f>Bank!P43</f>
        <v>ص 12</v>
      </c>
    </row>
    <row r="44" spans="1:5" ht="18" x14ac:dyDescent="0.25">
      <c r="A44" s="13" t="str">
        <f>Bank!A44</f>
        <v>Q040</v>
      </c>
      <c r="B44" s="13" t="str">
        <f>Bank!B44</f>
        <v>1|40</v>
      </c>
      <c r="C44" s="13" t="str">
        <f>Bank!N44</f>
        <v>D</v>
      </c>
      <c r="D44" s="20" t="str">
        <f>Bank!O44</f>
        <v>ماسورة التليفونات: 1.50 م من حد المباني، عمق 0.50 م (شارع عام).</v>
      </c>
      <c r="E44" s="13" t="str">
        <f>Bank!P44</f>
        <v>ص 399</v>
      </c>
    </row>
    <row r="45" spans="1:5" ht="18" x14ac:dyDescent="0.25">
      <c r="A45" s="10" t="str">
        <f>Bank!A45</f>
        <v>Q041</v>
      </c>
      <c r="B45" s="10" t="str">
        <f>Bank!B45</f>
        <v>1|41</v>
      </c>
      <c r="C45" s="10" t="str">
        <f>Bank!N45</f>
        <v>A</v>
      </c>
      <c r="D45" s="19" t="str">
        <f>Bank!O45</f>
        <v>فترة خطوط الكنتور بمخطط الموقع العام: 1.0 م أو أقل.</v>
      </c>
      <c r="E45" s="10" t="str">
        <f>Bank!P45</f>
        <v>ص 22</v>
      </c>
    </row>
    <row r="46" spans="1:5" ht="36" x14ac:dyDescent="0.25">
      <c r="A46" s="13" t="str">
        <f>Bank!A46</f>
        <v>Q042</v>
      </c>
      <c r="B46" s="13" t="str">
        <f>Bank!B46</f>
        <v>1|42</v>
      </c>
      <c r="C46" s="13" t="str">
        <f>Bank!N46</f>
        <v>A</v>
      </c>
      <c r="D46" s="20" t="str">
        <f>Bank!O46</f>
        <v>أدنى ارتفاع سقف للحمامات والمطابخ ودورات المياه والتخزين والغسيل: 2.1 م أو أكثر (فقرة 3-7/2).</v>
      </c>
      <c r="E46" s="13" t="str">
        <f>Bank!P46</f>
        <v>ص 20</v>
      </c>
    </row>
    <row r="47" spans="1:5" ht="36" x14ac:dyDescent="0.25">
      <c r="A47" s="10" t="str">
        <f>Bank!A47</f>
        <v>Q043</v>
      </c>
      <c r="B47" s="10" t="str">
        <f>Bank!B47</f>
        <v>1|43</v>
      </c>
      <c r="C47" s="10" t="str">
        <f>Bank!N47</f>
        <v>A</v>
      </c>
      <c r="D47" s="19" t="str">
        <f>Bank!O47</f>
        <v>أدنى عمق لثلث الجسات: 9 إلى 12 م (أدوار 3 إلى 4، مساحة مبنية حتى 5000 م2 (أقل من 600 و600 إلى 5000)).</v>
      </c>
      <c r="E47" s="10" t="str">
        <f>Bank!P47</f>
        <v>ص 12</v>
      </c>
    </row>
    <row r="48" spans="1:5" ht="18" x14ac:dyDescent="0.25">
      <c r="A48" s="13" t="str">
        <f>Bank!A48</f>
        <v>Q044</v>
      </c>
      <c r="B48" s="13" t="str">
        <f>Bank!B48</f>
        <v>1|44</v>
      </c>
      <c r="C48" s="13" t="str">
        <f>Bank!N48</f>
        <v>B</v>
      </c>
      <c r="D48" s="20" t="str">
        <f>Bank!O48</f>
        <v>أبواب حمامات المعاقين: صافي 85 سم أو أكثر (يفضل الفتح للخارج).</v>
      </c>
      <c r="E48" s="13" t="str">
        <f>Bank!P48</f>
        <v>ص 20</v>
      </c>
    </row>
    <row r="49" spans="1:5" ht="18" x14ac:dyDescent="0.25">
      <c r="A49" s="10" t="str">
        <f>Bank!A49</f>
        <v>Q045</v>
      </c>
      <c r="B49" s="10" t="str">
        <f>Bank!B49</f>
        <v>1|45</v>
      </c>
      <c r="C49" s="10" t="str">
        <f>Bank!N49</f>
        <v>B</v>
      </c>
      <c r="D49" s="19" t="str">
        <f>Bank!O49</f>
        <v>بروز الطبان: 5 سم.</v>
      </c>
      <c r="E49" s="10" t="str">
        <f>Bank!P49</f>
        <v>ص 147</v>
      </c>
    </row>
    <row r="50" spans="1:5" ht="18" x14ac:dyDescent="0.25">
      <c r="A50" s="13" t="str">
        <f>Bank!A50</f>
        <v>Q046</v>
      </c>
      <c r="B50" s="13" t="str">
        <f>Bank!B50</f>
        <v>2|1</v>
      </c>
      <c r="C50" s="13" t="str">
        <f>Bank!N50</f>
        <v>B</v>
      </c>
      <c r="D50" s="20" t="str">
        <f>Bank!O50</f>
        <v>رمل فوق الماسورة: 300 مم رمل نظيف مدموك (مواسير صرف).</v>
      </c>
      <c r="E50" s="13" t="str">
        <f>Bank!P50</f>
        <v>ص 401</v>
      </c>
    </row>
    <row r="51" spans="1:5" ht="18" x14ac:dyDescent="0.25">
      <c r="A51" s="10" t="str">
        <f>Bank!A51</f>
        <v>Q047</v>
      </c>
      <c r="B51" s="10" t="str">
        <f>Bank!B51</f>
        <v>2|2</v>
      </c>
      <c r="C51" s="10" t="str">
        <f>Bank!N51</f>
        <v>C</v>
      </c>
      <c r="D51" s="19" t="str">
        <f>Bank!O51</f>
        <v>سمك طبقة Hardcore (حاجز الخاصية الشعرية): 150 مم (تحت البلاطة الأرضية).</v>
      </c>
      <c r="E51" s="10" t="str">
        <f>Bank!P51</f>
        <v>ص 362</v>
      </c>
    </row>
    <row r="52" spans="1:5" ht="36" x14ac:dyDescent="0.25">
      <c r="A52" s="13" t="str">
        <f>Bank!A52</f>
        <v>Q048</v>
      </c>
      <c r="B52" s="13" t="str">
        <f>Bank!B52</f>
        <v>2|3</v>
      </c>
      <c r="C52" s="13" t="str">
        <f>Bank!N52</f>
        <v>A</v>
      </c>
      <c r="D52" s="20" t="str">
        <f>Bank!O52</f>
        <v>الخطأ: عدم ترك رفرفة عند وجود طبقة إحلال. أثره: عدم انتشار الأحمال على الإحلال وضعف التأسيس. الصحيح: رفرفة لا تقل عن سمك طبقة الإحلال.</v>
      </c>
      <c r="E52" s="13" t="str">
        <f>Bank!P52</f>
        <v>ص 55</v>
      </c>
    </row>
    <row r="53" spans="1:5" ht="36" x14ac:dyDescent="0.25">
      <c r="A53" s="10" t="str">
        <f>Bank!A53</f>
        <v>Q049</v>
      </c>
      <c r="B53" s="10" t="str">
        <f>Bank!B53</f>
        <v>2|4</v>
      </c>
      <c r="C53" s="10" t="str">
        <f>Bank!N53</f>
        <v>A</v>
      </c>
      <c r="D53" s="19" t="str">
        <f>Bank!O53</f>
        <v>حمل اختبار الخوازيق العاملة: يزيد عن الحمل التصميمي بنسبة 50% إلى 100% (بعد 28 يوما من الصب).</v>
      </c>
      <c r="E53" s="10" t="str">
        <f>Bank!P53</f>
        <v>ملحق مصور ص 5</v>
      </c>
    </row>
    <row r="54" spans="1:5" ht="36" x14ac:dyDescent="0.25">
      <c r="A54" s="13" t="str">
        <f>Bank!A54</f>
        <v>Q050</v>
      </c>
      <c r="B54" s="13" t="str">
        <f>Bank!B54</f>
        <v>2|5</v>
      </c>
      <c r="C54" s="13" t="str">
        <f>Bank!N54</f>
        <v>A</v>
      </c>
      <c r="D54" s="20" t="str">
        <f>Bank!O54</f>
        <v>عدد عينات الدمك: 3 عينات على الأقل (مبنى مساحته أقل من 300 م2 (المواصفات المصرية)).</v>
      </c>
      <c r="E54" s="13" t="str">
        <f>Bank!P54</f>
        <v>ص 50</v>
      </c>
    </row>
    <row r="55" spans="1:5" ht="36" x14ac:dyDescent="0.25">
      <c r="A55" s="10" t="str">
        <f>Bank!A55</f>
        <v>Q051</v>
      </c>
      <c r="B55" s="10" t="str">
        <f>Bank!B55</f>
        <v>2|6</v>
      </c>
      <c r="C55" s="10" t="str">
        <f>Bank!N55</f>
        <v>A</v>
      </c>
      <c r="D55" s="19" t="str">
        <f>Bank!O55</f>
        <v>معيار القبول: ≥ 95%. التكرار: حد أدنى 3 عينات لمبنى أقل من 300 م2، وعينة لكل 100 م2 زيادة حسب المهندس.</v>
      </c>
      <c r="E55" s="10" t="str">
        <f>Bank!P55</f>
        <v>ص 95</v>
      </c>
    </row>
    <row r="56" spans="1:5" ht="36" x14ac:dyDescent="0.25">
      <c r="A56" s="13" t="str">
        <f>Bank!A56</f>
        <v>Q052</v>
      </c>
      <c r="B56" s="13" t="str">
        <f>Bank!B56</f>
        <v>2|7</v>
      </c>
      <c r="C56" s="13" t="str">
        <f>Bank!N56</f>
        <v>D</v>
      </c>
      <c r="D56" s="20" t="str">
        <f>Bank!O56</f>
        <v>عدد عينات الدمك: عينة لكل 100 م2 (مبنى أكبر من 300 م2 أو حسب توجيهات المهندس).</v>
      </c>
      <c r="E56" s="13" t="str">
        <f>Bank!P56</f>
        <v>ص 50</v>
      </c>
    </row>
    <row r="57" spans="1:5" ht="36" x14ac:dyDescent="0.25">
      <c r="A57" s="10" t="str">
        <f>Bank!A57</f>
        <v>Q053</v>
      </c>
      <c r="B57" s="10" t="str">
        <f>Bank!B57</f>
        <v>2|8</v>
      </c>
      <c r="C57" s="10" t="str">
        <f>Bank!N57</f>
        <v>A</v>
      </c>
      <c r="D57" s="19" t="str">
        <f>Bank!O57</f>
        <v>الخطأ: إنزال القفص بالعمالة أو مائلا. أثره: طعن جوانب الحفر واختلاط التربة بالخرسانة. الصحيح: إنزاله رأسيا بالهزاز المركب على الماكينة.</v>
      </c>
      <c r="E57" s="10" t="str">
        <f>Bank!P57</f>
        <v>ص 72</v>
      </c>
    </row>
    <row r="58" spans="1:5" ht="18" x14ac:dyDescent="0.25">
      <c r="A58" s="13" t="str">
        <f>Bank!A58</f>
        <v>Q054</v>
      </c>
      <c r="B58" s="13" t="str">
        <f>Bank!B58</f>
        <v>2|9</v>
      </c>
      <c r="C58" s="13" t="str">
        <f>Bank!N58</f>
        <v>A</v>
      </c>
      <c r="D58" s="20" t="str">
        <f>Bank!O58</f>
        <v>مجال اللدونة PI: ≤ 10%.</v>
      </c>
      <c r="E58" s="13" t="str">
        <f>Bank!P58</f>
        <v>ص 94</v>
      </c>
    </row>
    <row r="59" spans="1:5" ht="18" x14ac:dyDescent="0.25">
      <c r="A59" s="10" t="str">
        <f>Bank!A59</f>
        <v>Q055</v>
      </c>
      <c r="B59" s="10" t="str">
        <f>Bank!B59</f>
        <v>2|10</v>
      </c>
      <c r="C59" s="10" t="str">
        <f>Bank!N59</f>
        <v>C</v>
      </c>
      <c r="D59" s="19" t="str">
        <f>Bank!O59</f>
        <v>فرشة أسفل الماسورة: 200 مم رمل نظيف مدموك (مواسير صرف).</v>
      </c>
      <c r="E59" s="10" t="str">
        <f>Bank!P59</f>
        <v>ص 401</v>
      </c>
    </row>
    <row r="60" spans="1:5" ht="18" x14ac:dyDescent="0.25">
      <c r="A60" s="13" t="str">
        <f>Bank!A60</f>
        <v>Q056</v>
      </c>
      <c r="B60" s="13" t="str">
        <f>Bank!B60</f>
        <v>2|11</v>
      </c>
      <c r="C60" s="13" t="str">
        <f>Bank!N60</f>
        <v>C</v>
      </c>
      <c r="D60" s="20" t="str">
        <f>Bank!O60</f>
        <v>بعد الزراعة عن المبنى: 3 م على الأقل.</v>
      </c>
      <c r="E60" s="13" t="str">
        <f>Bank!P60</f>
        <v>ص 14</v>
      </c>
    </row>
    <row r="61" spans="1:5" ht="18" x14ac:dyDescent="0.25">
      <c r="A61" s="10" t="str">
        <f>Bank!A61</f>
        <v>Q057</v>
      </c>
      <c r="B61" s="10" t="str">
        <f>Bank!B61</f>
        <v>2|12</v>
      </c>
      <c r="C61" s="10" t="str">
        <f>Bank!N61</f>
        <v>B</v>
      </c>
      <c r="D61" s="19" t="str">
        <f>Bank!O61</f>
        <v>طبقة التصريف تحت البلاطة: 100 مم Drainage fill + Vapor barrier (بلاطة أرضية).</v>
      </c>
      <c r="E61" s="10" t="str">
        <f>Bank!P61</f>
        <v>ص 365</v>
      </c>
    </row>
    <row r="62" spans="1:5" ht="18" x14ac:dyDescent="0.25">
      <c r="A62" s="13" t="str">
        <f>Bank!A62</f>
        <v>Q058</v>
      </c>
      <c r="B62" s="13" t="str">
        <f>Bank!B62</f>
        <v>2|13</v>
      </c>
      <c r="C62" s="13" t="str">
        <f>Bank!N62</f>
        <v>D</v>
      </c>
      <c r="D62" s="20" t="str">
        <f>Bank!O62</f>
        <v>الصحيح: انتظار نجاح نتائج الطبقة. أثر الخطأ: دفن طبقات غير مقبولة.</v>
      </c>
      <c r="E62" s="13" t="str">
        <f>Bank!P62</f>
        <v>ص 96</v>
      </c>
    </row>
    <row r="63" spans="1:5" ht="36" x14ac:dyDescent="0.25">
      <c r="A63" s="10" t="str">
        <f>Bank!A63</f>
        <v>Q059</v>
      </c>
      <c r="B63" s="10" t="str">
        <f>Bank!B63</f>
        <v>2|14</v>
      </c>
      <c r="C63" s="10" t="str">
        <f>Bank!N63</f>
        <v>A</v>
      </c>
      <c r="D63" s="19" t="str">
        <f>Bank!O63</f>
        <v>الصحيح: عمل قصة مباني بكامل ارتفاع إحلال الجار قبل الحفر. أثر الخطأ: هروب الإحلال من أسفل قواعد الجار وهبوطها.</v>
      </c>
      <c r="E63" s="10" t="str">
        <f>Bank!P63</f>
        <v>ص 57</v>
      </c>
    </row>
    <row r="64" spans="1:5" ht="18" x14ac:dyDescent="0.25">
      <c r="A64" s="13" t="str">
        <f>Bank!A64</f>
        <v>Q060</v>
      </c>
      <c r="B64" s="13" t="str">
        <f>Bank!B64</f>
        <v>2|15</v>
      </c>
      <c r="C64" s="13" t="str">
        <f>Bank!N64</f>
        <v>B</v>
      </c>
      <c r="D64" s="20" t="str">
        <f>Bank!O64</f>
        <v>غمر القاع الرملي الجاف: 24 ساعة (ما لم يذكر تقرير التربة خلافه).</v>
      </c>
      <c r="E64" s="13" t="str">
        <f>Bank!P64</f>
        <v>ص 57</v>
      </c>
    </row>
    <row r="65" spans="1:5" ht="18" x14ac:dyDescent="0.25">
      <c r="A65" s="10" t="str">
        <f>Bank!A65</f>
        <v>Q061</v>
      </c>
      <c r="B65" s="10" t="str">
        <f>Bank!B65</f>
        <v>2|16</v>
      </c>
      <c r="C65" s="10" t="str">
        <f>Bank!N65</f>
        <v>D</v>
      </c>
      <c r="D65" s="19" t="str">
        <f>Bank!O65</f>
        <v>معيار القبول: ≥ 95% من أقصى كثافة. التكرار: عينة لكل 100 م2.</v>
      </c>
      <c r="E65" s="10" t="str">
        <f>Bank!P65</f>
        <v>ص 57</v>
      </c>
    </row>
    <row r="66" spans="1:5" ht="36" x14ac:dyDescent="0.25">
      <c r="A66" s="13" t="str">
        <f>Bank!A66</f>
        <v>Q062</v>
      </c>
      <c r="B66" s="13" t="str">
        <f>Bank!B66</f>
        <v>2|17</v>
      </c>
      <c r="C66" s="13" t="str">
        <f>Bank!N66</f>
        <v>B</v>
      </c>
      <c r="D66" s="20" t="str">
        <f>Bank!O66</f>
        <v>الخطأ: تنفيذ الخازوق التجريبي مكان خازوق عامل. أثره: تحميل خازوق أساسي حتى الانهيار. الصحيح: تنفيذه في موقع مستقل.</v>
      </c>
      <c r="E66" s="13" t="str">
        <f>Bank!P66</f>
        <v>ص 70</v>
      </c>
    </row>
    <row r="67" spans="1:5" ht="18" x14ac:dyDescent="0.25">
      <c r="A67" s="10" t="str">
        <f>Bank!A67</f>
        <v>Q063</v>
      </c>
      <c r="B67" s="10" t="str">
        <f>Bank!B67</f>
        <v>2|18</v>
      </c>
      <c r="C67" s="10" t="str">
        <f>Bank!N67</f>
        <v>D</v>
      </c>
      <c r="D67" s="19" t="str">
        <f>Bank!O67</f>
        <v>زيادة مقاومة الخلطة: +25% (28 يوما).</v>
      </c>
      <c r="E67" s="10" t="str">
        <f>Bank!P67</f>
        <v>ص 69</v>
      </c>
    </row>
    <row r="68" spans="1:5" ht="18" x14ac:dyDescent="0.25">
      <c r="A68" s="13" t="str">
        <f>Bank!A68</f>
        <v>Q064</v>
      </c>
      <c r="B68" s="13" t="str">
        <f>Bank!B68</f>
        <v>2|19</v>
      </c>
      <c r="C68" s="13" t="str">
        <f>Bank!N68</f>
        <v>B</v>
      </c>
      <c r="D68" s="20" t="str">
        <f>Bank!O68</f>
        <v>غمر فوهة ماسورة التريمي في الخرسانة: 2 م باستمرار (أثناء الصب).</v>
      </c>
      <c r="E68" s="13" t="str">
        <f>Bank!P68</f>
        <v>ملحق مصور ص 3</v>
      </c>
    </row>
    <row r="69" spans="1:5" ht="18" x14ac:dyDescent="0.25">
      <c r="A69" s="10" t="str">
        <f>Bank!A69</f>
        <v>Q065</v>
      </c>
      <c r="B69" s="10" t="str">
        <f>Bank!B69</f>
        <v>2|20</v>
      </c>
      <c r="C69" s="10" t="str">
        <f>Bank!N69</f>
        <v>D</v>
      </c>
      <c r="D69" s="19" t="str">
        <f>Bank!O69</f>
        <v>مقاومة الطفو: 1.5 × الدفع العلوي، أو وزن المنشأ +20% (مياه جوفية مرتفعة).</v>
      </c>
      <c r="E69" s="10" t="str">
        <f>Bank!P69</f>
        <v>ص 58</v>
      </c>
    </row>
    <row r="70" spans="1:5" ht="18" x14ac:dyDescent="0.25">
      <c r="A70" s="13" t="str">
        <f>Bank!A70</f>
        <v>Q066</v>
      </c>
      <c r="B70" s="13" t="str">
        <f>Bank!B70</f>
        <v>2|21</v>
      </c>
      <c r="C70" s="13" t="str">
        <f>Bank!N70</f>
        <v>D</v>
      </c>
      <c r="D70" s="20" t="str">
        <f>Bank!O70</f>
        <v>دخول الخازوق في الهامة: لا يقل عن 7.5 سم (Pile cap).</v>
      </c>
      <c r="E70" s="13" t="str">
        <f>Bank!P70</f>
        <v>ملحق مصور ص 6</v>
      </c>
    </row>
    <row r="71" spans="1:5" ht="18" x14ac:dyDescent="0.25">
      <c r="A71" s="10" t="str">
        <f>Bank!A71</f>
        <v>Q067</v>
      </c>
      <c r="B71" s="10" t="str">
        <f>Bank!B71</f>
        <v>2|22</v>
      </c>
      <c r="C71" s="10" t="str">
        <f>Bank!N71</f>
        <v>A</v>
      </c>
      <c r="D71" s="19" t="str">
        <f>Bank!O71</f>
        <v>عرض فاصل التمدد MJ: 25 مم (حشو سابق التشكيل ومانع تسرب).</v>
      </c>
      <c r="E71" s="10" t="str">
        <f>Bank!P71</f>
        <v>ص 353</v>
      </c>
    </row>
    <row r="72" spans="1:5" ht="18" x14ac:dyDescent="0.25">
      <c r="A72" s="13" t="str">
        <f>Bank!A72</f>
        <v>Q068</v>
      </c>
      <c r="B72" s="13" t="str">
        <f>Bank!B72</f>
        <v>2|23</v>
      </c>
      <c r="C72" s="13" t="str">
        <f>Bank!N72</f>
        <v>C</v>
      </c>
      <c r="D72" s="20" t="str">
        <f>Bank!O72</f>
        <v>أدنى عمق تأسيس (كود مصري 202 الجزء الخامس فقرة 5-24-2-ب): 80 سم.</v>
      </c>
      <c r="E72" s="13" t="str">
        <f>Bank!P72</f>
        <v>ص 14</v>
      </c>
    </row>
    <row r="73" spans="1:5" ht="18" x14ac:dyDescent="0.25">
      <c r="A73" s="10" t="str">
        <f>Bank!A73</f>
        <v>Q069</v>
      </c>
      <c r="B73" s="10" t="str">
        <f>Bank!B73</f>
        <v>2|24</v>
      </c>
      <c r="C73" s="10" t="str">
        <f>Bank!N73</f>
        <v>B</v>
      </c>
      <c r="D73" s="19" t="str">
        <f>Bank!O73</f>
        <v>دمك الـ Subbase: 95% Proctor (تحت بلاطة الأرضي).</v>
      </c>
      <c r="E73" s="10" t="str">
        <f>Bank!P73</f>
        <v>ص 362</v>
      </c>
    </row>
    <row r="74" spans="1:5" ht="18" x14ac:dyDescent="0.25">
      <c r="A74" s="13" t="str">
        <f>Bank!A74</f>
        <v>Q070</v>
      </c>
      <c r="B74" s="13" t="str">
        <f>Bank!B74</f>
        <v>2|25</v>
      </c>
      <c r="C74" s="13" t="str">
        <f>Bank!N74</f>
        <v>B</v>
      </c>
      <c r="D74" s="20" t="str">
        <f>Bank!O74</f>
        <v>معيار القبول: 1.02 إلى 1.06 طن/م3. التكرار: قبل الصب.</v>
      </c>
      <c r="E74" s="13" t="str">
        <f>Bank!P74</f>
        <v>ملحق مصور ص 2</v>
      </c>
    </row>
    <row r="75" spans="1:5" ht="18" x14ac:dyDescent="0.25">
      <c r="A75" s="10" t="str">
        <f>Bank!A75</f>
        <v>Q071</v>
      </c>
      <c r="B75" s="10" t="str">
        <f>Bank!B75</f>
        <v>2|26</v>
      </c>
      <c r="C75" s="10" t="str">
        <f>Bank!N75</f>
        <v>A</v>
      </c>
      <c r="D75" s="19" t="str">
        <f>Bank!O75</f>
        <v>معيار القبول: وصلة مستمرة 20 سم. التكرار: سيخان ملحومان لخوازيق &gt; 12 م.</v>
      </c>
      <c r="E75" s="10" t="str">
        <f>Bank!P75</f>
        <v>ص 72</v>
      </c>
    </row>
    <row r="76" spans="1:5" ht="18" x14ac:dyDescent="0.25">
      <c r="A76" s="13" t="str">
        <f>Bank!A76</f>
        <v>Q072</v>
      </c>
      <c r="B76" s="13" t="str">
        <f>Bank!B76</f>
        <v>2|27</v>
      </c>
      <c r="C76" s="13" t="str">
        <f>Bank!N76</f>
        <v>A</v>
      </c>
      <c r="D76" s="20" t="str">
        <f>Bank!O76</f>
        <v>ضمان الشركة: 5-10 سنوات.</v>
      </c>
      <c r="E76" s="13" t="str">
        <f>Bank!P76</f>
        <v>ص 102</v>
      </c>
    </row>
    <row r="77" spans="1:5" ht="18" x14ac:dyDescent="0.25">
      <c r="A77" s="10" t="str">
        <f>Bank!A77</f>
        <v>Q073</v>
      </c>
      <c r="B77" s="10" t="str">
        <f>Bank!B77</f>
        <v>2|28</v>
      </c>
      <c r="C77" s="10" t="str">
        <f>Bank!N77</f>
        <v>C</v>
      </c>
      <c r="D77" s="19" t="str">
        <f>Bank!O77</f>
        <v>pH لتربة الردم: 6.5-8.5.</v>
      </c>
      <c r="E77" s="10" t="str">
        <f>Bank!P77</f>
        <v>ص 60</v>
      </c>
    </row>
    <row r="78" spans="1:5" ht="36" x14ac:dyDescent="0.25">
      <c r="A78" s="13" t="str">
        <f>Bank!A78</f>
        <v>Q074</v>
      </c>
      <c r="B78" s="13" t="str">
        <f>Bank!B78</f>
        <v>2|29</v>
      </c>
      <c r="C78" s="13" t="str">
        <f>Bank!N78</f>
        <v>C</v>
      </c>
      <c r="D78" s="20" t="str">
        <f>Bank!O78</f>
        <v>طبقة التصريف تحت البلاطة: 100 مم Drainage fill فوقها Vapor barrier (بلاطة أرضية).</v>
      </c>
      <c r="E78" s="13" t="str">
        <f>Bank!P78</f>
        <v>ص 367</v>
      </c>
    </row>
    <row r="79" spans="1:5" ht="18" x14ac:dyDescent="0.25">
      <c r="A79" s="10" t="str">
        <f>Bank!A79</f>
        <v>Q075</v>
      </c>
      <c r="B79" s="10" t="str">
        <f>Bank!B79</f>
        <v>2|30</v>
      </c>
      <c r="C79" s="10" t="str">
        <f>Bank!N79</f>
        <v>D</v>
      </c>
      <c r="D79" s="19" t="str">
        <f>Bank!O79</f>
        <v>معيار القبول: 175 ±25 مم. التكرار: كل خلطة.</v>
      </c>
      <c r="E79" s="10" t="str">
        <f>Bank!P79</f>
        <v>ص 72</v>
      </c>
    </row>
    <row r="80" spans="1:5" ht="18" x14ac:dyDescent="0.25">
      <c r="A80" s="13" t="str">
        <f>Bank!A80</f>
        <v>Q076</v>
      </c>
      <c r="B80" s="13" t="str">
        <f>Bank!B80</f>
        <v>2|31</v>
      </c>
      <c r="C80" s="13" t="str">
        <f>Bank!N80</f>
        <v>C</v>
      </c>
      <c r="D80" s="20" t="str">
        <f>Bank!O80</f>
        <v>أقل عمق استبدال رأسي: ≥ 1.5 م (تربة عالية الانتفاخ).</v>
      </c>
      <c r="E80" s="13" t="str">
        <f>Bank!P80</f>
        <v>ص 59</v>
      </c>
    </row>
    <row r="81" spans="1:5" ht="18" x14ac:dyDescent="0.25">
      <c r="A81" s="10" t="str">
        <f>Bank!A81</f>
        <v>Q077</v>
      </c>
      <c r="B81" s="10" t="str">
        <f>Bank!B81</f>
        <v>2|32</v>
      </c>
      <c r="C81" s="10" t="str">
        <f>Bank!N81</f>
        <v>D</v>
      </c>
      <c r="D81" s="19" t="str">
        <f>Bank!O81</f>
        <v>سمك الإحلال: 50 إلى 200 سم (حسب درجة الانتفاش).</v>
      </c>
      <c r="E81" s="10" t="str">
        <f>Bank!P81</f>
        <v>ص 14</v>
      </c>
    </row>
    <row r="82" spans="1:5" ht="36" x14ac:dyDescent="0.25">
      <c r="A82" s="13" t="str">
        <f>Bank!A82</f>
        <v>Q078</v>
      </c>
      <c r="B82" s="13" t="str">
        <f>Bank!B82</f>
        <v>2|33</v>
      </c>
      <c r="C82" s="13" t="str">
        <f>Bank!N82</f>
        <v>B</v>
      </c>
      <c r="D82" s="20" t="str">
        <f>Bank!O82</f>
        <v>الخطأ: صب خوازيق متجاورة بالتتابع على مسافة أقل من 5D. أثره: تلف الخازوق السابق قبل تصلبه. الصحيح: الانتظار حتى تصلب السابق.</v>
      </c>
      <c r="E82" s="13" t="str">
        <f>Bank!P82</f>
        <v>ص 72</v>
      </c>
    </row>
    <row r="83" spans="1:5" ht="36" x14ac:dyDescent="0.25">
      <c r="A83" s="10" t="str">
        <f>Bank!A83</f>
        <v>Q079</v>
      </c>
      <c r="B83" s="10" t="str">
        <f>Bank!B83</f>
        <v>2|34</v>
      </c>
      <c r="C83" s="10" t="str">
        <f>Bank!N83</f>
        <v>B</v>
      </c>
      <c r="D83" s="19" t="str">
        <f>Bank!O83</f>
        <v>مقدار التهبيط: 1 إلى 1.7 م (تهبيط أسفل المصاعد في اللبشة مع سند جوانب الحفر بالخوازيق الساندة).</v>
      </c>
      <c r="E83" s="10" t="str">
        <f>Bank!P83</f>
        <v>ملحق مصور ص 8</v>
      </c>
    </row>
    <row r="84" spans="1:5" ht="18" x14ac:dyDescent="0.25">
      <c r="A84" s="13" t="str">
        <f>Bank!A84</f>
        <v>Q080</v>
      </c>
      <c r="B84" s="13" t="str">
        <f>Bank!B84</f>
        <v>2|35</v>
      </c>
      <c r="C84" s="13" t="str">
        <f>Bank!N84</f>
        <v>C</v>
      </c>
      <c r="D84" s="20" t="str">
        <f>Bank!O84</f>
        <v>زمن التغطية والصب بعد الرش: خلال 24 ساعة.</v>
      </c>
      <c r="E84" s="13" t="str">
        <f>Bank!P84</f>
        <v>ص 102</v>
      </c>
    </row>
    <row r="85" spans="1:5" ht="18" x14ac:dyDescent="0.25">
      <c r="A85" s="10" t="str">
        <f>Bank!A85</f>
        <v>Q081</v>
      </c>
      <c r="B85" s="10" t="str">
        <f>Bank!B85</f>
        <v>2|36</v>
      </c>
      <c r="C85" s="10" t="str">
        <f>Bank!N85</f>
        <v>B</v>
      </c>
      <c r="D85" s="19" t="str">
        <f>Bank!O85</f>
        <v>ضغط الانتفاخ: ضعيفة: 30-125 كN/م2 (حسب تقرير التربة).</v>
      </c>
      <c r="E85" s="10" t="str">
        <f>Bank!P85</f>
        <v>ص 60</v>
      </c>
    </row>
    <row r="86" spans="1:5" ht="36" x14ac:dyDescent="0.25">
      <c r="A86" s="13" t="str">
        <f>Bank!A86</f>
        <v>Q082</v>
      </c>
      <c r="B86" s="13" t="str">
        <f>Bank!B86</f>
        <v>2|37</v>
      </c>
      <c r="C86" s="13" t="str">
        <f>Bank!N86</f>
        <v>C</v>
      </c>
      <c r="D86" s="20" t="str">
        <f>Bank!O86</f>
        <v>معيار القبول: حمل يزيد 50% إلى 100% عن الحمل التصميمي. التكرار: بعد 28 يوما من الصب، تجربة لكل 200 خازوق؛ خازوقان أو أكثر لخوازيق الاحتكاك وخازوق واحد للارتكاز.</v>
      </c>
      <c r="E86" s="13" t="str">
        <f>Bank!P86</f>
        <v>ملحق مصور ص 5</v>
      </c>
    </row>
    <row r="87" spans="1:5" ht="18" x14ac:dyDescent="0.25">
      <c r="A87" s="10" t="str">
        <f>Bank!A87</f>
        <v>Q083</v>
      </c>
      <c r="B87" s="10" t="str">
        <f>Bank!B87</f>
        <v>2|38</v>
      </c>
      <c r="C87" s="10" t="str">
        <f>Bank!N87</f>
        <v>B</v>
      </c>
      <c r="D87" s="19" t="str">
        <f>Bank!O87</f>
        <v>وزن الهراس الهزاز: 8-10 طن أدنى، المعتاد 25 طن.</v>
      </c>
      <c r="E87" s="10" t="str">
        <f>Bank!P87</f>
        <v>ص 57</v>
      </c>
    </row>
    <row r="88" spans="1:5" ht="18" x14ac:dyDescent="0.25">
      <c r="A88" s="13" t="str">
        <f>Bank!A88</f>
        <v>Q084</v>
      </c>
      <c r="B88" s="13" t="str">
        <f>Bank!B88</f>
        <v>2|39</v>
      </c>
      <c r="C88" s="13" t="str">
        <f>Bank!N88</f>
        <v>C</v>
      </c>
      <c r="D88" s="20" t="str">
        <f>Bank!O88</f>
        <v>نسبة الدمك المطلوبة: 95% إلى 100% غالبا.</v>
      </c>
      <c r="E88" s="13" t="str">
        <f>Bank!P88</f>
        <v>ص 50</v>
      </c>
    </row>
    <row r="89" spans="1:5" ht="18" x14ac:dyDescent="0.25">
      <c r="A89" s="10" t="str">
        <f>Bank!A89</f>
        <v>Q085</v>
      </c>
      <c r="B89" s="10" t="str">
        <f>Bank!B89</f>
        <v>2|40</v>
      </c>
      <c r="C89" s="10" t="str">
        <f>Bank!N89</f>
        <v>D</v>
      </c>
      <c r="D89" s="19" t="str">
        <f>Bank!O89</f>
        <v>طول وصلة أشاير الحائط فوق القاعدة: 50 سم + 65 × قطر السيخ.</v>
      </c>
      <c r="E89" s="10" t="str">
        <f>Bank!P89</f>
        <v>ص 351</v>
      </c>
    </row>
    <row r="90" spans="1:5" ht="36" x14ac:dyDescent="0.25">
      <c r="A90" s="13" t="str">
        <f>Bank!A90</f>
        <v>Q086</v>
      </c>
      <c r="B90" s="13" t="str">
        <f>Bank!B90</f>
        <v>2|41</v>
      </c>
      <c r="C90" s="13" t="str">
        <f>Bank!N90</f>
        <v>B</v>
      </c>
      <c r="D90" s="20" t="str">
        <f>Bank!O90</f>
        <v>الصحيح: استخراج إفادات الجهات المختصة واستكشاف المسارات قبل الحفر. أثر الخطأ: قطع كابلات أو خطوط وحوادث.</v>
      </c>
      <c r="E90" s="13" t="str">
        <f>Bank!P90</f>
        <v>ص 55</v>
      </c>
    </row>
    <row r="91" spans="1:5" ht="18" x14ac:dyDescent="0.25">
      <c r="A91" s="10" t="str">
        <f>Bank!A91</f>
        <v>Q087</v>
      </c>
      <c r="B91" s="10" t="str">
        <f>Bank!B91</f>
        <v>2|42</v>
      </c>
      <c r="C91" s="10" t="str">
        <f>Bank!N91</f>
        <v>C</v>
      </c>
      <c r="D91" s="19" t="str">
        <f>Bank!O91</f>
        <v>Slump خلطة الخوازيق: 150-200 مم (أسمنت SRC).</v>
      </c>
      <c r="E91" s="10" t="str">
        <f>Bank!P91</f>
        <v>ص 69</v>
      </c>
    </row>
    <row r="92" spans="1:5" ht="36" x14ac:dyDescent="0.25">
      <c r="A92" s="13" t="str">
        <f>Bank!A92</f>
        <v>Q088</v>
      </c>
      <c r="B92" s="13" t="str">
        <f>Bank!B92</f>
        <v>2|43</v>
      </c>
      <c r="C92" s="13" t="str">
        <f>Bank!N92</f>
        <v>B</v>
      </c>
      <c r="D92" s="20" t="str">
        <f>Bank!O92</f>
        <v>الصحيح: رش تدريجي وضبط الرطوبة حسب Modified Proctor. أثر الخطأ: تجاوز المحتوى المائي الأمثل وضعف الدمك.</v>
      </c>
      <c r="E92" s="13" t="str">
        <f>Bank!P92</f>
        <v>ص 96</v>
      </c>
    </row>
    <row r="93" spans="1:5" ht="18" x14ac:dyDescent="0.25">
      <c r="A93" s="10" t="str">
        <f>Bank!A93</f>
        <v>Q089</v>
      </c>
      <c r="B93" s="10" t="str">
        <f>Bank!B93</f>
        <v>2|44</v>
      </c>
      <c r="C93" s="10" t="str">
        <f>Bank!N93</f>
        <v>A</v>
      </c>
      <c r="D93" s="19" t="str">
        <f>Bank!O93</f>
        <v>سمك الطبقة مع دكاكات يدوية: ≤ 100 مم.</v>
      </c>
      <c r="E93" s="10" t="str">
        <f>Bank!P93</f>
        <v>ص 95</v>
      </c>
    </row>
    <row r="94" spans="1:5" ht="18" x14ac:dyDescent="0.25">
      <c r="A94" s="13" t="str">
        <f>Bank!A94</f>
        <v>Q090</v>
      </c>
      <c r="B94" s="13" t="str">
        <f>Bank!B94</f>
        <v>2|45</v>
      </c>
      <c r="C94" s="13" t="str">
        <f>Bank!N94</f>
        <v>A</v>
      </c>
      <c r="D94" s="20" t="str">
        <f>Bank!O94</f>
        <v>سمك طبقة الردم: 20 إلى 25 سم (كل طبقة).</v>
      </c>
      <c r="E94" s="13" t="str">
        <f>Bank!P94</f>
        <v>ملحق مصور ص 14</v>
      </c>
    </row>
    <row r="95" spans="1:5" ht="18" x14ac:dyDescent="0.25">
      <c r="A95" s="10" t="str">
        <f>Bank!A95</f>
        <v>Q091</v>
      </c>
      <c r="B95" s="10" t="str">
        <f>Bank!B95</f>
        <v>3|1</v>
      </c>
      <c r="C95" s="10" t="str">
        <f>Bank!N95</f>
        <v>D</v>
      </c>
      <c r="D95" s="19" t="str">
        <f>Bank!O95</f>
        <v>متوسط مقاومة ثلاثة قلوب: لا يقل عن 75% من المقاومة المطلوبة.</v>
      </c>
      <c r="E95" s="10" t="str">
        <f>Bank!P95</f>
        <v>ملحق مصور ص 25</v>
      </c>
    </row>
    <row r="96" spans="1:5" ht="18" x14ac:dyDescent="0.25">
      <c r="A96" s="13" t="str">
        <f>Bank!A96</f>
        <v>Q092</v>
      </c>
      <c r="B96" s="13" t="str">
        <f>Bank!B96</f>
        <v>3|2</v>
      </c>
      <c r="C96" s="13" t="str">
        <f>Bank!N96</f>
        <v>B</v>
      </c>
      <c r="D96" s="20" t="str">
        <f>Bank!O96</f>
        <v>معيار القبول: 125 إلى 200 مم. التكرار: مع الخلطات التأكيدية.</v>
      </c>
      <c r="E96" s="13" t="str">
        <f>Bank!P96</f>
        <v>ص 42</v>
      </c>
    </row>
    <row r="97" spans="1:5" ht="36" x14ac:dyDescent="0.25">
      <c r="A97" s="10" t="str">
        <f>Bank!A97</f>
        <v>Q093</v>
      </c>
      <c r="B97" s="10" t="str">
        <f>Bank!B97</f>
        <v>3|3</v>
      </c>
      <c r="C97" s="10" t="str">
        <f>Bank!N97</f>
        <v>C</v>
      </c>
      <c r="D97" s="19" t="str">
        <f>Bank!O97</f>
        <v>نسبة الإضافات: 1 إلى 1.5% من وزن الأسمنت (للمقاومات الاعتيادية 400 إلى 500 كجم/سم2).</v>
      </c>
      <c r="E97" s="10" t="str">
        <f>Bank!P97</f>
        <v>ص 43</v>
      </c>
    </row>
    <row r="98" spans="1:5" ht="18" x14ac:dyDescent="0.25">
      <c r="A98" s="13" t="str">
        <f>Bank!A98</f>
        <v>Q094</v>
      </c>
      <c r="B98" s="13" t="str">
        <f>Bank!B98</f>
        <v>3|4</v>
      </c>
      <c r="C98" s="13" t="str">
        <f>Bank!N98</f>
        <v>B</v>
      </c>
      <c r="D98" s="20" t="str">
        <f>Bank!O98</f>
        <v>أقل عمر لاختبار التحميل: 6 أسابيع من تاريخ الصب (كود مصري 2007 فقرة 8-9-6).</v>
      </c>
      <c r="E98" s="13" t="str">
        <f>Bank!P98</f>
        <v>ص 49</v>
      </c>
    </row>
    <row r="99" spans="1:5" ht="36" x14ac:dyDescent="0.25">
      <c r="A99" s="10" t="str">
        <f>Bank!A99</f>
        <v>Q095</v>
      </c>
      <c r="B99" s="10" t="str">
        <f>Bank!B99</f>
        <v>3|5</v>
      </c>
      <c r="C99" s="10" t="str">
        <f>Bank!N99</f>
        <v>D</v>
      </c>
      <c r="D99" s="19" t="str">
        <f>Bank!O99</f>
        <v>مدة المعالجة بالغمر: 7 أيام على الأقل (Ponding بحواجز رمل ومربعات).</v>
      </c>
      <c r="E99" s="10" t="str">
        <f>Bank!P99</f>
        <v>ملحق مصور ص 26</v>
      </c>
    </row>
    <row r="100" spans="1:5" ht="18" x14ac:dyDescent="0.25">
      <c r="A100" s="13" t="str">
        <f>Bank!A100</f>
        <v>Q096</v>
      </c>
      <c r="B100" s="13" t="str">
        <f>Bank!B100</f>
        <v>3|6</v>
      </c>
      <c r="C100" s="13" t="str">
        <f>Bank!N100</f>
        <v>B</v>
      </c>
      <c r="D100" s="20" t="str">
        <f>Bank!O100</f>
        <v>مدة الهز في النقطة: 30 ثانية بحد أقصى.</v>
      </c>
      <c r="E100" s="13" t="str">
        <f>Bank!P100</f>
        <v>ص 110</v>
      </c>
    </row>
    <row r="101" spans="1:5" ht="18" x14ac:dyDescent="0.25">
      <c r="A101" s="10" t="str">
        <f>Bank!A101</f>
        <v>Q097</v>
      </c>
      <c r="B101" s="10" t="str">
        <f>Bank!B101</f>
        <v>3|7</v>
      </c>
      <c r="C101" s="10" t="str">
        <f>Bank!N101</f>
        <v>A</v>
      </c>
      <c r="D101" s="19" t="str">
        <f>Bank!O101</f>
        <v>عدد عينات الفحص للفك: 3 على الأقل لكل 100 م3 أو أقل يوميا.</v>
      </c>
      <c r="E101" s="10" t="str">
        <f>Bank!P101</f>
        <v>ص 120</v>
      </c>
    </row>
    <row r="102" spans="1:5" ht="18" x14ac:dyDescent="0.25">
      <c r="A102" s="13" t="str">
        <f>Bank!A102</f>
        <v>Q098</v>
      </c>
      <c r="B102" s="13" t="str">
        <f>Bank!B102</f>
        <v>3|8</v>
      </c>
      <c r="C102" s="13" t="str">
        <f>Bank!N102</f>
        <v>B</v>
      </c>
      <c r="D102" s="20" t="str">
        <f>Bank!O102</f>
        <v>موضع أخذ العينة: بعد 10% وقبل 90% من الحمولة.</v>
      </c>
      <c r="E102" s="13" t="str">
        <f>Bank!P102</f>
        <v>ص 63</v>
      </c>
    </row>
    <row r="103" spans="1:5" ht="18" x14ac:dyDescent="0.25">
      <c r="A103" s="10" t="str">
        <f>Bank!A103</f>
        <v>Q099</v>
      </c>
      <c r="B103" s="10" t="str">
        <f>Bank!B103</f>
        <v>3|9</v>
      </c>
      <c r="C103" s="10" t="str">
        <f>Bank!N103</f>
        <v>A</v>
      </c>
      <c r="D103" s="19" t="str">
        <f>Bank!O103</f>
        <v>حرارة حوض المعالجة: 23 +/- 2 م (متابعة يومية بترمومتر طافي).</v>
      </c>
      <c r="E103" s="10" t="str">
        <f>Bank!P103</f>
        <v>ملحق مصور ص 11</v>
      </c>
    </row>
    <row r="104" spans="1:5" ht="36" x14ac:dyDescent="0.25">
      <c r="A104" s="13" t="str">
        <f>Bank!A104</f>
        <v>Q100</v>
      </c>
      <c r="B104" s="13" t="str">
        <f>Bank!B104</f>
        <v>3|10</v>
      </c>
      <c r="C104" s="13" t="str">
        <f>Bank!N104</f>
        <v>B</v>
      </c>
      <c r="D104" s="20" t="str">
        <f>Bank!O104</f>
        <v>الصحيح: أخذها بعد الإضافة مع حساب الثلج بالوزن من ماء الخلط. أثر الخطأ: عينة لا تمثل الخرسانة المصبوبة.</v>
      </c>
      <c r="E104" s="13" t="str">
        <f>Bank!P104</f>
        <v>ص 63</v>
      </c>
    </row>
    <row r="105" spans="1:5" ht="18" x14ac:dyDescent="0.25">
      <c r="A105" s="10" t="str">
        <f>Bank!A105</f>
        <v>Q101</v>
      </c>
      <c r="B105" s="10" t="str">
        <f>Bank!B105</f>
        <v>3|11</v>
      </c>
      <c r="C105" s="10" t="str">
        <f>Bank!N105</f>
        <v>B</v>
      </c>
      <c r="D105" s="19" t="str">
        <f>Bank!O105</f>
        <v>الميل المسموح في رأسية الأعمدة: 5 مم لكل 6 م (بعد الصب والفك).</v>
      </c>
      <c r="E105" s="10" t="str">
        <f>Bank!P105</f>
        <v>ملحق مصور ص 16</v>
      </c>
    </row>
    <row r="106" spans="1:5" ht="18" x14ac:dyDescent="0.25">
      <c r="A106" s="13" t="str">
        <f>Bank!A106</f>
        <v>Q102</v>
      </c>
      <c r="B106" s="13" t="str">
        <f>Bank!B106</f>
        <v>3|12</v>
      </c>
      <c r="C106" s="13" t="str">
        <f>Bank!N106</f>
        <v>B</v>
      </c>
      <c r="D106" s="20" t="str">
        <f>Bank!O106</f>
        <v>تباعد فواصل التحكم: ≤ 4 م (4000 مم) (بلاطة أرضية).</v>
      </c>
      <c r="E106" s="13" t="str">
        <f>Bank!P106</f>
        <v>ص 365</v>
      </c>
    </row>
    <row r="107" spans="1:5" ht="18" x14ac:dyDescent="0.25">
      <c r="A107" s="10" t="str">
        <f>Bank!A107</f>
        <v>Q103</v>
      </c>
      <c r="B107" s="10" t="str">
        <f>Bank!B107</f>
        <v>3|13</v>
      </c>
      <c r="C107" s="10" t="str">
        <f>Bank!N107</f>
        <v>D</v>
      </c>
      <c r="D107" s="19" t="str">
        <f>Bank!O107</f>
        <v>سمك طبقة الصب: نحو 300 مم (الصب على طبقات).</v>
      </c>
      <c r="E107" s="10" t="str">
        <f>Bank!P107</f>
        <v>ص 429</v>
      </c>
    </row>
    <row r="108" spans="1:5" ht="18" x14ac:dyDescent="0.25">
      <c r="A108" s="13" t="str">
        <f>Bank!A108</f>
        <v>Q104</v>
      </c>
      <c r="B108" s="13" t="str">
        <f>Bank!B108</f>
        <v>3|14</v>
      </c>
      <c r="C108" s="13" t="str">
        <f>Bank!N108</f>
        <v>A</v>
      </c>
      <c r="D108" s="20" t="str">
        <f>Bank!O108</f>
        <v>الإسقاط الرأسي الأقصى: 1.5 م.</v>
      </c>
      <c r="E108" s="13" t="str">
        <f>Bank!P108</f>
        <v>ص 85</v>
      </c>
    </row>
    <row r="109" spans="1:5" ht="36" x14ac:dyDescent="0.25">
      <c r="A109" s="10" t="str">
        <f>Bank!A109</f>
        <v>Q105</v>
      </c>
      <c r="B109" s="10" t="str">
        <f>Bank!B109</f>
        <v>3|15</v>
      </c>
      <c r="C109" s="10" t="str">
        <f>Bank!N109</f>
        <v>A</v>
      </c>
      <c r="D109" s="19" t="str">
        <f>Bank!O109</f>
        <v>عدد الخلطات التصميمية المقدمة لكل رتبة: 3 خلطات (لاستخدام بديل عند فشل إحداها).</v>
      </c>
      <c r="E109" s="10" t="str">
        <f>Bank!P109</f>
        <v>ص 10</v>
      </c>
    </row>
    <row r="110" spans="1:5" ht="18" x14ac:dyDescent="0.25">
      <c r="A110" s="13" t="str">
        <f>Bank!A110</f>
        <v>Q106</v>
      </c>
      <c r="B110" s="13" t="str">
        <f>Bank!B110</f>
        <v>3|16</v>
      </c>
      <c r="C110" s="13" t="str">
        <f>Bank!N110</f>
        <v>C</v>
      </c>
      <c r="D110" s="20" t="str">
        <f>Bank!O110</f>
        <v>الصحيح: غمس الهزاز عموديا. أثر الخطأ: انفصال حبيبي وتعشيش.</v>
      </c>
      <c r="E110" s="13" t="str">
        <f>Bank!P110</f>
        <v>ص 85</v>
      </c>
    </row>
    <row r="111" spans="1:5" ht="18" x14ac:dyDescent="0.25">
      <c r="A111" s="10" t="str">
        <f>Bank!A111</f>
        <v>Q107</v>
      </c>
      <c r="B111" s="10" t="str">
        <f>Bank!B111</f>
        <v>3|17</v>
      </c>
      <c r="C111" s="10" t="str">
        <f>Bank!N111</f>
        <v>B</v>
      </c>
      <c r="D111" s="19" t="str">
        <f>Bank!O111</f>
        <v>سمك هامة الخوازيق: 40 سم على الأقل (كود مصري 2007).</v>
      </c>
      <c r="E111" s="10" t="str">
        <f>Bank!P111</f>
        <v>ص 25</v>
      </c>
    </row>
    <row r="112" spans="1:5" ht="18" x14ac:dyDescent="0.25">
      <c r="A112" s="13" t="str">
        <f>Bank!A112</f>
        <v>Q108</v>
      </c>
      <c r="B112" s="13" t="str">
        <f>Bank!B112</f>
        <v>3|18</v>
      </c>
      <c r="C112" s="13" t="str">
        <f>Bank!N112</f>
        <v>B</v>
      </c>
      <c r="D112" s="20" t="str">
        <f>Bank!O112</f>
        <v>عمق ماء المعالجة بالغمر: 3 سم على الأقل.</v>
      </c>
      <c r="E112" s="13" t="str">
        <f>Bank!P112</f>
        <v>ص 133</v>
      </c>
    </row>
    <row r="113" spans="1:5" ht="18" x14ac:dyDescent="0.25">
      <c r="A113" s="10" t="str">
        <f>Bank!A113</f>
        <v>Q109</v>
      </c>
      <c r="B113" s="10" t="str">
        <f>Bank!B113</f>
        <v>3|19</v>
      </c>
      <c r="C113" s="10" t="str">
        <f>Bank!N113</f>
        <v>A</v>
      </c>
      <c r="D113" s="19" t="str">
        <f>Bank!O113</f>
        <v>معيار القبول: ≥ 85% من المعالجة معمليا. التكرار: عند الشك في جودة المعالجة.</v>
      </c>
      <c r="E113" s="10" t="str">
        <f>Bank!P113</f>
        <v>ص 66</v>
      </c>
    </row>
    <row r="114" spans="1:5" ht="36" x14ac:dyDescent="0.25">
      <c r="A114" s="13" t="str">
        <f>Bank!A114</f>
        <v>Q110</v>
      </c>
      <c r="B114" s="13" t="str">
        <f>Bank!B114</f>
        <v>3|20</v>
      </c>
      <c r="C114" s="13" t="str">
        <f>Bank!N114</f>
        <v>A</v>
      </c>
      <c r="D114" s="20" t="str">
        <f>Bank!O114</f>
        <v>معيار القبول: لا تقل عن 85% من عينات المعمل. التكرار: تؤخذ بجوار العنصر وتعالج بنفس ظروفه.</v>
      </c>
      <c r="E114" s="13" t="str">
        <f>Bank!P114</f>
        <v>ملحق مصور ص 16</v>
      </c>
    </row>
    <row r="115" spans="1:5" ht="18" x14ac:dyDescent="0.25">
      <c r="A115" s="10" t="str">
        <f>Bank!A115</f>
        <v>Q111</v>
      </c>
      <c r="B115" s="10" t="str">
        <f>Bank!B115</f>
        <v>3|21</v>
      </c>
      <c r="C115" s="10" t="str">
        <f>Bank!N115</f>
        <v>A</v>
      </c>
      <c r="D115" s="19" t="str">
        <f>Bank!O115</f>
        <v>V-funnel t0: 6-12 ثانية (جدول (3) معايير قابلية التشغيل).</v>
      </c>
      <c r="E115" s="10" t="str">
        <f>Bank!P115</f>
        <v>ص 67</v>
      </c>
    </row>
    <row r="116" spans="1:5" ht="36" x14ac:dyDescent="0.25">
      <c r="A116" s="13" t="str">
        <f>Bank!A116</f>
        <v>Q112</v>
      </c>
      <c r="B116" s="13" t="str">
        <f>Bank!B116</f>
        <v>3|22</v>
      </c>
      <c r="C116" s="13" t="str">
        <f>Bank!N116</f>
        <v>D</v>
      </c>
      <c r="D116" s="20" t="str">
        <f>Bank!O116</f>
        <v>الخطأ: زيادة محتوى الأسمنت عن 450 كجم/م3 دون اعتبارات خاصة. أثره: تشريخ بالانكماش والحرارة. الصحيح: الالتزام بالحد أو اتخاذ احتياطات خاصة.</v>
      </c>
      <c r="E116" s="13" t="str">
        <f>Bank!P116</f>
        <v>ص 43</v>
      </c>
    </row>
    <row r="117" spans="1:5" ht="36" x14ac:dyDescent="0.25">
      <c r="A117" s="10" t="str">
        <f>Bank!A117</f>
        <v>Q113</v>
      </c>
      <c r="B117" s="10" t="str">
        <f>Bank!B117</f>
        <v>3|23</v>
      </c>
      <c r="C117" s="10" t="str">
        <f>Bank!N117</f>
        <v>D</v>
      </c>
      <c r="D117" s="19" t="str">
        <f>Bank!O117</f>
        <v>الخطأ: استخدام الأسمنت الحجري CEM II 32.5N. أثره: ضعف المقاومة والديمومة. الصحيح: استخدام CEM I 42.5N أو المقاوم للكبريتات.</v>
      </c>
      <c r="E117" s="10" t="str">
        <f>Bank!P117</f>
        <v>ص 42</v>
      </c>
    </row>
    <row r="118" spans="1:5" ht="18" x14ac:dyDescent="0.25">
      <c r="A118" s="13" t="str">
        <f>Bank!A118</f>
        <v>Q114</v>
      </c>
      <c r="B118" s="13" t="str">
        <f>Bank!B118</f>
        <v>3|24</v>
      </c>
      <c r="C118" s="13" t="str">
        <f>Bank!N118</f>
        <v>A</v>
      </c>
      <c r="D118" s="20" t="str">
        <f>Bank!O118</f>
        <v>سمك خرسانة النظافة: 100 مم (تحت القواعد).</v>
      </c>
      <c r="E118" s="13" t="str">
        <f>Bank!P118</f>
        <v>ص 362</v>
      </c>
    </row>
    <row r="119" spans="1:5" ht="18" x14ac:dyDescent="0.25">
      <c r="A119" s="10" t="str">
        <f>Bank!A119</f>
        <v>Q115</v>
      </c>
      <c r="B119" s="10" t="str">
        <f>Bank!B119</f>
        <v>3|25</v>
      </c>
      <c r="C119" s="10" t="str">
        <f>Bank!N119</f>
        <v>B</v>
      </c>
      <c r="D119" s="19" t="str">
        <f>Bank!O119</f>
        <v>خفض منسوب الحمامات: 15 سم.</v>
      </c>
      <c r="E119" s="10" t="str">
        <f>Bank!P119</f>
        <v>ص 104</v>
      </c>
    </row>
    <row r="120" spans="1:5" ht="18" x14ac:dyDescent="0.25">
      <c r="A120" s="13" t="str">
        <f>Bank!A120</f>
        <v>Q116</v>
      </c>
      <c r="B120" s="13" t="str">
        <f>Bank!B120</f>
        <v>3|26</v>
      </c>
      <c r="C120" s="13" t="str">
        <f>Bank!N120</f>
        <v>C</v>
      </c>
      <c r="D120" s="20" t="str">
        <f>Bank!O120</f>
        <v>معيار القبول: 2% بدون إضافات، 3% مع الإضافات. التكرار: عند اختبار الخلطات التأكيدية.</v>
      </c>
      <c r="E120" s="13" t="str">
        <f>Bank!P120</f>
        <v>ص 43</v>
      </c>
    </row>
    <row r="121" spans="1:5" ht="18" x14ac:dyDescent="0.25">
      <c r="A121" s="10" t="str">
        <f>Bank!A121</f>
        <v>Q117</v>
      </c>
      <c r="B121" s="10" t="str">
        <f>Bank!B121</f>
        <v>3|27</v>
      </c>
      <c r="C121" s="10" t="str">
        <f>Bank!N121</f>
        <v>C</v>
      </c>
      <c r="D121" s="19" t="str">
        <f>Bank!O121</f>
        <v>Filler board لفاصل التمدد: 10 مم مع mastic sealant (Expansion joint).</v>
      </c>
      <c r="E121" s="10" t="str">
        <f>Bank!P121</f>
        <v>ص 367</v>
      </c>
    </row>
    <row r="122" spans="1:5" ht="18" x14ac:dyDescent="0.25">
      <c r="A122" s="13" t="str">
        <f>Bank!A122</f>
        <v>Q118</v>
      </c>
      <c r="B122" s="13" t="str">
        <f>Bank!B122</f>
        <v>3|28</v>
      </c>
      <c r="C122" s="13" t="str">
        <f>Bank!N122</f>
        <v>B</v>
      </c>
      <c r="D122" s="20" t="str">
        <f>Bank!O122</f>
        <v>معيار القبول: pH لا يقل عن 7. التكرار: عند الاعتماد.</v>
      </c>
      <c r="E122" s="13" t="str">
        <f>Bank!P122</f>
        <v>ص 44</v>
      </c>
    </row>
    <row r="123" spans="1:5" ht="18" x14ac:dyDescent="0.25">
      <c r="A123" s="10" t="str">
        <f>Bank!A123</f>
        <v>Q119</v>
      </c>
      <c r="B123" s="10" t="str">
        <f>Bank!B123</f>
        <v>3|29</v>
      </c>
      <c r="C123" s="10" t="str">
        <f>Bank!N123</f>
        <v>B</v>
      </c>
      <c r="D123" s="19" t="str">
        <f>Bank!O123</f>
        <v>تخزين الأسمنت قبل الاختبار: 30 يوما (للمسلحة).</v>
      </c>
      <c r="E123" s="10" t="str">
        <f>Bank!P123</f>
        <v>ص 75</v>
      </c>
    </row>
    <row r="124" spans="1:5" ht="36" x14ac:dyDescent="0.25">
      <c r="A124" s="13" t="str">
        <f>Bank!A124</f>
        <v>Q120</v>
      </c>
      <c r="B124" s="13" t="str">
        <f>Bank!B124</f>
        <v>3|30</v>
      </c>
      <c r="C124" s="13" t="str">
        <f>Bank!N124</f>
        <v>D</v>
      </c>
      <c r="D124" s="20" t="str">
        <f>Bank!O124</f>
        <v>الخطأ: أخذ قلب يحتوي حديد تسليح. أثره: قراءة غير صحيحة وإضعاف العنصر. الصحيح: تحديد الحديد بجهاز Cover-Meter وإلا تصحيح القراءة.</v>
      </c>
      <c r="E124" s="13" t="str">
        <f>Bank!P124</f>
        <v>ص 48</v>
      </c>
    </row>
    <row r="125" spans="1:5" ht="36" x14ac:dyDescent="0.25">
      <c r="A125" s="10" t="str">
        <f>Bank!A125</f>
        <v>Q121</v>
      </c>
      <c r="B125" s="10" t="str">
        <f>Bank!B125</f>
        <v>3|31</v>
      </c>
      <c r="C125" s="10" t="str">
        <f>Bank!N125</f>
        <v>C</v>
      </c>
      <c r="D125" s="19" t="str">
        <f>Bank!O125</f>
        <v>الخطأ: فتح مدخل في منتصف ارتفاع شدة العمود للصب. أثره: احتمال انفصال حبيبي. الصحيح: تركيب وصلة مرنة في ليندة المضخة.</v>
      </c>
      <c r="E125" s="10" t="str">
        <f>Bank!P125</f>
        <v>ملحق مصور ص 16</v>
      </c>
    </row>
    <row r="126" spans="1:5" ht="36" x14ac:dyDescent="0.25">
      <c r="A126" s="13" t="str">
        <f>Bank!A126</f>
        <v>Q122</v>
      </c>
      <c r="B126" s="13" t="str">
        <f>Bank!B126</f>
        <v>3|32</v>
      </c>
      <c r="C126" s="13" t="str">
        <f>Bank!N126</f>
        <v>C</v>
      </c>
      <c r="D126" s="20" t="str">
        <f>Bank!O126</f>
        <v>توقيت أخذ العينة من الشاحنة: بعد تفريغ 10% وقبل تفريغ 90% من الحمولة (كل شاحنة يؤخذ منها عينة).</v>
      </c>
      <c r="E126" s="13" t="str">
        <f>Bank!P126</f>
        <v>ملحق مصور ص 10</v>
      </c>
    </row>
    <row r="127" spans="1:5" ht="18" x14ac:dyDescent="0.25">
      <c r="A127" s="10" t="str">
        <f>Bank!A127</f>
        <v>Q123</v>
      </c>
      <c r="B127" s="10" t="str">
        <f>Bank!B127</f>
        <v>3|33</v>
      </c>
      <c r="C127" s="10" t="str">
        <f>Bank!N127</f>
        <v>C</v>
      </c>
      <c r="D127" s="19" t="str">
        <f>Bank!O127</f>
        <v>سماحية الهبوط: +/- 20 مم (خرسانة هبوطها أقل من 80 مم).</v>
      </c>
      <c r="E127" s="10" t="str">
        <f>Bank!P127</f>
        <v>ملحق مصور ص 10</v>
      </c>
    </row>
    <row r="128" spans="1:5" ht="36" x14ac:dyDescent="0.25">
      <c r="A128" s="13" t="str">
        <f>Bank!A128</f>
        <v>Q124</v>
      </c>
      <c r="B128" s="13" t="str">
        <f>Bank!B128</f>
        <v>3|34</v>
      </c>
      <c r="C128" s="13" t="str">
        <f>Bank!N128</f>
        <v>A</v>
      </c>
      <c r="D128" s="20" t="str">
        <f>Bank!O128</f>
        <v>الهزاز السطحي (Vibrating Screed): للخرسانات الأفقية النحيفة الأقل من 15 سم.</v>
      </c>
      <c r="E128" s="13" t="str">
        <f>Bank!P128</f>
        <v>ملحق مصور ص 26</v>
      </c>
    </row>
    <row r="129" spans="1:5" ht="18" x14ac:dyDescent="0.25">
      <c r="A129" s="10" t="str">
        <f>Bank!A129</f>
        <v>Q125</v>
      </c>
      <c r="B129" s="10" t="str">
        <f>Bank!B129</f>
        <v>3|35</v>
      </c>
      <c r="C129" s="10" t="str">
        <f>Bank!N129</f>
        <v>D</v>
      </c>
      <c r="D129" s="19" t="str">
        <f>Bank!O129</f>
        <v>عرض التخانة تحت حائط بلوك 200 مم: 600 مم (سقوط في البلاطة الأرضية).</v>
      </c>
      <c r="E129" s="10" t="str">
        <f>Bank!P129</f>
        <v>ص 365</v>
      </c>
    </row>
    <row r="130" spans="1:5" ht="18" x14ac:dyDescent="0.25">
      <c r="A130" s="13" t="str">
        <f>Bank!A130</f>
        <v>Q126</v>
      </c>
      <c r="B130" s="13" t="str">
        <f>Bank!B130</f>
        <v>3|36</v>
      </c>
      <c r="C130" s="13" t="str">
        <f>Bank!N130</f>
        <v>C</v>
      </c>
      <c r="D130" s="20" t="str">
        <f>Bank!O130</f>
        <v>ميل العمود المسموح: 5 مم لكل 6 م ارتفاع (عند التجاوز يعاد حساب المقاومة).</v>
      </c>
      <c r="E130" s="13" t="str">
        <f>Bank!P130</f>
        <v>ص 111</v>
      </c>
    </row>
    <row r="131" spans="1:5" ht="18" x14ac:dyDescent="0.25">
      <c r="A131" s="10" t="str">
        <f>Bank!A131</f>
        <v>Q127</v>
      </c>
      <c r="B131" s="10" t="str">
        <f>Bank!B131</f>
        <v>3|37</v>
      </c>
      <c r="C131" s="10" t="str">
        <f>Bank!N131</f>
        <v>C</v>
      </c>
      <c r="D131" s="19" t="str">
        <f>Bank!O131</f>
        <v>كثافة خيش المعالجة: حوالي 290 جم/م2.</v>
      </c>
      <c r="E131" s="10" t="str">
        <f>Bank!P131</f>
        <v>ص 89</v>
      </c>
    </row>
    <row r="132" spans="1:5" ht="18" x14ac:dyDescent="0.25">
      <c r="A132" s="13" t="str">
        <f>Bank!A132</f>
        <v>Q128</v>
      </c>
      <c r="B132" s="13" t="str">
        <f>Bank!B132</f>
        <v>3|38</v>
      </c>
      <c r="C132" s="13" t="str">
        <f>Bank!N132</f>
        <v>C</v>
      </c>
      <c r="D132" s="20" t="str">
        <f>Bank!O132</f>
        <v>الصحيح: طرطشة إيبوكسية ثم جراوت. أثر الخطأ: ضعف الالتصاق وعدم الملء.</v>
      </c>
      <c r="E132" s="13" t="str">
        <f>Bank!P132</f>
        <v>ص 86</v>
      </c>
    </row>
    <row r="133" spans="1:5" ht="36" x14ac:dyDescent="0.25">
      <c r="A133" s="10" t="str">
        <f>Bank!A133</f>
        <v>Q129</v>
      </c>
      <c r="B133" s="10" t="str">
        <f>Bank!B133</f>
        <v>3|39</v>
      </c>
      <c r="C133" s="10" t="str">
        <f>Bank!N133</f>
        <v>B</v>
      </c>
      <c r="D133" s="19" t="str">
        <f>Bank!O133</f>
        <v>معيار القبول: زيادة 2% والكلي 3%. التكرار: عند الخلطة التأكيدية، مرة كل شهر مع الإضافات، ومرة كل 3 شهور بدونها.</v>
      </c>
      <c r="E133" s="10" t="str">
        <f>Bank!P133</f>
        <v>ملحق مصور ص 12</v>
      </c>
    </row>
    <row r="134" spans="1:5" ht="18" x14ac:dyDescent="0.25">
      <c r="A134" s="13" t="str">
        <f>Bank!A134</f>
        <v>Q130</v>
      </c>
      <c r="B134" s="13" t="str">
        <f>Bank!B134</f>
        <v>3|40</v>
      </c>
      <c r="C134" s="13" t="str">
        <f>Bank!N134</f>
        <v>C</v>
      </c>
      <c r="D134" s="20" t="str">
        <f>Bank!O134</f>
        <v>انحراف العمود عن المحاور الأفقية: 5 مم في الباكية أو لكل 6 م (بعد الصب).</v>
      </c>
      <c r="E134" s="13" t="str">
        <f>Bank!P134</f>
        <v>ملحق مصور ص 17</v>
      </c>
    </row>
    <row r="135" spans="1:5" ht="36" x14ac:dyDescent="0.25">
      <c r="A135" s="10" t="str">
        <f>Bank!A135</f>
        <v>Q131</v>
      </c>
      <c r="B135" s="10" t="str">
        <f>Bank!B135</f>
        <v>3|41</v>
      </c>
      <c r="C135" s="10" t="str">
        <f>Bank!N135</f>
        <v>D</v>
      </c>
      <c r="D135" s="19" t="str">
        <f>Bank!O135</f>
        <v>دقة الموازين: ±0.2% من سعة الميزان (م.ق.م 1-5130/2006؛ مع توفر أوزان معيارية لفحص الموازين لا تقل عن 250 كجم).</v>
      </c>
      <c r="E135" s="10" t="str">
        <f>Bank!P135</f>
        <v>ص 16</v>
      </c>
    </row>
    <row r="136" spans="1:5" ht="18" x14ac:dyDescent="0.25">
      <c r="A136" s="13" t="str">
        <f>Bank!A136</f>
        <v>Q132</v>
      </c>
      <c r="B136" s="13" t="str">
        <f>Bank!B136</f>
        <v>3|42</v>
      </c>
      <c r="C136" s="13" t="str">
        <f>Bank!N136</f>
        <v>B</v>
      </c>
      <c r="D136" s="20" t="str">
        <f>Bank!O136</f>
        <v>أقل من 20 مكعبا: المدى: 15% أو أقل من متوسط القراءات (كود مصري).</v>
      </c>
      <c r="E136" s="13" t="str">
        <f>Bank!P136</f>
        <v>ص 46</v>
      </c>
    </row>
    <row r="137" spans="1:5" ht="36" x14ac:dyDescent="0.25">
      <c r="A137" s="10" t="str">
        <f>Bank!A137</f>
        <v>Q133</v>
      </c>
      <c r="B137" s="10" t="str">
        <f>Bank!B137</f>
        <v>3|43</v>
      </c>
      <c r="C137" s="10" t="str">
        <f>Bank!N137</f>
        <v>D</v>
      </c>
      <c r="D137" s="19" t="str">
        <f>Bank!O137</f>
        <v>الصحيح: تخشين السطح وتنظيفه وترطيبه قبل الصب. أثر الخطأ: ضعف الترابط بين الصبتين وتسرب الرطوبة.</v>
      </c>
      <c r="E137" s="10" t="str">
        <f>Bank!P137</f>
        <v>ص 364</v>
      </c>
    </row>
    <row r="138" spans="1:5" ht="18" x14ac:dyDescent="0.25">
      <c r="A138" s="13" t="str">
        <f>Bank!A138</f>
        <v>Q134</v>
      </c>
      <c r="B138" s="13" t="str">
        <f>Bank!B138</f>
        <v>3|44</v>
      </c>
      <c r="C138" s="13" t="str">
        <f>Bank!N138</f>
        <v>D</v>
      </c>
      <c r="D138" s="20" t="str">
        <f>Bank!O138</f>
        <v>معايرة ماكينة الضغط: كل 12 إلى 18 شهرا.</v>
      </c>
      <c r="E138" s="13" t="str">
        <f>Bank!P138</f>
        <v>ملحق مصور ص 11</v>
      </c>
    </row>
    <row r="139" spans="1:5" ht="36" x14ac:dyDescent="0.25">
      <c r="A139" s="10" t="str">
        <f>Bank!A139</f>
        <v>Q135</v>
      </c>
      <c r="B139" s="10" t="str">
        <f>Bank!B139</f>
        <v>3|45</v>
      </c>
      <c r="C139" s="10" t="str">
        <f>Bank!N139</f>
        <v>D</v>
      </c>
      <c r="D139" s="19" t="str">
        <f>Bank!O139</f>
        <v>الخطأ: تفريغ خرطوم المضخة من أعلى الفرم العميق. أثره: انفصال من السقوط الحر. الصحيح: مد الخرطوم داخل الفرم حتى قرب سطح الصب.</v>
      </c>
      <c r="E139" s="10" t="str">
        <f>Bank!P139</f>
        <v>ص 429</v>
      </c>
    </row>
    <row r="140" spans="1:5" ht="18" x14ac:dyDescent="0.25">
      <c r="A140" s="13" t="str">
        <f>Bank!A140</f>
        <v>Q136</v>
      </c>
      <c r="B140" s="13" t="str">
        <f>Bank!B140</f>
        <v>4|1</v>
      </c>
      <c r="C140" s="13" t="str">
        <f>Bank!N140</f>
        <v>A</v>
      </c>
      <c r="D140" s="20" t="str">
        <f>Bank!O140</f>
        <v>تراكب الشريطية المتدرجة: ≥ 1 م أو 2× فرق المنسوب.</v>
      </c>
      <c r="E140" s="13" t="str">
        <f>Bank!P140</f>
        <v>ص 83</v>
      </c>
    </row>
    <row r="141" spans="1:5" ht="36" x14ac:dyDescent="0.25">
      <c r="A141" s="10" t="str">
        <f>Bank!A141</f>
        <v>Q137</v>
      </c>
      <c r="B141" s="10" t="str">
        <f>Bank!B141</f>
        <v>4|2</v>
      </c>
      <c r="C141" s="10" t="str">
        <f>Bank!N141</f>
        <v>B</v>
      </c>
      <c r="D141" s="19" t="str">
        <f>Bank!O141</f>
        <v>ميل الأسياخ المكسحة: 1:10 (Grid beam: كانات مقفلة Close rings لمسافة 1.5d على جانبي التقاطع مع أسياخ تعليق Hanger bars).</v>
      </c>
      <c r="E141" s="10" t="str">
        <f>Bank!P141</f>
        <v>ص 427</v>
      </c>
    </row>
    <row r="142" spans="1:5" ht="18" x14ac:dyDescent="0.25">
      <c r="A142" s="13" t="str">
        <f>Bank!A142</f>
        <v>Q138</v>
      </c>
      <c r="B142" s="13" t="str">
        <f>Bank!B142</f>
        <v>4|3</v>
      </c>
      <c r="C142" s="13" t="str">
        <f>Bank!N142</f>
        <v>B</v>
      </c>
      <c r="D142" s="20" t="str">
        <f>Bank!O142</f>
        <v>معيار القبول: 125% من إجهاد خضوع الأسياخ على الأقل. التكرار: حسب المواصفات.</v>
      </c>
      <c r="E142" s="13" t="str">
        <f>Bank!P142</f>
        <v>ص 40</v>
      </c>
    </row>
    <row r="143" spans="1:5" ht="18" x14ac:dyDescent="0.25">
      <c r="A143" s="10" t="str">
        <f>Bank!A143</f>
        <v>Q139</v>
      </c>
      <c r="B143" s="10" t="str">
        <f>Bank!B143</f>
        <v>4|4</v>
      </c>
      <c r="C143" s="10" t="str">
        <f>Bank!N143</f>
        <v>C</v>
      </c>
      <c r="D143" s="19" t="str">
        <f>Bank!O143</f>
        <v>غطاء خارج الكانات يزيد عن 40 مم: شبكة إضافية على بعد 20 مم من السطح.</v>
      </c>
      <c r="E143" s="10" t="str">
        <f>Bank!P143</f>
        <v>ملحق مصور ص 18</v>
      </c>
    </row>
    <row r="144" spans="1:5" ht="36" x14ac:dyDescent="0.25">
      <c r="A144" s="13" t="str">
        <f>Bank!A144</f>
        <v>Q140</v>
      </c>
      <c r="B144" s="13" t="str">
        <f>Bank!B144</f>
        <v>4|5</v>
      </c>
      <c r="C144" s="13" t="str">
        <f>Bank!N144</f>
        <v>D</v>
      </c>
      <c r="D144" s="20" t="str">
        <f>Bank!O144</f>
        <v>الخطأ: أسياخ الصف الثاني غير مرصوصة فوق أسياخ الصف الأول. أثره: إعاقة مرور الخرسانة وتعشيش. الصحيح: كل سيخ فوق سيخ رأسيا.</v>
      </c>
      <c r="E144" s="13" t="str">
        <f>Bank!P144</f>
        <v>ص 322</v>
      </c>
    </row>
    <row r="145" spans="1:5" ht="18" x14ac:dyDescent="0.25">
      <c r="A145" s="10" t="str">
        <f>Bank!A145</f>
        <v>Q141</v>
      </c>
      <c r="B145" s="10" t="str">
        <f>Bank!B145</f>
        <v>4|6</v>
      </c>
      <c r="C145" s="10" t="str">
        <f>Bank!N145</f>
        <v>D</v>
      </c>
      <c r="D145" s="19" t="str">
        <f>Bank!O145</f>
        <v>التباعد بين الجرابات: ≥ 3 أضعاف القطر.</v>
      </c>
      <c r="E145" s="10" t="str">
        <f>Bank!P145</f>
        <v>ص 98</v>
      </c>
    </row>
    <row r="146" spans="1:5" ht="18" x14ac:dyDescent="0.25">
      <c r="A146" s="13" t="str">
        <f>Bank!A146</f>
        <v>Q142</v>
      </c>
      <c r="B146" s="13" t="str">
        <f>Bank!B146</f>
        <v>4|7</v>
      </c>
      <c r="C146" s="13" t="str">
        <f>Bank!N146</f>
        <v>B</v>
      </c>
      <c r="D146" s="20" t="str">
        <f>Bank!O146</f>
        <v>الصحيح: مراجعة استمرار الكانات. أثر الخطأ: ضعف العقدة.</v>
      </c>
      <c r="E146" s="13" t="str">
        <f>Bank!P146</f>
        <v>ص 124</v>
      </c>
    </row>
    <row r="147" spans="1:5" ht="36" x14ac:dyDescent="0.25">
      <c r="A147" s="10" t="str">
        <f>Bank!A147</f>
        <v>Q143</v>
      </c>
      <c r="B147" s="10" t="str">
        <f>Bank!B147</f>
        <v>4|8</v>
      </c>
      <c r="C147" s="10" t="str">
        <f>Bank!N147</f>
        <v>C</v>
      </c>
      <c r="D147" s="19" t="str">
        <f>Bank!O147</f>
        <v>الصحيح: شبكة علوية 5 أسياخ قطر 8 مم في المتر على الأقل مرفوعة بكراسي حديد. أثر الخطأ: شروخ انكماش وحرارة على سطح البلاطة.</v>
      </c>
      <c r="E147" s="10" t="str">
        <f>Bank!P147</f>
        <v>ص 425</v>
      </c>
    </row>
    <row r="148" spans="1:5" ht="18" x14ac:dyDescent="0.25">
      <c r="A148" s="13" t="str">
        <f>Bank!A148</f>
        <v>Q144</v>
      </c>
      <c r="B148" s="13" t="str">
        <f>Bank!B148</f>
        <v>4|9</v>
      </c>
      <c r="C148" s="13" t="str">
        <f>Bank!N148</f>
        <v>C</v>
      </c>
      <c r="D148" s="20" t="str">
        <f>Bank!O148</f>
        <v>الارتفاع الصافي فوق السلم: 2.0 م على الأقل (كود الفراغ الأردني).</v>
      </c>
      <c r="E148" s="13" t="str">
        <f>Bank!P148</f>
        <v>ص 113</v>
      </c>
    </row>
    <row r="149" spans="1:5" ht="18" x14ac:dyDescent="0.25">
      <c r="A149" s="10" t="str">
        <f>Bank!A149</f>
        <v>Q145</v>
      </c>
      <c r="B149" s="10" t="str">
        <f>Bank!B149</f>
        <v>4|10</v>
      </c>
      <c r="C149" s="10" t="str">
        <f>Bank!N149</f>
        <v>C</v>
      </c>
      <c r="D149" s="19" t="str">
        <f>Bank!O149</f>
        <v>انتقال الحمل للرفرفة: 1:2.</v>
      </c>
      <c r="E149" s="10" t="str">
        <f>Bank!P149</f>
        <v>ص 75</v>
      </c>
    </row>
    <row r="150" spans="1:5" ht="36" x14ac:dyDescent="0.25">
      <c r="A150" s="13" t="str">
        <f>Bank!A150</f>
        <v>Q146</v>
      </c>
      <c r="B150" s="13" t="str">
        <f>Bank!B150</f>
        <v>4|11</v>
      </c>
      <c r="C150" s="13" t="str">
        <f>Bank!N150</f>
        <v>C</v>
      </c>
      <c r="D150" s="20" t="str">
        <f>Bank!O150</f>
        <v>الكانات الإضافية في الكمرة الرئيسية: مضاعفة على مسافة م = ب + ع (1/2 ع كل جانب) (ب عرض الثانوية، ع عمقها).</v>
      </c>
      <c r="E150" s="13" t="str">
        <f>Bank!P150</f>
        <v>ص 320</v>
      </c>
    </row>
    <row r="151" spans="1:5" ht="36" x14ac:dyDescent="0.25">
      <c r="A151" s="10" t="str">
        <f>Bank!A151</f>
        <v>Q147</v>
      </c>
      <c r="B151" s="10" t="str">
        <f>Bank!B151</f>
        <v>4|12</v>
      </c>
      <c r="C151" s="10" t="str">
        <f>Bank!N151</f>
        <v>C</v>
      </c>
      <c r="D151" s="19" t="str">
        <f>Bank!O151</f>
        <v>معيار القبول: المساحة الاسمية للسيخ الأكبر × 15 (نتوءات) أو × 24 (أملس). التكرار: عينة لكل 25 طن.</v>
      </c>
      <c r="E151" s="10" t="str">
        <f>Bank!P151</f>
        <v>ص 40</v>
      </c>
    </row>
    <row r="152" spans="1:5" ht="36" x14ac:dyDescent="0.25">
      <c r="A152" s="13" t="str">
        <f>Bank!A152</f>
        <v>Q148</v>
      </c>
      <c r="B152" s="13" t="str">
        <f>Bank!B152</f>
        <v>4|13</v>
      </c>
      <c r="C152" s="13" t="str">
        <f>Bank!N152</f>
        <v>A</v>
      </c>
      <c r="D152" s="20" t="str">
        <f>Bank!O152</f>
        <v>الخطأ: ظهور أطراف سلك الرباط على سطح الخرسانة. أثره: صدأ وبقع. الصحيح: ثني الأطراف للداخل.</v>
      </c>
      <c r="E152" s="13" t="str">
        <f>Bank!P152</f>
        <v>ص 82</v>
      </c>
    </row>
    <row r="153" spans="1:5" ht="18" x14ac:dyDescent="0.25">
      <c r="A153" s="10" t="str">
        <f>Bank!A153</f>
        <v>Q149</v>
      </c>
      <c r="B153" s="10" t="str">
        <f>Bank!B153</f>
        <v>4|14</v>
      </c>
      <c r="C153" s="10" t="str">
        <f>Bank!N153</f>
        <v>C</v>
      </c>
      <c r="D153" s="19" t="str">
        <f>Bank!O153</f>
        <v>زراجين وسط العمود: زراجين + 2 عرق رأسي (ضلع &gt; 50 سم).</v>
      </c>
      <c r="E153" s="10" t="str">
        <f>Bank!P153</f>
        <v>ص 106</v>
      </c>
    </row>
    <row r="154" spans="1:5" ht="18" x14ac:dyDescent="0.25">
      <c r="A154" s="13" t="str">
        <f>Bank!A154</f>
        <v>Q150</v>
      </c>
      <c r="B154" s="13" t="str">
        <f>Bank!B154</f>
        <v>4|15</v>
      </c>
      <c r="C154" s="13" t="str">
        <f>Bank!N154</f>
        <v>D</v>
      </c>
      <c r="D154" s="20" t="str">
        <f>Bank!O154</f>
        <v>تكسيح البحر المجاور للكابولي: 1/5 ل.</v>
      </c>
      <c r="E154" s="13" t="str">
        <f>Bank!P154</f>
        <v>ص 313</v>
      </c>
    </row>
    <row r="155" spans="1:5" ht="18" x14ac:dyDescent="0.25">
      <c r="A155" s="10" t="str">
        <f>Bank!A155</f>
        <v>Q151</v>
      </c>
      <c r="B155" s="10" t="str">
        <f>Bank!B155</f>
        <v>4|16</v>
      </c>
      <c r="C155" s="10" t="str">
        <f>Bank!N155</f>
        <v>A</v>
      </c>
      <c r="D155" s="19" t="str">
        <f>Bank!O155</f>
        <v>أول كانة من وجه الركيزة: 0.05 م.</v>
      </c>
      <c r="E155" s="10" t="str">
        <f>Bank!P155</f>
        <v>ص 314</v>
      </c>
    </row>
    <row r="156" spans="1:5" ht="18" x14ac:dyDescent="0.25">
      <c r="A156" s="13" t="str">
        <f>Bank!A156</f>
        <v>Q152</v>
      </c>
      <c r="B156" s="13" t="str">
        <f>Bank!B156</f>
        <v>4|17</v>
      </c>
      <c r="C156" s="13" t="str">
        <f>Bank!N156</f>
        <v>C</v>
      </c>
      <c r="D156" s="20" t="str">
        <f>Bank!O156</f>
        <v>الحد الأدنى للتسليح: 5 أسياخ/م.</v>
      </c>
      <c r="E156" s="13" t="str">
        <f>Bank!P156</f>
        <v>ص 104</v>
      </c>
    </row>
    <row r="157" spans="1:5" ht="18" x14ac:dyDescent="0.25">
      <c r="A157" s="10" t="str">
        <f>Bank!A157</f>
        <v>Q153</v>
      </c>
      <c r="B157" s="10" t="str">
        <f>Bank!B157</f>
        <v>4|18</v>
      </c>
      <c r="C157" s="10" t="str">
        <f>Bank!N157</f>
        <v>D</v>
      </c>
      <c r="D157" s="19" t="str">
        <f>Bank!O157</f>
        <v>فك بطنيات الكابولي: 4 × طول الكابولي + يومان.</v>
      </c>
      <c r="E157" s="10" t="str">
        <f>Bank!P157</f>
        <v>ص 120</v>
      </c>
    </row>
    <row r="158" spans="1:5" ht="18" x14ac:dyDescent="0.25">
      <c r="A158" s="13" t="str">
        <f>Bank!A158</f>
        <v>Q154</v>
      </c>
      <c r="B158" s="13" t="str">
        <f>Bank!B158</f>
        <v>4|19</v>
      </c>
      <c r="C158" s="13" t="str">
        <f>Bank!N158</f>
        <v>B</v>
      </c>
      <c r="D158" s="20" t="str">
        <f>Bank!O158</f>
        <v>الأحزمة: ≥ 3 لكل م.</v>
      </c>
      <c r="E158" s="13" t="str">
        <f>Bank!P158</f>
        <v>ص 88</v>
      </c>
    </row>
    <row r="159" spans="1:5" ht="18" x14ac:dyDescent="0.25">
      <c r="A159" s="10" t="str">
        <f>Bank!A159</f>
        <v>Q155</v>
      </c>
      <c r="B159" s="10" t="str">
        <f>Bank!B159</f>
        <v>4|20</v>
      </c>
      <c r="C159" s="10" t="str">
        <f>Bank!N159</f>
        <v>D</v>
      </c>
      <c r="D159" s="19" t="str">
        <f>Bank!O159</f>
        <v>L0 الامتداد الإضافي: الأكبر من 40Ø أو 0.75 D أو L/16.</v>
      </c>
      <c r="E159" s="10" t="str">
        <f>Bank!P159</f>
        <v>ص 315</v>
      </c>
    </row>
    <row r="160" spans="1:5" ht="36" x14ac:dyDescent="0.25">
      <c r="A160" s="13" t="str">
        <f>Bank!A160</f>
        <v>Q156</v>
      </c>
      <c r="B160" s="13" t="str">
        <f>Bank!B160</f>
        <v>4|21</v>
      </c>
      <c r="C160" s="13" t="str">
        <f>Bank!N160</f>
        <v>D</v>
      </c>
      <c r="D160" s="20" t="str">
        <f>Bank!O160</f>
        <v>تفاوت عرض الكمرة: +10 مم / -5 مم (يقاس عند البداية والنهاية والمنتصف).</v>
      </c>
      <c r="E160" s="13" t="str">
        <f>Bank!P160</f>
        <v>ملحق مصور ص 20</v>
      </c>
    </row>
    <row r="161" spans="1:5" ht="18" x14ac:dyDescent="0.25">
      <c r="A161" s="10" t="str">
        <f>Bank!A161</f>
        <v>Q157</v>
      </c>
      <c r="B161" s="10" t="str">
        <f>Bank!B161</f>
        <v>4|22</v>
      </c>
      <c r="C161" s="10" t="str">
        <f>Bank!N161</f>
        <v>A</v>
      </c>
      <c r="D161" s="19" t="str">
        <f>Bank!O161</f>
        <v>أفقية الشدة للبلاطات: +/- 5 مم لكل 3 م طولي (بالميزان قبل التسليح).</v>
      </c>
      <c r="E161" s="10" t="str">
        <f>Bank!P161</f>
        <v>ملحق مصور ص 19</v>
      </c>
    </row>
    <row r="162" spans="1:5" ht="36" x14ac:dyDescent="0.25">
      <c r="A162" s="13" t="str">
        <f>Bank!A162</f>
        <v>Q158</v>
      </c>
      <c r="B162" s="13" t="str">
        <f>Bank!B162</f>
        <v>4|23</v>
      </c>
      <c r="C162" s="13" t="str">
        <f>Bank!N162</f>
        <v>B</v>
      </c>
      <c r="D162" s="20" t="str">
        <f>Bank!O162</f>
        <v>الصحيح: مد الحديد العلوي ربع البحر (1/4 L1 أو 1/4 L2) على جانبي الركيزة ومد الحديد السفلي حتى الركيزة. أثر الخطأ: شروخ عند الركيزة من أسفل.</v>
      </c>
      <c r="E162" s="13" t="str">
        <f>Bank!P162</f>
        <v>ص 423</v>
      </c>
    </row>
    <row r="163" spans="1:5" ht="18" x14ac:dyDescent="0.25">
      <c r="A163" s="10" t="str">
        <f>Bank!A163</f>
        <v>Q159</v>
      </c>
      <c r="B163" s="10" t="str">
        <f>Bank!B163</f>
        <v>4|24</v>
      </c>
      <c r="C163" s="10" t="str">
        <f>Bank!N163</f>
        <v>D</v>
      </c>
      <c r="D163" s="19" t="str">
        <f>Bank!O163</f>
        <v>تراكب الكليبسات U: 30 سم على الأقل (Class B splice).</v>
      </c>
      <c r="E163" s="10" t="str">
        <f>Bank!P163</f>
        <v>ص 124</v>
      </c>
    </row>
    <row r="164" spans="1:5" ht="18" x14ac:dyDescent="0.25">
      <c r="A164" s="13" t="str">
        <f>Bank!A164</f>
        <v>Q160</v>
      </c>
      <c r="B164" s="13" t="str">
        <f>Bank!B164</f>
        <v>4|25</v>
      </c>
      <c r="C164" s="13" t="str">
        <f>Bank!N164</f>
        <v>A</v>
      </c>
      <c r="D164" s="20" t="str">
        <f>Bank!O164</f>
        <v>أول كانة: So/2 حوالي 5 سم.</v>
      </c>
      <c r="E164" s="13" t="str">
        <f>Bank!P164</f>
        <v>ص 107</v>
      </c>
    </row>
    <row r="165" spans="1:5" ht="18" x14ac:dyDescent="0.25">
      <c r="A165" s="10" t="str">
        <f>Bank!A165</f>
        <v>Q161</v>
      </c>
      <c r="B165" s="10" t="str">
        <f>Bank!B165</f>
        <v>4|26</v>
      </c>
      <c r="C165" s="10" t="str">
        <f>Bank!N165</f>
        <v>A</v>
      </c>
      <c r="D165" s="19" t="str">
        <f>Bank!O165</f>
        <v>المسافة بين الأسياخ التي تستلزم كلبسات: أكبر من 20 سم (الحائط الساند).</v>
      </c>
      <c r="E165" s="10" t="str">
        <f>Bank!P165</f>
        <v>ص 424</v>
      </c>
    </row>
    <row r="166" spans="1:5" ht="18" x14ac:dyDescent="0.25">
      <c r="A166" s="13" t="str">
        <f>Bank!A166</f>
        <v>Q162</v>
      </c>
      <c r="B166" s="13" t="str">
        <f>Bank!B166</f>
        <v>4|27</v>
      </c>
      <c r="C166" s="13" t="str">
        <f>Bank!N166</f>
        <v>D</v>
      </c>
      <c r="D166" s="20" t="str">
        <f>Bank!O166</f>
        <v>تباعد الكانات الداخلية المتداخلة: كانة كل 30 سم (عمود مستطيل طويل).</v>
      </c>
      <c r="E166" s="13" t="str">
        <f>Bank!P166</f>
        <v>ص 425</v>
      </c>
    </row>
    <row r="167" spans="1:5" ht="36" x14ac:dyDescent="0.25">
      <c r="A167" s="10" t="str">
        <f>Bank!A167</f>
        <v>Q163</v>
      </c>
      <c r="B167" s="10" t="str">
        <f>Bank!B167</f>
        <v>4|28</v>
      </c>
      <c r="C167" s="10" t="str">
        <f>Bank!N167</f>
        <v>A</v>
      </c>
      <c r="D167" s="19" t="str">
        <f>Bank!O167</f>
        <v>أقصى مقاس فتحة أفقية: قطر جلبة أو فتحة صندوقية حتى 100 مم، والفتحة المستطيلة حتى 300×600 مم.</v>
      </c>
      <c r="E167" s="10" t="str">
        <f>Bank!P167</f>
        <v>ص 323</v>
      </c>
    </row>
    <row r="168" spans="1:5" ht="18" x14ac:dyDescent="0.25">
      <c r="A168" s="13" t="str">
        <f>Bank!A168</f>
        <v>Q164</v>
      </c>
      <c r="B168" s="13" t="str">
        <f>Bank!B168</f>
        <v>4|29</v>
      </c>
      <c r="C168" s="13" t="str">
        <f>Bank!N168</f>
        <v>B</v>
      </c>
      <c r="D168" s="20" t="str">
        <f>Bank!O168</f>
        <v>ارتفاع كعب العمود Kicker: 75 مم (في بعض المشاريع).</v>
      </c>
      <c r="E168" s="13" t="str">
        <f>Bank!P168</f>
        <v>ص 112</v>
      </c>
    </row>
    <row r="169" spans="1:5" ht="18" x14ac:dyDescent="0.25">
      <c r="A169" s="10" t="str">
        <f>Bank!A169</f>
        <v>Q165</v>
      </c>
      <c r="B169" s="10" t="str">
        <f>Bank!B169</f>
        <v>4|30</v>
      </c>
      <c r="C169" s="10" t="str">
        <f>Bank!N169</f>
        <v>D</v>
      </c>
      <c r="D169" s="19" t="str">
        <f>Bank!O169</f>
        <v>معيار القبول: شد وضغط 125% من إجهاد الخضوع. التكرار: للاعتماد.</v>
      </c>
      <c r="E169" s="10" t="str">
        <f>Bank!P169</f>
        <v>ص 130</v>
      </c>
    </row>
    <row r="170" spans="1:5" ht="18" x14ac:dyDescent="0.25">
      <c r="A170" s="13" t="str">
        <f>Bank!A170</f>
        <v>Q166</v>
      </c>
      <c r="B170" s="13" t="str">
        <f>Bank!B170</f>
        <v>4|31</v>
      </c>
      <c r="C170" s="13" t="str">
        <f>Bank!N170</f>
        <v>C</v>
      </c>
      <c r="D170" s="20" t="str">
        <f>Bank!O170</f>
        <v>تباعد الحديد الجانبي (Skin bars): كل 30 سم (كمرة عميقة).</v>
      </c>
      <c r="E170" s="13" t="str">
        <f>Bank!P170</f>
        <v>ص 425</v>
      </c>
    </row>
    <row r="171" spans="1:5" ht="18" x14ac:dyDescent="0.25">
      <c r="A171" s="10" t="str">
        <f>Bank!A171</f>
        <v>Q167</v>
      </c>
      <c r="B171" s="10" t="str">
        <f>Bank!B171</f>
        <v>4|32</v>
      </c>
      <c r="C171" s="10" t="str">
        <f>Bank!N171</f>
        <v>D</v>
      </c>
      <c r="D171" s="19" t="str">
        <f>Bank!O171</f>
        <v>مقاومة العينات الحقلية: ≥ 85% من المعملية (ACI 318-5.6.4.4).</v>
      </c>
      <c r="E171" s="10" t="str">
        <f>Bank!P171</f>
        <v>ص 78</v>
      </c>
    </row>
    <row r="172" spans="1:5" ht="36" x14ac:dyDescent="0.25">
      <c r="A172" s="13" t="str">
        <f>Bank!A172</f>
        <v>Q168</v>
      </c>
      <c r="B172" s="13" t="str">
        <f>Bank!B172</f>
        <v>4|33</v>
      </c>
      <c r="C172" s="13" t="str">
        <f>Bank!N172</f>
        <v>A</v>
      </c>
      <c r="D172" s="20" t="str">
        <f>Bank!O172</f>
        <v>الخطأ: استبدال فرشة النظافة ببلوك أسفل الميدات. أثره: ارتكاز غير منتظم وتلوث الخرسانة. الصحيح: فرشة خرسانة عادية.</v>
      </c>
      <c r="E172" s="13" t="str">
        <f>Bank!P172</f>
        <v>ص 97</v>
      </c>
    </row>
    <row r="173" spans="1:5" ht="54" x14ac:dyDescent="0.25">
      <c r="A173" s="10" t="str">
        <f>Bank!A173</f>
        <v>Q169</v>
      </c>
      <c r="B173" s="10" t="str">
        <f>Bank!B173</f>
        <v>4|34</v>
      </c>
      <c r="C173" s="10" t="str">
        <f>Bank!N173</f>
        <v>D</v>
      </c>
      <c r="D173" s="19" t="str">
        <f>Bank!O173</f>
        <v>الخطأ: استمرار السيخ السفلي من البسطة للشاحط عند الركن الداخلي للسلم. أثره: سحب السيخ للخارج وتقشر الغطاء. الصحيح: تقاطع الأسياخ عند الركن مع سيخ إضافي وامتداد كل منها Ld(min).</v>
      </c>
      <c r="E173" s="10" t="str">
        <f>Bank!P173</f>
        <v>ص 427</v>
      </c>
    </row>
    <row r="174" spans="1:5" ht="18" x14ac:dyDescent="0.25">
      <c r="A174" s="13" t="str">
        <f>Bank!A174</f>
        <v>Q170</v>
      </c>
      <c r="B174" s="13" t="str">
        <f>Bank!B174</f>
        <v>4|35</v>
      </c>
      <c r="C174" s="13" t="str">
        <f>Bank!N174</f>
        <v>B</v>
      </c>
      <c r="D174" s="20" t="str">
        <f>Bank!O174</f>
        <v>كليبسات ربط رقتي الحائط: 4 كليبسات/م2 بقطر لا يقل عن 6 مم.</v>
      </c>
      <c r="E174" s="13" t="str">
        <f>Bank!P174</f>
        <v>ملحق مصور ص 22</v>
      </c>
    </row>
    <row r="175" spans="1:5" ht="18" x14ac:dyDescent="0.25">
      <c r="A175" s="10" t="str">
        <f>Bank!A175</f>
        <v>Q171</v>
      </c>
      <c r="B175" s="10" t="str">
        <f>Bank!B175</f>
        <v>4|36</v>
      </c>
      <c r="C175" s="10" t="str">
        <f>Bank!N175</f>
        <v>C</v>
      </c>
      <c r="D175" s="19" t="str">
        <f>Bank!O175</f>
        <v>توقيت غسيل الشدات الخشبية: قبل الصب بـ 24 ساعة.</v>
      </c>
      <c r="E175" s="10" t="str">
        <f>Bank!P175</f>
        <v>ملحق مصور ص 22</v>
      </c>
    </row>
    <row r="176" spans="1:5" ht="18" x14ac:dyDescent="0.25">
      <c r="A176" s="13" t="str">
        <f>Bank!A176</f>
        <v>Q172</v>
      </c>
      <c r="B176" s="13" t="str">
        <f>Bank!B176</f>
        <v>4|37</v>
      </c>
      <c r="C176" s="13" t="str">
        <f>Bank!N176</f>
        <v>A</v>
      </c>
      <c r="D176" s="20" t="str">
        <f>Bank!O176</f>
        <v>مقاومة الشد: 520 ن/مم2 على الأقل (كود مصري).</v>
      </c>
      <c r="E176" s="13" t="str">
        <f>Bank!P176</f>
        <v>ص 40</v>
      </c>
    </row>
    <row r="177" spans="1:5" ht="18" x14ac:dyDescent="0.25">
      <c r="A177" s="10" t="str">
        <f>Bank!A177</f>
        <v>Q173</v>
      </c>
      <c r="B177" s="10" t="str">
        <f>Bank!B177</f>
        <v>4|38</v>
      </c>
      <c r="C177" s="10" t="str">
        <f>Bank!N177</f>
        <v>A</v>
      </c>
      <c r="D177" s="19" t="str">
        <f>Bank!O177</f>
        <v>منع الحزم بالكمرات: أقطار أكبر من 32 مم (SBC 304).</v>
      </c>
      <c r="E177" s="10" t="str">
        <f>Bank!P177</f>
        <v>ص 130</v>
      </c>
    </row>
    <row r="178" spans="1:5" ht="18" x14ac:dyDescent="0.25">
      <c r="A178" s="13" t="str">
        <f>Bank!A178</f>
        <v>Q174</v>
      </c>
      <c r="B178" s="13" t="str">
        <f>Bank!B178</f>
        <v>4|39</v>
      </c>
      <c r="C178" s="13" t="str">
        <f>Bank!N178</f>
        <v>A</v>
      </c>
      <c r="D178" s="20" t="str">
        <f>Bank!O178</f>
        <v>كراسي الحديد العلوي: قطر 10 مم على الأقل، تباعد 1 م بحد أقصى.</v>
      </c>
      <c r="E178" s="13" t="str">
        <f>Bank!P178</f>
        <v>ص 125</v>
      </c>
    </row>
    <row r="179" spans="1:5" ht="18" x14ac:dyDescent="0.25">
      <c r="A179" s="10" t="str">
        <f>Bank!A179</f>
        <v>Q175</v>
      </c>
      <c r="B179" s="10" t="str">
        <f>Bank!B179</f>
        <v>4|40</v>
      </c>
      <c r="C179" s="10" t="str">
        <f>Bank!N179</f>
        <v>C</v>
      </c>
      <c r="D179" s="19" t="str">
        <f>Bank!O179</f>
        <v>العلوي الإضافي عند الطرفين DL وDR: 0.25 L من وجه الركيزة (بدون حديد مكسح).</v>
      </c>
      <c r="E179" s="10" t="str">
        <f>Bank!P179</f>
        <v>ص 313</v>
      </c>
    </row>
    <row r="180" spans="1:5" ht="18" x14ac:dyDescent="0.25">
      <c r="A180" s="13" t="str">
        <f>Bank!A180</f>
        <v>Q176</v>
      </c>
      <c r="B180" s="13" t="str">
        <f>Bank!B180</f>
        <v>4|41</v>
      </c>
      <c r="C180" s="13" t="str">
        <f>Bank!N180</f>
        <v>D</v>
      </c>
      <c r="D180" s="20" t="str">
        <f>Bank!O180</f>
        <v>زمن فك جوانب شدة الأعمدة: 24 إلى 48 ساعة (أسمنت بورتلاندي عادي).</v>
      </c>
      <c r="E180" s="13" t="str">
        <f>Bank!P180</f>
        <v>ص 111</v>
      </c>
    </row>
    <row r="181" spans="1:5" ht="18" x14ac:dyDescent="0.25">
      <c r="A181" s="10" t="str">
        <f>Bank!A181</f>
        <v>Q177</v>
      </c>
      <c r="B181" s="10" t="str">
        <f>Bank!B181</f>
        <v>4|42</v>
      </c>
      <c r="C181" s="10" t="str">
        <f>Bank!N181</f>
        <v>C</v>
      </c>
      <c r="D181" s="19" t="str">
        <f>Bank!O181</f>
        <v>حديد 36/52: الاستطالة: 12% على الأقل.</v>
      </c>
      <c r="E181" s="10" t="str">
        <f>Bank!P181</f>
        <v>ص 40</v>
      </c>
    </row>
    <row r="182" spans="1:5" ht="36" x14ac:dyDescent="0.25">
      <c r="A182" s="13" t="str">
        <f>Bank!A182</f>
        <v>Q178</v>
      </c>
      <c r="B182" s="13" t="str">
        <f>Bank!B182</f>
        <v>4|43</v>
      </c>
      <c r="C182" s="13" t="str">
        <f>Bank!N182</f>
        <v>B</v>
      </c>
      <c r="D182" s="20" t="str">
        <f>Bank!O182</f>
        <v>الخطأ: ثني الحديد الداخلي حول الركن الداخلي للسلم. أثره: قوة شد تفصل الغطاء الخرساني. الصحيح: مقص وتقاطع الأسياخ وتمديدها في العنصر المقابل.</v>
      </c>
      <c r="E182" s="13" t="str">
        <f>Bank!P182</f>
        <v>ص 345</v>
      </c>
    </row>
    <row r="183" spans="1:5" ht="36" x14ac:dyDescent="0.25">
      <c r="A183" s="10" t="str">
        <f>Bank!A183</f>
        <v>Q179</v>
      </c>
      <c r="B183" s="10" t="str">
        <f>Bank!B183</f>
        <v>4|44</v>
      </c>
      <c r="C183" s="10" t="str">
        <f>Bank!N183</f>
        <v>A</v>
      </c>
      <c r="D183" s="19" t="str">
        <f>Bank!O183</f>
        <v>طول الرجل الأفقية لأشاير الأعمدة ورجل الثنية الرأسية لحديد القاعدة السفلي: ≥ 0.20 م (قاعدة مشتركة لعمودين عند فاصل تمدد (شكل أ-94)).</v>
      </c>
      <c r="E183" s="10" t="str">
        <f>Bank!P183</f>
        <v>ص 364</v>
      </c>
    </row>
    <row r="184" spans="1:5" ht="36" x14ac:dyDescent="0.25">
      <c r="A184" s="13" t="str">
        <f>Bank!A184</f>
        <v>Q180</v>
      </c>
      <c r="B184" s="13" t="str">
        <f>Bank!B184</f>
        <v>4|45</v>
      </c>
      <c r="C184" s="13" t="str">
        <f>Bank!N184</f>
        <v>C</v>
      </c>
      <c r="D184" s="20" t="str">
        <f>Bank!O184</f>
        <v>الصحيح: تقاطع الأسياخ على شكل L متراكبة وامتدادها Ld في كل اتجاه. أثر الخطأ: شروخ في أركان القناة.</v>
      </c>
      <c r="E184" s="13" t="str">
        <f>Bank!P184</f>
        <v>ص 427</v>
      </c>
    </row>
    <row r="185" spans="1:5" ht="18" x14ac:dyDescent="0.25">
      <c r="A185" s="10" t="str">
        <f>Bank!A185</f>
        <v>Q181</v>
      </c>
      <c r="B185" s="10" t="str">
        <f>Bank!B185</f>
        <v>5|1</v>
      </c>
      <c r="C185" s="10" t="str">
        <f>Bank!N185</f>
        <v>C</v>
      </c>
      <c r="D185" s="19" t="str">
        <f>Bank!O185</f>
        <v>معيار القبول: فرق القوة 6% بحد أقصى، انحراف 5%، استطالة ± 7%. التكرار: لكل كابل.</v>
      </c>
      <c r="E185" s="10" t="str">
        <f>Bank!P185</f>
        <v>ص 138</v>
      </c>
    </row>
    <row r="186" spans="1:5" ht="18" x14ac:dyDescent="0.25">
      <c r="A186" s="13" t="str">
        <f>Bank!A186</f>
        <v>Q182</v>
      </c>
      <c r="B186" s="13" t="str">
        <f>Bank!B186</f>
        <v>5|2</v>
      </c>
      <c r="C186" s="13" t="str">
        <f>Bank!N186</f>
        <v>A</v>
      </c>
      <c r="D186" s="20" t="str">
        <f>Bank!O186</f>
        <v>معيار القبول: 30 ن/مم2 على الأقل. التكرار: عينات بعمر 28 يوما.</v>
      </c>
      <c r="E186" s="13" t="str">
        <f>Bank!P186</f>
        <v>ص 139</v>
      </c>
    </row>
    <row r="187" spans="1:5" ht="18" x14ac:dyDescent="0.25">
      <c r="A187" s="10" t="str">
        <f>Bank!A187</f>
        <v>Q183</v>
      </c>
      <c r="B187" s="10" t="str">
        <f>Bank!B187</f>
        <v>5|3</v>
      </c>
      <c r="C187" s="10" t="str">
        <f>Bank!N187</f>
        <v>B</v>
      </c>
      <c r="D187" s="19" t="str">
        <f>Bank!O187</f>
        <v>معيار القبول: ضغط 0.2 ن/مم2 بحد أقصى دون انسداد. التكرار: قبل الصب.</v>
      </c>
      <c r="E187" s="10" t="str">
        <f>Bank!P187</f>
        <v>ص 137</v>
      </c>
    </row>
    <row r="188" spans="1:5" ht="18" x14ac:dyDescent="0.25">
      <c r="A188" s="13" t="str">
        <f>Bank!A188</f>
        <v>Q184</v>
      </c>
      <c r="B188" s="13" t="str">
        <f>Bank!B188</f>
        <v>5|4</v>
      </c>
      <c r="C188" s="13" t="str">
        <f>Bank!N188</f>
        <v>A</v>
      </c>
      <c r="D188" s="20" t="str">
        <f>Bank!O188</f>
        <v>مقاس ركام Screed: 10 مم بحد أقصى.</v>
      </c>
      <c r="E188" s="13" t="str">
        <f>Bank!P188</f>
        <v>ص 142</v>
      </c>
    </row>
    <row r="189" spans="1:5" ht="18" x14ac:dyDescent="0.25">
      <c r="A189" s="10" t="str">
        <f>Bank!A189</f>
        <v>Q185</v>
      </c>
      <c r="B189" s="10" t="str">
        <f>Bank!B189</f>
        <v>5|5</v>
      </c>
      <c r="C189" s="10" t="str">
        <f>Bank!N189</f>
        <v>C</v>
      </c>
      <c r="D189" s="19" t="str">
        <f>Bank!O189</f>
        <v>الصحيح: Hanger thru bolt للأحمال الثقيلة. أثر الخطأ: سقوط الأحمال أو تلف اللوح.</v>
      </c>
      <c r="E189" s="10" t="str">
        <f>Bank!P189</f>
        <v>ص 342</v>
      </c>
    </row>
    <row r="190" spans="1:5" ht="18" x14ac:dyDescent="0.25">
      <c r="A190" s="13" t="str">
        <f>Bank!A190</f>
        <v>Q186</v>
      </c>
      <c r="B190" s="13" t="str">
        <f>Bank!B190</f>
        <v>5|6</v>
      </c>
      <c r="C190" s="13" t="str">
        <f>Bank!N190</f>
        <v>B</v>
      </c>
      <c r="D190" s="20" t="str">
        <f>Bank!O190</f>
        <v>الصحيح: زراجين خاصة بالمنشآت المائية وكلبسات. أثر الخطأ: تسرب المياه.</v>
      </c>
      <c r="E190" s="13" t="str">
        <f>Bank!P190</f>
        <v>ص 145</v>
      </c>
    </row>
    <row r="191" spans="1:5" ht="36" x14ac:dyDescent="0.25">
      <c r="A191" s="10" t="str">
        <f>Bank!A191</f>
        <v>Q187</v>
      </c>
      <c r="B191" s="10" t="str">
        <f>Bank!B191</f>
        <v>5|7</v>
      </c>
      <c r="C191" s="10" t="str">
        <f>Bank!N191</f>
        <v>B</v>
      </c>
      <c r="D191" s="19" t="str">
        <f>Bank!O191</f>
        <v>التسليح العلوي الإضافي C لشريحة العمود: 0.25 L عند الطرفية و0.5 L إجمالي عند الداخلية.</v>
      </c>
      <c r="E191" s="10" t="str">
        <f>Bank!P191</f>
        <v>ص 348</v>
      </c>
    </row>
    <row r="192" spans="1:5" ht="18" x14ac:dyDescent="0.25">
      <c r="A192" s="13" t="str">
        <f>Bank!A192</f>
        <v>Q188</v>
      </c>
      <c r="B192" s="13" t="str">
        <f>Bank!B192</f>
        <v>5|8</v>
      </c>
      <c r="C192" s="13" t="str">
        <f>Bank!N192</f>
        <v>D</v>
      </c>
      <c r="D192" s="20" t="str">
        <f>Bank!O192</f>
        <v>دخول ماسورة التغذية للخزان: 25 سم على الأقل من سقف الخزان.</v>
      </c>
      <c r="E192" s="13" t="str">
        <f>Bank!P192</f>
        <v>ص 232</v>
      </c>
    </row>
    <row r="193" spans="1:5" ht="18" x14ac:dyDescent="0.25">
      <c r="A193" s="10" t="str">
        <f>Bank!A193</f>
        <v>Q189</v>
      </c>
      <c r="B193" s="10" t="str">
        <f>Bank!B193</f>
        <v>5|9</v>
      </c>
      <c r="C193" s="10" t="str">
        <f>Bank!N193</f>
        <v>A</v>
      </c>
      <c r="D193" s="19" t="str">
        <f>Bank!O193</f>
        <v>عرض العصب وتباعد الأعصاب: 0.15 م و0.55 م محور لمحور.</v>
      </c>
      <c r="E193" s="10" t="str">
        <f>Bank!P193</f>
        <v>ص 330</v>
      </c>
    </row>
    <row r="194" spans="1:5" ht="36" x14ac:dyDescent="0.25">
      <c r="A194" s="13" t="str">
        <f>Bank!A194</f>
        <v>Q190</v>
      </c>
      <c r="B194" s="13" t="str">
        <f>Bank!B194</f>
        <v>5|10</v>
      </c>
      <c r="C194" s="13" t="str">
        <f>Bank!N194</f>
        <v>D</v>
      </c>
      <c r="D194" s="20" t="str">
        <f>Bank!O194</f>
        <v>قبول Core Test: متوسط 3 قلوب 80% على الأقل، المفردة 75% على الأقل (الكود المصري).</v>
      </c>
      <c r="E194" s="13" t="str">
        <f>Bank!P194</f>
        <v>ص 139</v>
      </c>
    </row>
    <row r="195" spans="1:5" ht="18" x14ac:dyDescent="0.25">
      <c r="A195" s="10" t="str">
        <f>Bank!A195</f>
        <v>Q191</v>
      </c>
      <c r="B195" s="10" t="str">
        <f>Bank!B195</f>
        <v>5|11</v>
      </c>
      <c r="C195" s="10" t="str">
        <f>Bank!N195</f>
        <v>D</v>
      </c>
      <c r="D195" s="19" t="str">
        <f>Bank!O195</f>
        <v>العلوي المستمر بشريحة العمود: لا يقل عن 1/4 مساحة العلوي عند الركيزة.</v>
      </c>
      <c r="E195" s="10" t="str">
        <f>Bank!P195</f>
        <v>ص 349</v>
      </c>
    </row>
    <row r="196" spans="1:5" ht="36" x14ac:dyDescent="0.25">
      <c r="A196" s="13" t="str">
        <f>Bank!A196</f>
        <v>Q192</v>
      </c>
      <c r="B196" s="13" t="str">
        <f>Bank!B196</f>
        <v>5|12</v>
      </c>
      <c r="C196" s="13" t="str">
        <f>Bank!N196</f>
        <v>D</v>
      </c>
      <c r="D196" s="20" t="str">
        <f>Bank!O196</f>
        <v>أقصى تباعد بين أسياخ التسليح الرئيسي السفلي في الكمرة المخفية HCB: لا يزيد عن 250 مم.</v>
      </c>
      <c r="E196" s="13" t="str">
        <f>Bank!P196</f>
        <v>ص 330</v>
      </c>
    </row>
    <row r="197" spans="1:5" ht="18" x14ac:dyDescent="0.25">
      <c r="A197" s="10" t="str">
        <f>Bank!A197</f>
        <v>Q193</v>
      </c>
      <c r="B197" s="10" t="str">
        <f>Bank!B197</f>
        <v>5|13</v>
      </c>
      <c r="C197" s="10" t="str">
        <f>Bank!N197</f>
        <v>B</v>
      </c>
      <c r="D197" s="19" t="str">
        <f>Bank!O197</f>
        <v>بعد البيارة عن أساس الجار: 3 أمثال عمق الأساسات.</v>
      </c>
      <c r="E197" s="10" t="str">
        <f>Bank!P197</f>
        <v>ص 146</v>
      </c>
    </row>
    <row r="198" spans="1:5" ht="18" x14ac:dyDescent="0.25">
      <c r="A198" s="13" t="str">
        <f>Bank!A198</f>
        <v>Q194</v>
      </c>
      <c r="B198" s="13" t="str">
        <f>Bank!B198</f>
        <v>5|14</v>
      </c>
      <c r="C198" s="13" t="str">
        <f>Bank!N198</f>
        <v>D</v>
      </c>
      <c r="D198" s="20" t="str">
        <f>Bank!O198</f>
        <v>الردم حول الخزان: بعد 28 يوما، طبقات 25 سم بحد أقصى.</v>
      </c>
      <c r="E198" s="13" t="str">
        <f>Bank!P198</f>
        <v>ص 146</v>
      </c>
    </row>
    <row r="199" spans="1:5" ht="36" x14ac:dyDescent="0.25">
      <c r="A199" s="10" t="str">
        <f>Bank!A199</f>
        <v>Q195</v>
      </c>
      <c r="B199" s="10" t="str">
        <f>Bank!B199</f>
        <v>5|15</v>
      </c>
      <c r="C199" s="10" t="str">
        <f>Bank!N199</f>
        <v>C</v>
      </c>
      <c r="D199" s="19" t="str">
        <f>Bank!O199</f>
        <v>الخطأ: توصيل فائض الخزان على قوائم الصرف الصحي. أثره: تلوث مياه الخزان. الصحيح: عمود مستقل للفائض حتى الدور الأرضي.</v>
      </c>
      <c r="E199" s="10" t="str">
        <f>Bank!P199</f>
        <v>ص 232</v>
      </c>
    </row>
    <row r="200" spans="1:5" ht="36" x14ac:dyDescent="0.25">
      <c r="A200" s="13" t="str">
        <f>Bank!A200</f>
        <v>Q196</v>
      </c>
      <c r="B200" s="13" t="str">
        <f>Bank!B200</f>
        <v>5|16</v>
      </c>
      <c r="C200" s="13" t="str">
        <f>Bank!N200</f>
        <v>C</v>
      </c>
      <c r="D200" s="20" t="str">
        <f>Bank!O200</f>
        <v>منسوب قاع الخزان العلوي: 3 م فوق سطح المبنى أو 5 م فوق منسوب الأجهزة الصحية.</v>
      </c>
      <c r="E200" s="13" t="str">
        <f>Bank!P200</f>
        <v>ص 233</v>
      </c>
    </row>
    <row r="201" spans="1:5" ht="18" x14ac:dyDescent="0.25">
      <c r="A201" s="10" t="str">
        <f>Bank!A201</f>
        <v>Q197</v>
      </c>
      <c r="B201" s="10" t="str">
        <f>Bank!B201</f>
        <v>5|17</v>
      </c>
      <c r="C201" s="10" t="str">
        <f>Bank!N201</f>
        <v>C</v>
      </c>
      <c r="D201" s="19" t="str">
        <f>Bank!O201</f>
        <v>انخفاض ماسورة التغذية عن السقف: 25 سم على الأقل.</v>
      </c>
      <c r="E201" s="10" t="str">
        <f>Bank!P201</f>
        <v>ص 145</v>
      </c>
    </row>
    <row r="202" spans="1:5" ht="18" x14ac:dyDescent="0.25">
      <c r="A202" s="13" t="str">
        <f>Bank!A202</f>
        <v>Q198</v>
      </c>
      <c r="B202" s="13" t="str">
        <f>Bank!B202</f>
        <v>5|18</v>
      </c>
      <c r="C202" s="13" t="str">
        <f>Bank!N202</f>
        <v>D</v>
      </c>
      <c r="D202" s="20" t="str">
        <f>Bank!O202</f>
        <v>الراسم العلوي للبيارة: 25 سم على الأقل تحت بطنية السقف.</v>
      </c>
      <c r="E202" s="13" t="str">
        <f>Bank!P202</f>
        <v>ص 146</v>
      </c>
    </row>
    <row r="203" spans="1:5" ht="18" x14ac:dyDescent="0.25">
      <c r="A203" s="10" t="str">
        <f>Bank!A203</f>
        <v>Q199</v>
      </c>
      <c r="B203" s="10" t="str">
        <f>Bank!B203</f>
        <v>5|19</v>
      </c>
      <c r="C203" s="10" t="str">
        <f>Bank!N203</f>
        <v>B</v>
      </c>
      <c r="D203" s="19" t="str">
        <f>Bank!O203</f>
        <v>تكسيح البلاطة المجاورة للكابولي: 1/5 البحر.</v>
      </c>
      <c r="E203" s="10" t="str">
        <f>Bank!P203</f>
        <v>ص 334</v>
      </c>
    </row>
    <row r="204" spans="1:5" ht="18" x14ac:dyDescent="0.25">
      <c r="A204" s="13" t="str">
        <f>Bank!A204</f>
        <v>Q200</v>
      </c>
      <c r="B204" s="13" t="str">
        <f>Bank!B204</f>
        <v>5|20</v>
      </c>
      <c r="C204" s="13" t="str">
        <f>Bank!N204</f>
        <v>D</v>
      </c>
      <c r="D204" s="20" t="str">
        <f>Bank!O204</f>
        <v>شريط النيوبرين: 30×3 مم (وصلات HCS).</v>
      </c>
      <c r="E204" s="13" t="str">
        <f>Bank!P204</f>
        <v>ص 340</v>
      </c>
    </row>
    <row r="205" spans="1:5" ht="18" x14ac:dyDescent="0.25">
      <c r="A205" s="10" t="str">
        <f>Bank!A205</f>
        <v>Q201</v>
      </c>
      <c r="B205" s="10" t="str">
        <f>Bank!B205</f>
        <v>5|21</v>
      </c>
      <c r="C205" s="10" t="str">
        <f>Bank!N205</f>
        <v>C</v>
      </c>
      <c r="D205" s="19" t="str">
        <f>Bank!O205</f>
        <v>معيار القبول: متوسط 80% ولا تقل مفردة عن 75%. التكرار: 3 قلوب.</v>
      </c>
      <c r="E205" s="10" t="str">
        <f>Bank!P205</f>
        <v>ص 139</v>
      </c>
    </row>
    <row r="206" spans="1:5" ht="36" x14ac:dyDescent="0.25">
      <c r="A206" s="13" t="str">
        <f>Bank!A206</f>
        <v>Q202</v>
      </c>
      <c r="B206" s="13" t="str">
        <f>Bank!B206</f>
        <v>5|22</v>
      </c>
      <c r="C206" s="13" t="str">
        <f>Bank!N206</f>
        <v>C</v>
      </c>
      <c r="D206" s="20" t="str">
        <f>Bank!O206</f>
        <v>البلاطة العلوية والعمق الكلي: 0.07 م، عمق كلي 0.32 م، جزء مصمت 0.20 م بجوار الكمرة الساقطة.</v>
      </c>
      <c r="E206" s="13" t="str">
        <f>Bank!P206</f>
        <v>ص 330</v>
      </c>
    </row>
    <row r="207" spans="1:5" ht="18" x14ac:dyDescent="0.25">
      <c r="A207" s="10" t="str">
        <f>Bank!A207</f>
        <v>Q203</v>
      </c>
      <c r="B207" s="10" t="str">
        <f>Bank!B207</f>
        <v>5|23</v>
      </c>
      <c r="C207" s="10" t="str">
        <f>Bank!N207</f>
        <v>D</v>
      </c>
      <c r="D207" s="19" t="str">
        <f>Bank!O207</f>
        <v>دخول الحديد السفلي في الكمرة: لا يقل عن 50 مم.</v>
      </c>
      <c r="E207" s="10" t="str">
        <f>Bank!P207</f>
        <v>ص 335</v>
      </c>
    </row>
    <row r="208" spans="1:5" ht="18" x14ac:dyDescent="0.25">
      <c r="A208" s="13" t="str">
        <f>Bank!A208</f>
        <v>Q204</v>
      </c>
      <c r="B208" s="13" t="str">
        <f>Bank!B208</f>
        <v>5|24</v>
      </c>
      <c r="C208" s="13" t="str">
        <f>Bank!N208</f>
        <v>A</v>
      </c>
      <c r="D208" s="20" t="str">
        <f>Bank!O208</f>
        <v>طول الحديد الإضافي بعد حافة الفتحة: طول وصلة الشد LP أو 500 مم كحد أدنى.</v>
      </c>
      <c r="E208" s="13" t="str">
        <f>Bank!P208</f>
        <v>ص 336</v>
      </c>
    </row>
    <row r="209" spans="1:5" ht="18" x14ac:dyDescent="0.25">
      <c r="A209" s="10" t="str">
        <f>Bank!A209</f>
        <v>Q205</v>
      </c>
      <c r="B209" s="10" t="str">
        <f>Bank!B209</f>
        <v>5|25</v>
      </c>
      <c r="C209" s="10" t="str">
        <f>Bank!N209</f>
        <v>D</v>
      </c>
      <c r="D209" s="19" t="str">
        <f>Bank!O209</f>
        <v>تحدب الوحدات: 2 مم/م بحد أقصى 15 مم.</v>
      </c>
      <c r="E209" s="10" t="str">
        <f>Bank!P209</f>
        <v>ص 140</v>
      </c>
    </row>
    <row r="210" spans="1:5" ht="18" x14ac:dyDescent="0.25">
      <c r="A210" s="13" t="str">
        <f>Bank!A210</f>
        <v>Q206</v>
      </c>
      <c r="B210" s="13" t="str">
        <f>Bank!B210</f>
        <v>5|26</v>
      </c>
      <c r="C210" s="13" t="str">
        <f>Bank!N210</f>
        <v>D</v>
      </c>
      <c r="D210" s="20" t="str">
        <f>Bank!O210</f>
        <v>بلوك الفوم: 0.40×0.40×0.30 م.</v>
      </c>
      <c r="E210" s="13" t="str">
        <f>Bank!P210</f>
        <v>ص 330</v>
      </c>
    </row>
    <row r="211" spans="1:5" ht="18" x14ac:dyDescent="0.25">
      <c r="A211" s="10" t="str">
        <f>Bank!A211</f>
        <v>Q207</v>
      </c>
      <c r="B211" s="10" t="str">
        <f>Bank!B211</f>
        <v>5|27</v>
      </c>
      <c r="C211" s="10" t="str">
        <f>Bank!N211</f>
        <v>B</v>
      </c>
      <c r="D211" s="19" t="str">
        <f>Bank!O211</f>
        <v>مرور الحديد السفلي بعد محور العمود: 75 مم على الأقل.</v>
      </c>
      <c r="E211" s="10" t="str">
        <f>Bank!P211</f>
        <v>ص 129</v>
      </c>
    </row>
    <row r="212" spans="1:5" ht="18" x14ac:dyDescent="0.25">
      <c r="A212" s="13" t="str">
        <f>Bank!A212</f>
        <v>Q208</v>
      </c>
      <c r="B212" s="13" t="str">
        <f>Bank!B212</f>
        <v>5|28</v>
      </c>
      <c r="C212" s="13" t="str">
        <f>Bank!N212</f>
        <v>B</v>
      </c>
      <c r="D212" s="20" t="str">
        <f>Bank!O212</f>
        <v>امتداد الإضافي العلوي الطرفي: 1/4 البحر بين المحاور.</v>
      </c>
      <c r="E212" s="13" t="str">
        <f>Bank!P212</f>
        <v>ص 129</v>
      </c>
    </row>
    <row r="213" spans="1:5" ht="36" x14ac:dyDescent="0.25">
      <c r="A213" s="10" t="str">
        <f>Bank!A213</f>
        <v>Q209</v>
      </c>
      <c r="B213" s="10" t="str">
        <f>Bank!B213</f>
        <v>5|29</v>
      </c>
      <c r="C213" s="10" t="str">
        <f>Bank!N213</f>
        <v>B</v>
      </c>
      <c r="D213" s="19" t="str">
        <f>Bank!O213</f>
        <v>عرض الجزء المصمت: نصف المسافة بين الأعصاب أو البحر/8 إلى 10، و20 سم على الأقل.</v>
      </c>
      <c r="E213" s="10" t="str">
        <f>Bank!P213</f>
        <v>ص 128</v>
      </c>
    </row>
    <row r="214" spans="1:5" ht="18" x14ac:dyDescent="0.25">
      <c r="A214" s="13" t="str">
        <f>Bank!A214</f>
        <v>Q210</v>
      </c>
      <c r="B214" s="13" t="str">
        <f>Bank!B214</f>
        <v>5|30</v>
      </c>
      <c r="C214" s="13" t="str">
        <f>Bank!N214</f>
        <v>A</v>
      </c>
      <c r="D214" s="20" t="str">
        <f>Bank!O214</f>
        <v>عمق البيارة: 1.5 م على الأقل من ماسورة المدخل.</v>
      </c>
      <c r="E214" s="13" t="str">
        <f>Bank!P214</f>
        <v>ص 146</v>
      </c>
    </row>
    <row r="215" spans="1:5" ht="18" x14ac:dyDescent="0.25">
      <c r="A215" s="10" t="str">
        <f>Bank!A215</f>
        <v>Q211</v>
      </c>
      <c r="B215" s="10" t="str">
        <f>Bank!B215</f>
        <v>5|31</v>
      </c>
      <c r="C215" s="10" t="str">
        <f>Bank!N215</f>
        <v>B</v>
      </c>
      <c r="D215" s="19" t="str">
        <f>Bank!O215</f>
        <v>مسافة الارتكاز: البحر/180، 5 سم على الأقل للبلاطات و15 سم للكمرات.</v>
      </c>
      <c r="E215" s="10" t="str">
        <f>Bank!P215</f>
        <v>ص 140</v>
      </c>
    </row>
    <row r="216" spans="1:5" ht="18" x14ac:dyDescent="0.25">
      <c r="A216" s="13" t="str">
        <f>Bank!A216</f>
        <v>Q212</v>
      </c>
      <c r="B216" s="13" t="str">
        <f>Bank!B216</f>
        <v>5|32</v>
      </c>
      <c r="C216" s="13" t="str">
        <f>Bank!N216</f>
        <v>B</v>
      </c>
      <c r="D216" s="20" t="str">
        <f>Bank!O216</f>
        <v>طول ارتكاز الكمرات سابقة الصنع: لا يقل عن L/180 ولا عن 75 مم.</v>
      </c>
      <c r="E216" s="13" t="str">
        <f>Bank!P216</f>
        <v>ص 339</v>
      </c>
    </row>
    <row r="217" spans="1:5" ht="36" x14ac:dyDescent="0.25">
      <c r="A217" s="10" t="str">
        <f>Bank!A217</f>
        <v>Q213</v>
      </c>
      <c r="B217" s="10" t="str">
        <f>Bank!B217</f>
        <v>5|33</v>
      </c>
      <c r="C217" s="10" t="str">
        <f>Bank!N217</f>
        <v>C</v>
      </c>
      <c r="D217" s="19" t="str">
        <f>Bank!O217</f>
        <v>الخطأ: تمرير ماسورة في حائط خزان بدون Puddle flange وعزل. أثره: تسرب المياه. الصحيح: Puddle flange وعزل وماستيك.</v>
      </c>
      <c r="E217" s="10" t="str">
        <f>Bank!P217</f>
        <v>ص 352</v>
      </c>
    </row>
    <row r="218" spans="1:5" ht="18" x14ac:dyDescent="0.25">
      <c r="A218" s="13" t="str">
        <f>Bank!A218</f>
        <v>Q214</v>
      </c>
      <c r="B218" s="13" t="str">
        <f>Bank!B218</f>
        <v>5|34</v>
      </c>
      <c r="C218" s="13" t="str">
        <f>Bank!N218</f>
        <v>C</v>
      </c>
      <c r="D218" s="20" t="str">
        <f>Bank!O218</f>
        <v>اختبار الامتلاء: أسبوع بعد 28 يوما.</v>
      </c>
      <c r="E218" s="13" t="str">
        <f>Bank!P218</f>
        <v>ص 145</v>
      </c>
    </row>
    <row r="219" spans="1:5" ht="18" x14ac:dyDescent="0.25">
      <c r="A219" s="10" t="str">
        <f>Bank!A219</f>
        <v>Q215</v>
      </c>
      <c r="B219" s="10" t="str">
        <f>Bank!B219</f>
        <v>5|35</v>
      </c>
      <c r="C219" s="10" t="str">
        <f>Bank!N219</f>
        <v>C</v>
      </c>
      <c r="D219" s="19" t="str">
        <f>Bank!O219</f>
        <v>معيار القبول: 28% بحد أقصى. التكرار: للاعتماد.</v>
      </c>
      <c r="E219" s="10" t="str">
        <f>Bank!P219</f>
        <v>ص 140</v>
      </c>
    </row>
    <row r="220" spans="1:5" ht="18" x14ac:dyDescent="0.25">
      <c r="A220" s="13" t="str">
        <f>Bank!A220</f>
        <v>Q216</v>
      </c>
      <c r="B220" s="13" t="str">
        <f>Bank!B220</f>
        <v>5|36</v>
      </c>
      <c r="C220" s="13" t="str">
        <f>Bank!N220</f>
        <v>D</v>
      </c>
      <c r="D220" s="20" t="str">
        <f>Bank!O220</f>
        <v>خلوص الحافة غير المقواة: لا يقل عن 15 مم من حافة الركيزة.</v>
      </c>
      <c r="E220" s="13" t="str">
        <f>Bank!P220</f>
        <v>ص 339</v>
      </c>
    </row>
    <row r="221" spans="1:5" ht="18" x14ac:dyDescent="0.25">
      <c r="A221" s="10" t="str">
        <f>Bank!A221</f>
        <v>Q217</v>
      </c>
      <c r="B221" s="10" t="str">
        <f>Bank!B221</f>
        <v>5|37</v>
      </c>
      <c r="C221" s="10" t="str">
        <f>Bank!N221</f>
        <v>D</v>
      </c>
      <c r="D221" s="19" t="str">
        <f>Bank!O221</f>
        <v>طول ارتكاز البلاطات سابقة الصنع: لا يقل عن L/180 ولا عن 50 مم.</v>
      </c>
      <c r="E221" s="10" t="str">
        <f>Bank!P221</f>
        <v>ص 339</v>
      </c>
    </row>
    <row r="222" spans="1:5" ht="18" x14ac:dyDescent="0.25">
      <c r="A222" s="13" t="str">
        <f>Bank!A222</f>
        <v>Q218</v>
      </c>
      <c r="B222" s="13" t="str">
        <f>Bank!B222</f>
        <v>5|38</v>
      </c>
      <c r="C222" s="13" t="str">
        <f>Bank!N222</f>
        <v>D</v>
      </c>
      <c r="D222" s="20" t="str">
        <f>Bank!O222</f>
        <v>تباعد أفرع كانات المخدات: 25 سم بحد أقصى، 4 أفرع.</v>
      </c>
      <c r="E222" s="13" t="str">
        <f>Bank!P222</f>
        <v>ص 128</v>
      </c>
    </row>
    <row r="223" spans="1:5" ht="18" x14ac:dyDescent="0.25">
      <c r="A223" s="10" t="str">
        <f>Bank!A223</f>
        <v>Q219</v>
      </c>
      <c r="B223" s="10" t="str">
        <f>Bank!B223</f>
        <v>5|39</v>
      </c>
      <c r="C223" s="10" t="str">
        <f>Bank!N223</f>
        <v>A</v>
      </c>
      <c r="D223" s="19" t="str">
        <f>Bank!O223</f>
        <v>سمك البلاطة الذي يحتاج رقة علوية: أكبر من 30 سم (Post tension flat slab).</v>
      </c>
      <c r="E223" s="10" t="str">
        <f>Bank!P223</f>
        <v>ص 137</v>
      </c>
    </row>
    <row r="224" spans="1:5" ht="18" x14ac:dyDescent="0.25">
      <c r="A224" s="13" t="str">
        <f>Bank!A224</f>
        <v>Q220</v>
      </c>
      <c r="B224" s="13" t="str">
        <f>Bank!B224</f>
        <v>5|40</v>
      </c>
      <c r="C224" s="13" t="str">
        <f>Bank!N224</f>
        <v>D</v>
      </c>
      <c r="D224" s="20" t="str">
        <f>Bank!O224</f>
        <v>ضغط هواء اختبار الأجربة: 0.2 ن/مم2 بحد أقصى.</v>
      </c>
      <c r="E224" s="13" t="str">
        <f>Bank!P224</f>
        <v>ص 137</v>
      </c>
    </row>
    <row r="225" spans="1:5" ht="18" x14ac:dyDescent="0.25">
      <c r="A225" s="10" t="str">
        <f>Bank!A225</f>
        <v>Q221</v>
      </c>
      <c r="B225" s="10" t="str">
        <f>Bank!B225</f>
        <v>5|41</v>
      </c>
      <c r="C225" s="10" t="str">
        <f>Bank!N225</f>
        <v>C</v>
      </c>
      <c r="D225" s="19" t="str">
        <f>Bank!O225</f>
        <v>ارتفاع كمرات حوامل الخزان حرف I: 18 سم على الأقل (محملة على أعمدة خرسانية).</v>
      </c>
      <c r="E225" s="10" t="str">
        <f>Bank!P225</f>
        <v>ص 232</v>
      </c>
    </row>
    <row r="226" spans="1:5" ht="18" x14ac:dyDescent="0.25">
      <c r="A226" s="13" t="str">
        <f>Bank!A226</f>
        <v>Q222</v>
      </c>
      <c r="B226" s="13" t="str">
        <f>Bank!B226</f>
        <v>5|42</v>
      </c>
      <c r="C226" s="13" t="str">
        <f>Bank!N226</f>
        <v>C</v>
      </c>
      <c r="D226" s="20" t="str">
        <f>Bank!O226</f>
        <v>امتداد الشبكة العلوية A: (0.35 إلى 0.5) L مع وصلة 75 مم.</v>
      </c>
      <c r="E226" s="13" t="str">
        <f>Bank!P226</f>
        <v>ص 348</v>
      </c>
    </row>
    <row r="227" spans="1:5" ht="18" x14ac:dyDescent="0.25">
      <c r="A227" s="10" t="str">
        <f>Bank!A227</f>
        <v>Q223</v>
      </c>
      <c r="B227" s="10" t="str">
        <f>Bank!B227</f>
        <v>5|43</v>
      </c>
      <c r="C227" s="10" t="str">
        <f>Bank!N227</f>
        <v>B</v>
      </c>
      <c r="D227" s="19" t="str">
        <f>Bank!O227</f>
        <v>Waterstop PVC فواصل الصب: عرض 230 مم (خزانات).</v>
      </c>
      <c r="E227" s="10" t="str">
        <f>Bank!P227</f>
        <v>ص 354</v>
      </c>
    </row>
    <row r="228" spans="1:5" ht="18" x14ac:dyDescent="0.25">
      <c r="A228" s="13" t="str">
        <f>Bank!A228</f>
        <v>Q224</v>
      </c>
      <c r="B228" s="13" t="str">
        <f>Bank!B228</f>
        <v>5|44</v>
      </c>
      <c r="C228" s="13" t="str">
        <f>Bank!N228</f>
        <v>C</v>
      </c>
      <c r="D228" s="20" t="str">
        <f>Bank!O228</f>
        <v>الأمان ضد الطفو: 1.5 × قوة الدفع أو زيادة 20%.</v>
      </c>
      <c r="E228" s="13" t="str">
        <f>Bank!P228</f>
        <v>ص 144</v>
      </c>
    </row>
    <row r="229" spans="1:5" ht="18" x14ac:dyDescent="0.25">
      <c r="A229" s="10" t="str">
        <f>Bank!A229</f>
        <v>Q225</v>
      </c>
      <c r="B229" s="10" t="str">
        <f>Bank!B229</f>
        <v>5|45</v>
      </c>
      <c r="C229" s="10" t="str">
        <f>Bank!N229</f>
        <v>B</v>
      </c>
      <c r="D229" s="19" t="str">
        <f>Bank!O229</f>
        <v>عمق غرفة الترسيب: 100 سم على الأقل.</v>
      </c>
      <c r="E229" s="10" t="str">
        <f>Bank!P229</f>
        <v>ص 146</v>
      </c>
    </row>
    <row r="230" spans="1:5" ht="36" x14ac:dyDescent="0.25">
      <c r="A230" s="13" t="str">
        <f>Bank!A230</f>
        <v>Q226</v>
      </c>
      <c r="B230" s="13" t="str">
        <f>Bank!B230</f>
        <v>6|1</v>
      </c>
      <c r="C230" s="13" t="str">
        <f>Bank!N230</f>
        <v>A</v>
      </c>
      <c r="D230" s="20" t="str">
        <f>Bank!O230</f>
        <v>أشاير حوائط الستائر بالمناطق الزلزالية: قطر 12 مم كل 1 م من 40 سم (مناطق 3 إلى 5ب).</v>
      </c>
      <c r="E230" s="13" t="str">
        <f>Bank!P230</f>
        <v>ص 134</v>
      </c>
    </row>
    <row r="231" spans="1:5" ht="18" x14ac:dyDescent="0.25">
      <c r="A231" s="10" t="str">
        <f>Bank!A231</f>
        <v>Q227</v>
      </c>
      <c r="B231" s="10" t="str">
        <f>Bank!B231</f>
        <v>6|2</v>
      </c>
      <c r="C231" s="10" t="str">
        <f>Bank!N231</f>
        <v>D</v>
      </c>
      <c r="D231" s="19" t="str">
        <f>Bank!O231</f>
        <v>أسمنت خرسانة الفوم للميول: ≥ 300 كجم/م3.</v>
      </c>
      <c r="E231" s="10" t="str">
        <f>Bank!P231</f>
        <v>ص 179</v>
      </c>
    </row>
    <row r="232" spans="1:5" ht="54" x14ac:dyDescent="0.25">
      <c r="A232" s="13" t="str">
        <f>Bank!A232</f>
        <v>Q228</v>
      </c>
      <c r="B232" s="13" t="str">
        <f>Bank!B232</f>
        <v>6|3</v>
      </c>
      <c r="C232" s="13" t="str">
        <f>Bank!N232</f>
        <v>C</v>
      </c>
      <c r="D232" s="20" t="str">
        <f>Bank!O232</f>
        <v>الصحيح: تسليح رأسي حسب الارتفاع (800/600/400 مم) وladder أفقي 2-Ø5 كل مدماكين لحوائط ≤150 مم و3-Ø5 كل مدماك لحوائط 200 مم. أثر الخطأ: انهيار أو تشرخ الحائط.</v>
      </c>
      <c r="E232" s="13" t="str">
        <f>Bank!P232</f>
        <v>ص 380</v>
      </c>
    </row>
    <row r="233" spans="1:5" ht="36" x14ac:dyDescent="0.25">
      <c r="A233" s="10" t="str">
        <f>Bank!A233</f>
        <v>Q229</v>
      </c>
      <c r="B233" s="10" t="str">
        <f>Bank!B233</f>
        <v>6|4</v>
      </c>
      <c r="C233" s="10" t="str">
        <f>Bank!N233</f>
        <v>C</v>
      </c>
      <c r="D233" s="19" t="str">
        <f>Bank!O233</f>
        <v>ميل سطح غطاء الدروة: ميل 0.03 م على عرض 0.30 م، وسمك الغطاء عند الحافة 0.13 م (Precast concrete coping على دروة CMU سمك 0.20 م مع Drip mould).</v>
      </c>
      <c r="E233" s="10" t="str">
        <f>Bank!P233</f>
        <v>ص 378</v>
      </c>
    </row>
    <row r="234" spans="1:5" ht="18" x14ac:dyDescent="0.25">
      <c r="A234" s="13" t="str">
        <f>Bank!A234</f>
        <v>Q230</v>
      </c>
      <c r="B234" s="13" t="str">
        <f>Bank!B234</f>
        <v>6|5</v>
      </c>
      <c r="C234" s="13" t="str">
        <f>Bank!N234</f>
        <v>A</v>
      </c>
      <c r="D234" s="20" t="str">
        <f>Bank!O234</f>
        <v>معيار القبول: ≥ 250 كجم/سم2 بعد 28 يوماً. التكرار: عينات دورية.</v>
      </c>
      <c r="E234" s="13" t="str">
        <f>Bank!P234</f>
        <v>ص 175</v>
      </c>
    </row>
    <row r="235" spans="1:5" ht="36" x14ac:dyDescent="0.25">
      <c r="A235" s="10" t="str">
        <f>Bank!A235</f>
        <v>Q231</v>
      </c>
      <c r="B235" s="10" t="str">
        <f>Bank!B235</f>
        <v>6|6</v>
      </c>
      <c r="C235" s="10" t="str">
        <f>Bank!N235</f>
        <v>D</v>
      </c>
      <c r="D235" s="19" t="str">
        <f>Bank!O235</f>
        <v>مقاس البؤجة وتباعدها: 3×10 سم على مسافات ≤ 2 م (0.5 م فوق الأرض و0.5 م تحت السقف).</v>
      </c>
      <c r="E235" s="10" t="str">
        <f>Bank!P235</f>
        <v>ص 171</v>
      </c>
    </row>
    <row r="236" spans="1:5" ht="36" x14ac:dyDescent="0.25">
      <c r="A236" s="13" t="str">
        <f>Bank!A236</f>
        <v>Q232</v>
      </c>
      <c r="B236" s="13" t="str">
        <f>Bank!B236</f>
        <v>6|7</v>
      </c>
      <c r="C236" s="13" t="str">
        <f>Bank!N236</f>
        <v>B</v>
      </c>
      <c r="D236" s="20" t="str">
        <f>Bank!O236</f>
        <v>مسافة تثبيت الشبك المعدني: لا تزيد عن 25 سم بمسامير صلب مع ورد (بين الخرسانة والمباني).</v>
      </c>
      <c r="E236" s="13" t="str">
        <f>Bank!P236</f>
        <v>ملحق مصور ص 32</v>
      </c>
    </row>
    <row r="237" spans="1:5" ht="36" x14ac:dyDescent="0.25">
      <c r="A237" s="10" t="str">
        <f>Bank!A237</f>
        <v>Q233</v>
      </c>
      <c r="B237" s="10" t="str">
        <f>Bank!B237</f>
        <v>6|8</v>
      </c>
      <c r="C237" s="10" t="str">
        <f>Bank!N237</f>
        <v>A</v>
      </c>
      <c r="D237" s="19" t="str">
        <f>Bank!O237</f>
        <v>مقاومة مكعبات مونة الطرطشة بعد 28 يوما: 300 كجم/سم2 على الأقل (كود مصري للبياض 2006 ص9).</v>
      </c>
      <c r="E237" s="10" t="str">
        <f>Bank!P237</f>
        <v>ص 52</v>
      </c>
    </row>
    <row r="238" spans="1:5" ht="36" x14ac:dyDescent="0.25">
      <c r="A238" s="13" t="str">
        <f>Bank!A238</f>
        <v>Q234</v>
      </c>
      <c r="B238" s="13" t="str">
        <f>Bank!B238</f>
        <v>6|9</v>
      </c>
      <c r="C238" s="13" t="str">
        <f>Bank!N238</f>
        <v>A</v>
      </c>
      <c r="D238" s="20" t="str">
        <f>Bank!O238</f>
        <v>تباعد كانات Dovetail عند أعلى الحائط أسفل البلاطة/الكمرة: 800 مم كحد أقصى (قطاع رأسي عند التثبيت العلوي).</v>
      </c>
      <c r="E238" s="13" t="str">
        <f>Bank!P238</f>
        <v>ص 379</v>
      </c>
    </row>
    <row r="239" spans="1:5" ht="18" x14ac:dyDescent="0.25">
      <c r="A239" s="10" t="str">
        <f>Bank!A239</f>
        <v>Q235</v>
      </c>
      <c r="B239" s="10" t="str">
        <f>Bank!B239</f>
        <v>6|10</v>
      </c>
      <c r="C239" s="10" t="str">
        <f>Bank!N239</f>
        <v>D</v>
      </c>
      <c r="D239" s="19" t="str">
        <f>Bank!O239</f>
        <v>استقامة الحائط: قدة ألومنيوم 3 م بدون تنوير.</v>
      </c>
      <c r="E239" s="10" t="str">
        <f>Bank!P239</f>
        <v>ملحق مصور ص 31</v>
      </c>
    </row>
    <row r="240" spans="1:5" ht="36" x14ac:dyDescent="0.25">
      <c r="A240" s="13" t="str">
        <f>Bank!A240</f>
        <v>Q236</v>
      </c>
      <c r="B240" s="13" t="str">
        <f>Bank!B240</f>
        <v>6|11</v>
      </c>
      <c r="C240" s="13" t="str">
        <f>Bank!N240</f>
        <v>A</v>
      </c>
      <c r="D240" s="20" t="str">
        <f>Bank!O240</f>
        <v>معيار القبول: ≤ 5% من وزن الرمل و≤ 10% لمسحوق الحصى. التكرار: كل 200 م3 أو أقل أو عند تغيير المصدر أو كل شهر.</v>
      </c>
      <c r="E240" s="13" t="str">
        <f>Bank!P240</f>
        <v>ص 169</v>
      </c>
    </row>
    <row r="241" spans="1:5" ht="18" x14ac:dyDescent="0.25">
      <c r="A241" s="10" t="str">
        <f>Bank!A241</f>
        <v>Q237</v>
      </c>
      <c r="B241" s="10" t="str">
        <f>Bank!B241</f>
        <v>6|12</v>
      </c>
      <c r="C241" s="10" t="str">
        <f>Bank!N241</f>
        <v>C</v>
      </c>
      <c r="D241" s="19" t="str">
        <f>Bank!O241</f>
        <v>ارتفاع رفع العزل على الدروة: 400 مم (Base flashing + membrane).</v>
      </c>
      <c r="E241" s="10" t="str">
        <f>Bank!P241</f>
        <v>ص 378</v>
      </c>
    </row>
    <row r="242" spans="1:5" ht="36" x14ac:dyDescent="0.25">
      <c r="A242" s="13" t="str">
        <f>Bank!A242</f>
        <v>Q238</v>
      </c>
      <c r="B242" s="13" t="str">
        <f>Bank!B242</f>
        <v>6|13</v>
      </c>
      <c r="C242" s="13" t="str">
        <f>Bank!N242</f>
        <v>B</v>
      </c>
      <c r="D242" s="20" t="str">
        <f>Bank!O242</f>
        <v>الصحيح: تركيب الحلوق بعد الطرطشة والبؤج والأوتار. أثر الخطأ: تلف الحلوق وعيوب التقاء البياض.</v>
      </c>
      <c r="E242" s="13" t="str">
        <f>Bank!P242</f>
        <v>ص 170</v>
      </c>
    </row>
    <row r="243" spans="1:5" ht="18" x14ac:dyDescent="0.25">
      <c r="A243" s="10" t="str">
        <f>Bank!A243</f>
        <v>Q239</v>
      </c>
      <c r="B243" s="10" t="str">
        <f>Bank!B243</f>
        <v>6|14</v>
      </c>
      <c r="C243" s="10" t="str">
        <f>Bank!N243</f>
        <v>D</v>
      </c>
      <c r="D243" s="19" t="str">
        <f>Bank!O243</f>
        <v>معدل البيتومين للطبقة: 0.45 إلى 0.85 كجم/م2 غالبا (حسب صانع العزل).</v>
      </c>
      <c r="E243" s="10" t="str">
        <f>Bank!P243</f>
        <v>ملحق مصور ص 14</v>
      </c>
    </row>
    <row r="244" spans="1:5" ht="36" x14ac:dyDescent="0.25">
      <c r="A244" s="13" t="str">
        <f>Bank!A244</f>
        <v>Q240</v>
      </c>
      <c r="B244" s="13" t="str">
        <f>Bank!B244</f>
        <v>6|15</v>
      </c>
      <c r="C244" s="13" t="str">
        <f>Bank!N244</f>
        <v>B</v>
      </c>
      <c r="D244" s="20" t="str">
        <f>Bank!O244</f>
        <v>الخطأ: اختبار العزل قبل تمديد مواسير السباكة بالأرضيات. أثره: السباك غالباً يقطع العزل بعد الاختبار. الصحيح: الاختبار بعد تمديد السباكة واختبارها واستلامها.</v>
      </c>
      <c r="E244" s="13" t="str">
        <f>Bank!P244</f>
        <v>ص 178</v>
      </c>
    </row>
    <row r="245" spans="1:5" ht="36" x14ac:dyDescent="0.25">
      <c r="A245" s="10" t="str">
        <f>Bank!A245</f>
        <v>Q241</v>
      </c>
      <c r="B245" s="10" t="str">
        <f>Bank!B245</f>
        <v>6|16</v>
      </c>
      <c r="C245" s="10" t="str">
        <f>Bank!N245</f>
        <v>B</v>
      </c>
      <c r="D245" s="19" t="str">
        <f>Bank!O245</f>
        <v>الخطأ: تقطيع البلوك بالشاكوش. أثره: تكسير الوحدات. الصحيح: التقطيع بالصاروخ وملء الفراغات.</v>
      </c>
      <c r="E245" s="10" t="str">
        <f>Bank!P245</f>
        <v>ص 164</v>
      </c>
    </row>
    <row r="246" spans="1:5" ht="36" x14ac:dyDescent="0.25">
      <c r="A246" s="13" t="str">
        <f>Bank!A246</f>
        <v>Q242</v>
      </c>
      <c r="B246" s="13" t="str">
        <f>Bank!B246</f>
        <v>6|17</v>
      </c>
      <c r="C246" s="13" t="str">
        <f>Bank!N246</f>
        <v>C</v>
      </c>
      <c r="D246" s="20" t="str">
        <f>Bank!O246</f>
        <v>ميول الأسطح: لا تقل عن 3 مم/م.ط والمعتاد 5 إلى 10 مم/م.ط.</v>
      </c>
      <c r="E246" s="13" t="str">
        <f>Bank!P246</f>
        <v>ملحق مصور ص 39</v>
      </c>
    </row>
    <row r="247" spans="1:5" ht="18" x14ac:dyDescent="0.25">
      <c r="A247" s="10" t="str">
        <f>Bank!A247</f>
        <v>Q243</v>
      </c>
      <c r="B247" s="10" t="str">
        <f>Bank!B247</f>
        <v>6|18</v>
      </c>
      <c r="C247" s="10" t="str">
        <f>Bank!N247</f>
        <v>B</v>
      </c>
      <c r="D247" s="19" t="str">
        <f>Bank!O247</f>
        <v>التراكب العرضي عند نهاية اللفة: لا يقل عن 15 سم.</v>
      </c>
      <c r="E247" s="10" t="str">
        <f>Bank!P247</f>
        <v>ملحق مصور ص 41</v>
      </c>
    </row>
    <row r="248" spans="1:5" ht="18" x14ac:dyDescent="0.25">
      <c r="A248" s="13" t="str">
        <f>Bank!A248</f>
        <v>Q244</v>
      </c>
      <c r="B248" s="13" t="str">
        <f>Bank!B248</f>
        <v>6|19</v>
      </c>
      <c r="C248" s="13" t="str">
        <f>Bank!N248</f>
        <v>B</v>
      </c>
      <c r="D248" s="20" t="str">
        <f>Bank!O248</f>
        <v>طبقة اللباد: 5 مم.</v>
      </c>
      <c r="E248" s="13" t="str">
        <f>Bank!P248</f>
        <v>ص 177</v>
      </c>
    </row>
    <row r="249" spans="1:5" ht="18" x14ac:dyDescent="0.25">
      <c r="A249" s="10" t="str">
        <f>Bank!A249</f>
        <v>Q245</v>
      </c>
      <c r="B249" s="10" t="str">
        <f>Bank!B249</f>
        <v>6|20</v>
      </c>
      <c r="C249" s="10" t="str">
        <f>Bank!N249</f>
        <v>A</v>
      </c>
      <c r="D249" s="19" t="str">
        <f>Bank!O249</f>
        <v>تكرار اختبارات رمل المباني: كل 200 م3 أو أقل، أو عند تغيير المصدر، أو كل شهر.</v>
      </c>
      <c r="E249" s="10" t="str">
        <f>Bank!P249</f>
        <v>ص 52</v>
      </c>
    </row>
    <row r="250" spans="1:5" ht="36" x14ac:dyDescent="0.25">
      <c r="A250" s="13" t="str">
        <f>Bank!A250</f>
        <v>Q246</v>
      </c>
      <c r="B250" s="13" t="str">
        <f>Bank!B250</f>
        <v>6|21</v>
      </c>
      <c r="C250" s="13" t="str">
        <f>Bank!N250</f>
        <v>A</v>
      </c>
      <c r="D250" s="20" t="str">
        <f>Bank!O250</f>
        <v>الخطأ: رص البلوك صلبا حتى بطنية الكمرة أو البلاطة. أثره: انتقال أحمال الترخيم للحائط وتشرخه. الصحيح: ترك فاصل 12 إلى 25 مم وملؤه بـ compressible filler وsealant.</v>
      </c>
      <c r="E250" s="13" t="str">
        <f>Bank!P250</f>
        <v>ص 379</v>
      </c>
    </row>
    <row r="251" spans="1:5" ht="36" x14ac:dyDescent="0.25">
      <c r="A251" s="10" t="str">
        <f>Bank!A251</f>
        <v>Q247</v>
      </c>
      <c r="B251" s="10" t="str">
        <f>Bank!B251</f>
        <v>6|22</v>
      </c>
      <c r="C251" s="10" t="str">
        <f>Bank!N251</f>
        <v>D</v>
      </c>
      <c r="D251" s="19" t="str">
        <f>Bank!O251</f>
        <v>سماكة جدار وحدة البلوك: 30 مم حامل، 15 مم غير حامل على الأقل (المواصفات السعودية 04200).</v>
      </c>
      <c r="E251" s="10" t="str">
        <f>Bank!P251</f>
        <v>ص 160</v>
      </c>
    </row>
    <row r="252" spans="1:5" ht="36" x14ac:dyDescent="0.25">
      <c r="A252" s="13" t="str">
        <f>Bank!A252</f>
        <v>Q248</v>
      </c>
      <c r="B252" s="13" t="str">
        <f>Bank!B252</f>
        <v>6|23</v>
      </c>
      <c r="C252" s="13" t="str">
        <f>Bank!N252</f>
        <v>C</v>
      </c>
      <c r="D252" s="20" t="str">
        <f>Bank!O252</f>
        <v>الصحيح: ضبط نسبة الأسمنت والمعالجة وضمان التصاق اللياسة بالخرسانة. أثر الخطأ: شروخ شعرية.</v>
      </c>
      <c r="E252" s="13" t="str">
        <f>Bank!P252</f>
        <v>ص 176</v>
      </c>
    </row>
    <row r="253" spans="1:5" ht="18" x14ac:dyDescent="0.25">
      <c r="A253" s="10" t="str">
        <f>Bank!A253</f>
        <v>Q249</v>
      </c>
      <c r="B253" s="10" t="str">
        <f>Bank!B253</f>
        <v>6|24</v>
      </c>
      <c r="C253" s="10" t="str">
        <f>Bank!N253</f>
        <v>C</v>
      </c>
      <c r="D253" s="19" t="str">
        <f>Bank!O253</f>
        <v>مدة معالجة الطرطشة: ≥ يومين والمعتاد 3 أيام.</v>
      </c>
      <c r="E253" s="10" t="str">
        <f>Bank!P253</f>
        <v>ص 171</v>
      </c>
    </row>
    <row r="254" spans="1:5" ht="18" x14ac:dyDescent="0.25">
      <c r="A254" s="13" t="str">
        <f>Bank!A254</f>
        <v>Q250</v>
      </c>
      <c r="B254" s="13" t="str">
        <f>Bank!B254</f>
        <v>6|25</v>
      </c>
      <c r="C254" s="13" t="str">
        <f>Bank!N254</f>
        <v>D</v>
      </c>
      <c r="D254" s="20" t="str">
        <f>Bank!O254</f>
        <v>غطاء الفاصل: صاج 2 مم مثبت بمسمار من جهة واحدة فقط (فاصل تمدد بالسطح).</v>
      </c>
      <c r="E254" s="13" t="str">
        <f>Bank!P254</f>
        <v>ص 388</v>
      </c>
    </row>
    <row r="255" spans="1:5" ht="18" x14ac:dyDescent="0.25">
      <c r="A255" s="10" t="str">
        <f>Bank!A255</f>
        <v>Q251</v>
      </c>
      <c r="B255" s="10" t="str">
        <f>Bank!B255</f>
        <v>6|26</v>
      </c>
      <c r="C255" s="10" t="str">
        <f>Bank!N255</f>
        <v>A</v>
      </c>
      <c r="D255" s="19" t="str">
        <f>Bank!O255</f>
        <v>زيادة معدلات العزل: +25% (عند تعذر الاختبار).</v>
      </c>
      <c r="E255" s="10" t="str">
        <f>Bank!P255</f>
        <v>ص 92</v>
      </c>
    </row>
    <row r="256" spans="1:5" ht="36" x14ac:dyDescent="0.25">
      <c r="A256" s="13" t="str">
        <f>Bank!A256</f>
        <v>Q252</v>
      </c>
      <c r="B256" s="13" t="str">
        <f>Bank!B256</f>
        <v>6|27</v>
      </c>
      <c r="C256" s="13" t="str">
        <f>Bank!N256</f>
        <v>C</v>
      </c>
      <c r="D256" s="20" t="str">
        <f>Bank!O256</f>
        <v>الخطأ: استخدام 3 إلى 5 مداميك شناوي يليها آدية كما في السوق. أثره: مخالفة المواصفات. الصحيح: الرباط الإنجليزي مدماك شناوي يليه مدماك آدية بالتبادل.</v>
      </c>
      <c r="E256" s="13" t="str">
        <f>Bank!P256</f>
        <v>ملحق مصور ص 30</v>
      </c>
    </row>
    <row r="257" spans="1:5" ht="36" x14ac:dyDescent="0.25">
      <c r="A257" s="10" t="str">
        <f>Bank!A257</f>
        <v>Q253</v>
      </c>
      <c r="B257" s="10" t="str">
        <f>Bank!B257</f>
        <v>6|28</v>
      </c>
      <c r="C257" s="10" t="str">
        <f>Bank!N257</f>
        <v>C</v>
      </c>
      <c r="D257" s="19" t="str">
        <f>Bank!O257</f>
        <v>سمك مباني أسفل الدور الأرضي: طوب أسمنتي لا يقل عن 20 سم (مع عزل أفقي رمل وبيتومين).</v>
      </c>
      <c r="E257" s="10" t="str">
        <f>Bank!P257</f>
        <v>ملحق مصور ص 28</v>
      </c>
    </row>
    <row r="258" spans="1:5" ht="36" x14ac:dyDescent="0.25">
      <c r="A258" s="13" t="str">
        <f>Bank!A258</f>
        <v>Q254</v>
      </c>
      <c r="B258" s="13" t="str">
        <f>Bank!B258</f>
        <v>6|29</v>
      </c>
      <c r="C258" s="13" t="str">
        <f>Bank!N258</f>
        <v>B</v>
      </c>
      <c r="D258" s="20" t="str">
        <f>Bank!O258</f>
        <v>سلك تسليح العراميس: سلم معدني أو سلك بقلاوة رقم 6.</v>
      </c>
      <c r="E258" s="13" t="str">
        <f>Bank!P258</f>
        <v>ملحق مصور ص 29</v>
      </c>
    </row>
    <row r="259" spans="1:5" ht="18" x14ac:dyDescent="0.25">
      <c r="A259" s="10" t="str">
        <f>Bank!A259</f>
        <v>Q255</v>
      </c>
      <c r="B259" s="10" t="str">
        <f>Bank!B259</f>
        <v>6|30</v>
      </c>
      <c r="C259" s="10" t="str">
        <f>Bank!N259</f>
        <v>C</v>
      </c>
      <c r="D259" s="19" t="str">
        <f>Bank!O259</f>
        <v>سمك مباني قصة الردم: ≥ 20 سم (طوب أسمنتي مصمت).</v>
      </c>
      <c r="E259" s="10" t="str">
        <f>Bank!P259</f>
        <v>ص 90</v>
      </c>
    </row>
    <row r="260" spans="1:5" ht="18" x14ac:dyDescent="0.25">
      <c r="A260" s="13" t="str">
        <f>Bank!A260</f>
        <v>Q256</v>
      </c>
      <c r="B260" s="13" t="str">
        <f>Bank!B260</f>
        <v>6|31</v>
      </c>
      <c r="C260" s="13" t="str">
        <f>Bank!N260</f>
        <v>C</v>
      </c>
      <c r="D260" s="20" t="str">
        <f>Bank!O260</f>
        <v>تفريغ العازل البيتوميني من الجانبين: 1.5 سم.</v>
      </c>
      <c r="E260" s="13" t="str">
        <f>Bank!P260</f>
        <v>ص 164</v>
      </c>
    </row>
    <row r="261" spans="1:5" ht="36" x14ac:dyDescent="0.25">
      <c r="A261" s="10" t="str">
        <f>Bank!A261</f>
        <v>Q257</v>
      </c>
      <c r="B261" s="10" t="str">
        <f>Bank!B261</f>
        <v>6|32</v>
      </c>
      <c r="C261" s="10" t="str">
        <f>Bank!N261</f>
        <v>A</v>
      </c>
      <c r="D261" s="19" t="str">
        <f>Bank!O261</f>
        <v>فاصل حركة البياض: للمساحات الأكبر من 25 م2 غالبا.</v>
      </c>
      <c r="E261" s="10" t="str">
        <f>Bank!P261</f>
        <v>ملحق مصور ص 29</v>
      </c>
    </row>
    <row r="262" spans="1:5" ht="18" x14ac:dyDescent="0.25">
      <c r="A262" s="13" t="str">
        <f>Bank!A262</f>
        <v>Q258</v>
      </c>
      <c r="B262" s="13" t="str">
        <f>Bank!B262</f>
        <v>6|33</v>
      </c>
      <c r="C262" s="13" t="str">
        <f>Bank!N262</f>
        <v>C</v>
      </c>
      <c r="D262" s="20" t="str">
        <f>Bank!O262</f>
        <v>ضمان شركات العزل المائي: 10 سنوات غالبا (حسب العقد).</v>
      </c>
      <c r="E262" s="13" t="str">
        <f>Bank!P262</f>
        <v>ص 294</v>
      </c>
    </row>
    <row r="263" spans="1:5" ht="36" x14ac:dyDescent="0.25">
      <c r="A263" s="10" t="str">
        <f>Bank!A263</f>
        <v>Q259</v>
      </c>
      <c r="B263" s="10" t="str">
        <f>Bank!B263</f>
        <v>6|34</v>
      </c>
      <c r="C263" s="10" t="str">
        <f>Bank!N263</f>
        <v>D</v>
      </c>
      <c r="D263" s="19" t="str">
        <f>Bank!O263</f>
        <v>معيار القبول: حسب الانكماش ورطوبة الموقع (25% إلى 45% من الامتصاص). التكرار: 3 وحدات.</v>
      </c>
      <c r="E263" s="10" t="str">
        <f>Bank!P263</f>
        <v>ص 51</v>
      </c>
    </row>
    <row r="264" spans="1:5" ht="18" x14ac:dyDescent="0.25">
      <c r="A264" s="13" t="str">
        <f>Bank!A264</f>
        <v>Q260</v>
      </c>
      <c r="B264" s="13" t="str">
        <f>Bank!B264</f>
        <v>6|35</v>
      </c>
      <c r="C264" s="13" t="str">
        <f>Bank!N264</f>
        <v>B</v>
      </c>
      <c r="D264" s="20" t="str">
        <f>Bank!O264</f>
        <v>المحتجز بين منخلين متتاليين: 50% أو أقل (ولا أكثر من 25% بين منخلي 50 و100).</v>
      </c>
      <c r="E264" s="13" t="str">
        <f>Bank!P264</f>
        <v>ص 52</v>
      </c>
    </row>
    <row r="265" spans="1:5" ht="18" x14ac:dyDescent="0.25">
      <c r="A265" s="10" t="str">
        <f>Bank!A265</f>
        <v>Q261</v>
      </c>
      <c r="B265" s="10" t="str">
        <f>Bank!B265</f>
        <v>6|36</v>
      </c>
      <c r="C265" s="10" t="str">
        <f>Bank!N265</f>
        <v>A</v>
      </c>
      <c r="D265" s="19" t="str">
        <f>Bank!O265</f>
        <v>معيار القبول: 35.2 مفردة و42.2 متوسط كجم/سم2. التكرار: 3 عينات.</v>
      </c>
      <c r="E265" s="10" t="str">
        <f>Bank!P265</f>
        <v>ص 160</v>
      </c>
    </row>
    <row r="266" spans="1:5" ht="18" x14ac:dyDescent="0.25">
      <c r="A266" s="13" t="str">
        <f>Bank!A266</f>
        <v>Q262</v>
      </c>
      <c r="B266" s="13" t="str">
        <f>Bank!B266</f>
        <v>6|37</v>
      </c>
      <c r="C266" s="13" t="str">
        <f>Bank!N266</f>
        <v>C</v>
      </c>
      <c r="D266" s="20" t="str">
        <f>Bank!O266</f>
        <v>معيار القبول: ≥ 300 كجم/سم2 عند 28 يوماً. التكرار: عينات دورية.</v>
      </c>
      <c r="E266" s="13" t="str">
        <f>Bank!P266</f>
        <v>ص 171</v>
      </c>
    </row>
    <row r="267" spans="1:5" ht="36" x14ac:dyDescent="0.25">
      <c r="A267" s="10" t="str">
        <f>Bank!A267</f>
        <v>Q263</v>
      </c>
      <c r="B267" s="10" t="str">
        <f>Bank!B267</f>
        <v>6|38</v>
      </c>
      <c r="C267" s="10" t="str">
        <f>Bank!N267</f>
        <v>D</v>
      </c>
      <c r="D267" s="19" t="str">
        <f>Bank!O267</f>
        <v>معيار القبول: لا تقل مدته عن 48 ساعة بارتفاع 10 إلى 15 سم دون تسرب. التكرار: بعد العزل.</v>
      </c>
      <c r="E267" s="10" t="str">
        <f>Bank!P267</f>
        <v>ملحق مصور ص 41</v>
      </c>
    </row>
    <row r="268" spans="1:5" ht="36" x14ac:dyDescent="0.25">
      <c r="A268" s="13" t="str">
        <f>Bank!A268</f>
        <v>Q264</v>
      </c>
      <c r="B268" s="13" t="str">
        <f>Bank!B268</f>
        <v>6|39</v>
      </c>
      <c r="C268" s="13" t="str">
        <f>Bank!N268</f>
        <v>C</v>
      </c>
      <c r="D268" s="20" t="str">
        <f>Bank!O268</f>
        <v>الخطأ: استخدام الطوب الرملي في المناطق الرطبة. أثره: تلف المباني بالرطوبة. الصحيح: مداميك مصمتة أسمنتية أو طفلية بارتفاع لا يقل عن 60 سم والمعتاد 100 سم.</v>
      </c>
      <c r="E268" s="13" t="str">
        <f>Bank!P268</f>
        <v>ملحق مصور ص 28</v>
      </c>
    </row>
    <row r="269" spans="1:5" ht="18" x14ac:dyDescent="0.25">
      <c r="A269" s="10" t="str">
        <f>Bank!A269</f>
        <v>Q265</v>
      </c>
      <c r="B269" s="10" t="str">
        <f>Bank!B269</f>
        <v>6|40</v>
      </c>
      <c r="C269" s="10" t="str">
        <f>Bank!N269</f>
        <v>B</v>
      </c>
      <c r="D269" s="19" t="str">
        <f>Bank!O269</f>
        <v>الصحيح: إزاحة اللحام ربع الوحدة. أثر الخطأ: ضعف الحائط وتشققه.</v>
      </c>
      <c r="E269" s="10" t="str">
        <f>Bank!P269</f>
        <v>ص 90</v>
      </c>
    </row>
    <row r="270" spans="1:5" ht="18" x14ac:dyDescent="0.25">
      <c r="A270" s="13" t="str">
        <f>Bank!A270</f>
        <v>Q266</v>
      </c>
      <c r="B270" s="13" t="str">
        <f>Bank!B270</f>
        <v>6|41</v>
      </c>
      <c r="C270" s="13" t="str">
        <f>Bank!N270</f>
        <v>A</v>
      </c>
      <c r="D270" s="20" t="str">
        <f>Bank!O270</f>
        <v>سمك العراميس: 10 مم (typ) (مباني بلوك).</v>
      </c>
      <c r="E270" s="13" t="str">
        <f>Bank!P270</f>
        <v>ص 380</v>
      </c>
    </row>
    <row r="271" spans="1:5" ht="36" x14ac:dyDescent="0.25">
      <c r="A271" s="10" t="str">
        <f>Bank!A271</f>
        <v>Q267</v>
      </c>
      <c r="B271" s="10" t="str">
        <f>Bank!B271</f>
        <v>6|42</v>
      </c>
      <c r="C271" s="10" t="str">
        <f>Bank!N271</f>
        <v>A</v>
      </c>
      <c r="D271" s="19" t="str">
        <f>Bank!O271</f>
        <v>فاصل اتصال الجدار بالكمرة: 12 مم compressible filler مع sealant على الحواف (جدار غير حامل).</v>
      </c>
      <c r="E271" s="10" t="str">
        <f>Bank!P271</f>
        <v>ص 379</v>
      </c>
    </row>
    <row r="272" spans="1:5" ht="36" x14ac:dyDescent="0.25">
      <c r="A272" s="13" t="str">
        <f>Bank!A272</f>
        <v>Q268</v>
      </c>
      <c r="B272" s="13" t="str">
        <f>Bank!B272</f>
        <v>6|43</v>
      </c>
      <c r="C272" s="13" t="str">
        <f>Bank!N272</f>
        <v>A</v>
      </c>
      <c r="D272" s="20" t="str">
        <f>Bank!O272</f>
        <v>التراكب في حوائط سمك طوبة: لا يقل عن ربع طول الطوبة (5 سم).</v>
      </c>
      <c r="E272" s="13" t="str">
        <f>Bank!P272</f>
        <v>ملحق مصور ص 30</v>
      </c>
    </row>
    <row r="273" spans="1:5" ht="18" x14ac:dyDescent="0.25">
      <c r="A273" s="10" t="str">
        <f>Bank!A273</f>
        <v>Q269</v>
      </c>
      <c r="B273" s="10" t="str">
        <f>Bank!B273</f>
        <v>6|44</v>
      </c>
      <c r="C273" s="10" t="str">
        <f>Bank!N273</f>
        <v>D</v>
      </c>
      <c r="D273" s="19" t="str">
        <f>Bank!O273</f>
        <v>تمشيط البطانة: عمق ≥ 3 مم ومسافة ≤ 3 سم.</v>
      </c>
      <c r="E273" s="10" t="str">
        <f>Bank!P273</f>
        <v>ص 205 إلى 206</v>
      </c>
    </row>
    <row r="274" spans="1:5" ht="36" x14ac:dyDescent="0.25">
      <c r="A274" s="13" t="str">
        <f>Bank!A274</f>
        <v>Q270</v>
      </c>
      <c r="B274" s="13" t="str">
        <f>Bank!B274</f>
        <v>6|45</v>
      </c>
      <c r="C274" s="13" t="str">
        <f>Bank!N274</f>
        <v>C</v>
      </c>
      <c r="D274" s="20" t="str">
        <f>Bank!O274</f>
        <v>الطوب الأسمنتي 250x120x60 مم: متوسط ضغط عشر وحدات: 2.5 ن/مم2 على الأقل (كود 204).</v>
      </c>
      <c r="E274" s="13" t="str">
        <f>Bank!P274</f>
        <v>ص 51</v>
      </c>
    </row>
    <row r="275" spans="1:5" ht="18" x14ac:dyDescent="0.25">
      <c r="A275" s="10" t="str">
        <f>Bank!A275</f>
        <v>Q271</v>
      </c>
      <c r="B275" s="10" t="str">
        <f>Bank!B275</f>
        <v>7|1</v>
      </c>
      <c r="C275" s="10" t="str">
        <f>Bank!N275</f>
        <v>B</v>
      </c>
      <c r="D275" s="19" t="str">
        <f>Bank!O275</f>
        <v>الصحيح: التحبيش بمونة الأسمنت والرمل. أثر الخطأ: ضعف التثبيت وصدأ الكانات.</v>
      </c>
      <c r="E275" s="10" t="str">
        <f>Bank!P275</f>
        <v>ص 174</v>
      </c>
    </row>
    <row r="276" spans="1:5" ht="18" x14ac:dyDescent="0.25">
      <c r="A276" s="13" t="str">
        <f>Bank!A276</f>
        <v>Q272</v>
      </c>
      <c r="B276" s="13" t="str">
        <f>Bank!B276</f>
        <v>7|2</v>
      </c>
      <c r="C276" s="13" t="str">
        <f>Bank!N276</f>
        <v>C</v>
      </c>
      <c r="D276" s="20" t="str">
        <f>Bank!O276</f>
        <v>تمشيط البطانة للغراء: 5 مم ولياسة ≥ 2 سم.</v>
      </c>
      <c r="E276" s="13" t="str">
        <f>Bank!P276</f>
        <v>ص 184</v>
      </c>
    </row>
    <row r="277" spans="1:5" ht="36" x14ac:dyDescent="0.25">
      <c r="A277" s="10" t="str">
        <f>Bank!A277</f>
        <v>Q273</v>
      </c>
      <c r="B277" s="10" t="str">
        <f>Bank!B277</f>
        <v>7|3</v>
      </c>
      <c r="C277" s="10" t="str">
        <f>Bank!N277</f>
        <v>D</v>
      </c>
      <c r="D277" s="19" t="str">
        <f>Bank!O277</f>
        <v>الخطأ: الاكتفاء بالتخويش بالصاروخ لثقوب البنز. أثره: ضعف التثبيت وسقوط الألواح. الصحيح: التخريم بالدريل في منتصف سمك اللوح.</v>
      </c>
      <c r="E277" s="10" t="str">
        <f>Bank!P277</f>
        <v>ص 208</v>
      </c>
    </row>
    <row r="278" spans="1:5" ht="18" x14ac:dyDescent="0.25">
      <c r="A278" s="13" t="str">
        <f>Bank!A278</f>
        <v>Q274</v>
      </c>
      <c r="B278" s="13" t="str">
        <f>Bank!B278</f>
        <v>7|4</v>
      </c>
      <c r="C278" s="13" t="str">
        <f>Bank!N278</f>
        <v>D</v>
      </c>
      <c r="D278" s="20" t="str">
        <f>Bank!O278</f>
        <v>معيار القبول: حسب مساحة اللوح 4 أو 6 أو 8 مم. التكرار: عينات عشوائية.</v>
      </c>
      <c r="E278" s="13" t="str">
        <f>Bank!P278</f>
        <v>ص 211</v>
      </c>
    </row>
    <row r="279" spans="1:5" ht="36" x14ac:dyDescent="0.25">
      <c r="A279" s="10" t="str">
        <f>Bank!A279</f>
        <v>Q275</v>
      </c>
      <c r="B279" s="10" t="str">
        <f>Bank!B279</f>
        <v>7|5</v>
      </c>
      <c r="C279" s="10" t="str">
        <f>Bank!N279</f>
        <v>D</v>
      </c>
      <c r="D279" s="19" t="str">
        <f>Bank!O279</f>
        <v>حجم ركام الخرسانة الناعمة: 12 مم.</v>
      </c>
      <c r="E279" s="10" t="str">
        <f>Bank!P279</f>
        <v>ملحق مصور ص 38</v>
      </c>
    </row>
    <row r="280" spans="1:5" ht="18" x14ac:dyDescent="0.25">
      <c r="A280" s="13" t="str">
        <f>Bank!A280</f>
        <v>Q276</v>
      </c>
      <c r="B280" s="13" t="str">
        <f>Bank!B280</f>
        <v>7|6</v>
      </c>
      <c r="C280" s="13" t="str">
        <f>Bank!N280</f>
        <v>D</v>
      </c>
      <c r="D280" s="20" t="str">
        <f>Bank!O280</f>
        <v>التعبئة خلف الرخام: أول 1.5 م ارتفاع.</v>
      </c>
      <c r="E280" s="13" t="str">
        <f>Bank!P280</f>
        <v>ص 208</v>
      </c>
    </row>
    <row r="281" spans="1:5" ht="18" x14ac:dyDescent="0.25">
      <c r="A281" s="10" t="str">
        <f>Bank!A281</f>
        <v>Q277</v>
      </c>
      <c r="B281" s="10" t="str">
        <f>Bank!B281</f>
        <v>7|7</v>
      </c>
      <c r="C281" s="10" t="str">
        <f>Bank!N281</f>
        <v>D</v>
      </c>
      <c r="D281" s="19" t="str">
        <f>Bank!O281</f>
        <v>معيار القبول: ≥ 75 كجم/سم2 لمتوسط النتائج. التكرار: 5 قطع.</v>
      </c>
      <c r="E281" s="10" t="str">
        <f>Bank!P281</f>
        <v>ص 180</v>
      </c>
    </row>
    <row r="282" spans="1:5" ht="18" x14ac:dyDescent="0.25">
      <c r="A282" s="13" t="str">
        <f>Bank!A282</f>
        <v>Q278</v>
      </c>
      <c r="B282" s="13" t="str">
        <f>Bank!B282</f>
        <v>7|8</v>
      </c>
      <c r="C282" s="13" t="str">
        <f>Bank!N282</f>
        <v>B</v>
      </c>
      <c r="D282" s="20" t="str">
        <f>Bank!O282</f>
        <v>مصد المعاقين بالأبواب الزجاجية: ارتفاع 20 سم.</v>
      </c>
      <c r="E282" s="13" t="str">
        <f>Bank!P282</f>
        <v>ص 213</v>
      </c>
    </row>
    <row r="283" spans="1:5" ht="18" x14ac:dyDescent="0.25">
      <c r="A283" s="10" t="str">
        <f>Bank!A283</f>
        <v>Q279</v>
      </c>
      <c r="B283" s="10" t="str">
        <f>Bank!B283</f>
        <v>7|9</v>
      </c>
      <c r="C283" s="10" t="str">
        <f>Bank!N283</f>
        <v>B</v>
      </c>
      <c r="D283" s="19" t="str">
        <f>Bank!O283</f>
        <v>عرض الباب: 650 مم، و850 مم لكابينة ذوي الإعاقة (قواطيع حمامات).</v>
      </c>
      <c r="E283" s="10" t="str">
        <f>Bank!P283</f>
        <v>ص 383</v>
      </c>
    </row>
    <row r="284" spans="1:5" ht="18" x14ac:dyDescent="0.25">
      <c r="A284" s="13" t="str">
        <f>Bank!A284</f>
        <v>Q280</v>
      </c>
      <c r="B284" s="13" t="str">
        <f>Bank!B284</f>
        <v>7|10</v>
      </c>
      <c r="C284" s="13" t="str">
        <f>Bank!N284</f>
        <v>C</v>
      </c>
      <c r="D284" s="20" t="str">
        <f>Bank!O284</f>
        <v>الصحيح: تنظيف الأدوات وتخزينها. أثر الخطأ: بيئة للعفن تنتقل للحوائط.</v>
      </c>
      <c r="E284" s="13" t="str">
        <f>Bank!P284</f>
        <v>ص 203</v>
      </c>
    </row>
    <row r="285" spans="1:5" ht="18" x14ac:dyDescent="0.25">
      <c r="A285" s="10" t="str">
        <f>Bank!A285</f>
        <v>Q281</v>
      </c>
      <c r="B285" s="10" t="str">
        <f>Bank!B285</f>
        <v>7|11</v>
      </c>
      <c r="C285" s="10" t="str">
        <f>Bank!N285</f>
        <v>A</v>
      </c>
      <c r="D285" s="19" t="str">
        <f>Bank!O285</f>
        <v>الصحيح: تثبيت ميكانيكي بمشابك stainless. أثر الخطأ: سقوط الألواح.</v>
      </c>
      <c r="E285" s="10" t="str">
        <f>Bank!P285</f>
        <v>ص 384</v>
      </c>
    </row>
    <row r="286" spans="1:5" ht="36" x14ac:dyDescent="0.25">
      <c r="A286" s="13" t="str">
        <f>Bank!A286</f>
        <v>Q282</v>
      </c>
      <c r="B286" s="13" t="str">
        <f>Bank!B286</f>
        <v>7|12</v>
      </c>
      <c r="C286" s="13" t="str">
        <f>Bank!N286</f>
        <v>A</v>
      </c>
      <c r="D286" s="20" t="str">
        <f>Bank!O286</f>
        <v>الخطأ: تحميل القائم على مونة أسمنتية. أثره: انفصال وكسر القائم. الصحيح: تحميل القائم على النائمة.</v>
      </c>
      <c r="E286" s="13" t="str">
        <f>Bank!P286</f>
        <v>ص 189</v>
      </c>
    </row>
    <row r="287" spans="1:5" ht="36" x14ac:dyDescent="0.25">
      <c r="A287" s="10" t="str">
        <f>Bank!A287</f>
        <v>Q283</v>
      </c>
      <c r="B287" s="10" t="str">
        <f>Bank!B287</f>
        <v>7|13</v>
      </c>
      <c r="C287" s="10" t="str">
        <f>Bank!N287</f>
        <v>A</v>
      </c>
      <c r="D287" s="19" t="str">
        <f>Bank!O287</f>
        <v>أدنى ارتفاع سقف للحمامات والمطابخ ودورات المياه والتخزين وغرف الغسيل: ≥ 2.1 م (كود البناء السعودي).</v>
      </c>
      <c r="E287" s="10" t="str">
        <f>Bank!P287</f>
        <v>ص 191</v>
      </c>
    </row>
    <row r="288" spans="1:5" ht="36" x14ac:dyDescent="0.25">
      <c r="A288" s="13" t="str">
        <f>Bank!A288</f>
        <v>Q284</v>
      </c>
      <c r="B288" s="13" t="str">
        <f>Bank!B288</f>
        <v>7|14</v>
      </c>
      <c r="C288" s="13" t="str">
        <f>Bank!N288</f>
        <v>A</v>
      </c>
      <c r="D288" s="20" t="str">
        <f>Bank!O288</f>
        <v>شرط البدء: بعد جفاف الخرسانة تماما ومرور 28 يوما.</v>
      </c>
      <c r="E288" s="13" t="str">
        <f>Bank!P288</f>
        <v>ملحق مصور ص 44</v>
      </c>
    </row>
    <row r="289" spans="1:5" ht="18" x14ac:dyDescent="0.25">
      <c r="A289" s="10" t="str">
        <f>Bank!A289</f>
        <v>Q285</v>
      </c>
      <c r="B289" s="10" t="str">
        <f>Bank!B289</f>
        <v>7|15</v>
      </c>
      <c r="C289" s="10" t="str">
        <f>Bank!N289</f>
        <v>C</v>
      </c>
      <c r="D289" s="19" t="str">
        <f>Bank!O289</f>
        <v>مدة الرش قبل الفرد: 4 ساعات بحد أقصى.</v>
      </c>
      <c r="E289" s="10" t="str">
        <f>Bank!P289</f>
        <v>ص 152</v>
      </c>
    </row>
    <row r="290" spans="1:5" ht="36" x14ac:dyDescent="0.25">
      <c r="A290" s="13" t="str">
        <f>Bank!A290</f>
        <v>Q286</v>
      </c>
      <c r="B290" s="13" t="str">
        <f>Bank!B290</f>
        <v>7|16</v>
      </c>
      <c r="C290" s="13" t="str">
        <f>Bank!N290</f>
        <v>B</v>
      </c>
      <c r="D290" s="20" t="str">
        <f>Bank!O290</f>
        <v>لباني التركيب: أسمنت ورمل ناعم 1:2 بسمك 2 مم (فوق المونة المفلفلة).</v>
      </c>
      <c r="E290" s="13" t="str">
        <f>Bank!P290</f>
        <v>ملحق مصور ص 36</v>
      </c>
    </row>
    <row r="291" spans="1:5" ht="36" x14ac:dyDescent="0.25">
      <c r="A291" s="10" t="str">
        <f>Bank!A291</f>
        <v>Q287</v>
      </c>
      <c r="B291" s="10" t="str">
        <f>Bank!B291</f>
        <v>7|17</v>
      </c>
      <c r="C291" s="10" t="str">
        <f>Bank!N291</f>
        <v>D</v>
      </c>
      <c r="D291" s="19" t="str">
        <f>Bank!O291</f>
        <v>الخطأ: أخذ مقاسات التصنيع لفتحات غير مصححة. أثره: عدم تطابق الشبابيك. الصحيح: تصحيح الفتحات أولاً أو أخذ الأصغر والتحبيش.</v>
      </c>
      <c r="E291" s="10" t="str">
        <f>Bank!P291</f>
        <v>ص 210</v>
      </c>
    </row>
    <row r="292" spans="1:5" ht="36" x14ac:dyDescent="0.25">
      <c r="A292" s="13" t="str">
        <f>Bank!A292</f>
        <v>Q288</v>
      </c>
      <c r="B292" s="13" t="str">
        <f>Bank!B292</f>
        <v>7|18</v>
      </c>
      <c r="C292" s="13" t="str">
        <f>Bank!N292</f>
        <v>D</v>
      </c>
      <c r="D292" s="20" t="str">
        <f>Bank!O292</f>
        <v>الخطأ: بروز وتسنين بين البلاطات المتجاورة (Lippage). أثره: رفض وخطر تعثر. الصحيح: استلام الأفقية بالقدة والميزان أثناء التركيب.</v>
      </c>
      <c r="E292" s="13" t="str">
        <f>Bank!P292</f>
        <v>ملحق مصور ص 37</v>
      </c>
    </row>
    <row r="293" spans="1:5" ht="36" x14ac:dyDescent="0.25">
      <c r="A293" s="10" t="str">
        <f>Bank!A293</f>
        <v>Q289</v>
      </c>
      <c r="B293" s="10" t="str">
        <f>Bank!B293</f>
        <v>7|19</v>
      </c>
      <c r="C293" s="10" t="str">
        <f>Bank!N293</f>
        <v>D</v>
      </c>
      <c r="D293" s="19" t="str">
        <f>Bank!O293</f>
        <v>المسافة بين محاور الدكم: 70 إلى 100 سم بمسمار 100 مم.</v>
      </c>
      <c r="E293" s="10" t="str">
        <f>Bank!P293</f>
        <v>ملحق مصور ص 48</v>
      </c>
    </row>
    <row r="294" spans="1:5" ht="18" x14ac:dyDescent="0.25">
      <c r="A294" s="13" t="str">
        <f>Bank!A294</f>
        <v>Q290</v>
      </c>
      <c r="B294" s="13" t="str">
        <f>Bank!B294</f>
        <v>7|20</v>
      </c>
      <c r="C294" s="13" t="str">
        <f>Bank!N294</f>
        <v>D</v>
      </c>
      <c r="D294" s="20" t="str">
        <f>Bank!O294</f>
        <v>ارتفاع الكسوة الداخلية المستلزم مدماكاً بارزاً: 3.70 إلى 7.00 م (مدماك وسط المسافة).</v>
      </c>
      <c r="E294" s="13" t="str">
        <f>Bank!P294</f>
        <v>ص 210</v>
      </c>
    </row>
    <row r="295" spans="1:5" ht="18" x14ac:dyDescent="0.25">
      <c r="A295" s="10" t="str">
        <f>Bank!A295</f>
        <v>Q291</v>
      </c>
      <c r="B295" s="10" t="str">
        <f>Bank!B295</f>
        <v>7|21</v>
      </c>
      <c r="C295" s="10" t="str">
        <f>Bank!N295</f>
        <v>A</v>
      </c>
      <c r="D295" s="19" t="str">
        <f>Bank!O295</f>
        <v>معيار القبول: ≤ 0.5 مم للبلاطة و0.4 مم متوسط. التكرار: 4 بلاطات.</v>
      </c>
      <c r="E295" s="10" t="str">
        <f>Bank!P295</f>
        <v>ص 180</v>
      </c>
    </row>
    <row r="296" spans="1:5" ht="18" x14ac:dyDescent="0.25">
      <c r="A296" s="13" t="str">
        <f>Bank!A296</f>
        <v>Q292</v>
      </c>
      <c r="B296" s="13" t="str">
        <f>Bank!B296</f>
        <v>7|22</v>
      </c>
      <c r="C296" s="13" t="str">
        <f>Bank!N296</f>
        <v>D</v>
      </c>
      <c r="D296" s="20" t="str">
        <f>Bank!O296</f>
        <v>درابزين سلالم الهروب: 75 سم إلى 1.1 م من أنف الدرجة (الكود المصري للحريق 2007).</v>
      </c>
      <c r="E296" s="13" t="str">
        <f>Bank!P296</f>
        <v>ص 217</v>
      </c>
    </row>
    <row r="297" spans="1:5" ht="18" x14ac:dyDescent="0.25">
      <c r="A297" s="10" t="str">
        <f>Bank!A297</f>
        <v>Q293</v>
      </c>
      <c r="B297" s="10" t="str">
        <f>Bank!B297</f>
        <v>7|23</v>
      </c>
      <c r="C297" s="10" t="str">
        <f>Bank!N297</f>
        <v>C</v>
      </c>
      <c r="D297" s="19" t="str">
        <f>Bank!O297</f>
        <v>تقويات الضلفة: كل 15 سم ولحام كل 75 مم.</v>
      </c>
      <c r="E297" s="10" t="str">
        <f>Bank!P297</f>
        <v>ص 200</v>
      </c>
    </row>
    <row r="298" spans="1:5" ht="18" x14ac:dyDescent="0.25">
      <c r="A298" s="13" t="str">
        <f>Bank!A298</f>
        <v>Q294</v>
      </c>
      <c r="B298" s="13" t="str">
        <f>Bank!B298</f>
        <v>7|24</v>
      </c>
      <c r="C298" s="13" t="str">
        <f>Bank!N298</f>
        <v>B</v>
      </c>
      <c r="D298" s="20" t="str">
        <f>Bank!O298</f>
        <v>Sealant بين الحلق واللياسة: عرض 5 مم على الجانبين (حلق صلب).</v>
      </c>
      <c r="E298" s="13" t="str">
        <f>Bank!P298</f>
        <v>ص 381</v>
      </c>
    </row>
    <row r="299" spans="1:5" ht="18" x14ac:dyDescent="0.25">
      <c r="A299" s="10" t="str">
        <f>Bank!A299</f>
        <v>Q295</v>
      </c>
      <c r="B299" s="10" t="str">
        <f>Bank!B299</f>
        <v>7|25</v>
      </c>
      <c r="C299" s="10" t="str">
        <f>Bank!N299</f>
        <v>D</v>
      </c>
      <c r="D299" s="19" t="str">
        <f>Bank!O299</f>
        <v>الخلوص بين الحلق والضلفة: 0.8 مم رأسي و1.5 مم أفقي (مع البويات الساترة).</v>
      </c>
      <c r="E299" s="10" t="str">
        <f>Bank!P299</f>
        <v>ص 195</v>
      </c>
    </row>
    <row r="300" spans="1:5" ht="18" x14ac:dyDescent="0.25">
      <c r="A300" s="13" t="str">
        <f>Bank!A300</f>
        <v>Q296</v>
      </c>
      <c r="B300" s="13" t="str">
        <f>Bank!B300</f>
        <v>7|26</v>
      </c>
      <c r="C300" s="13" t="str">
        <f>Bank!N300</f>
        <v>D</v>
      </c>
      <c r="D300" s="20" t="str">
        <f>Bank!O300</f>
        <v>تباعد Adjust spring: 1200 مم (سقف شرائح).</v>
      </c>
      <c r="E300" s="13" t="str">
        <f>Bank!P300</f>
        <v>ص 375</v>
      </c>
    </row>
    <row r="301" spans="1:5" ht="18" x14ac:dyDescent="0.25">
      <c r="A301" s="10" t="str">
        <f>Bank!A301</f>
        <v>Q297</v>
      </c>
      <c r="B301" s="10" t="str">
        <f>Bank!B301</f>
        <v>7|27</v>
      </c>
      <c r="C301" s="10" t="str">
        <f>Bank!N301</f>
        <v>A</v>
      </c>
      <c r="D301" s="19" t="str">
        <f>Bank!O301</f>
        <v>حرارة المخلوط عند التوريد: 120 إلى 160 م، خارجها لا يسمح بالتنزيل (كل سيارة).</v>
      </c>
      <c r="E301" s="10" t="str">
        <f>Bank!P301</f>
        <v>ملحق مصور ص 27</v>
      </c>
    </row>
    <row r="302" spans="1:5" ht="18" x14ac:dyDescent="0.25">
      <c r="A302" s="13" t="str">
        <f>Bank!A302</f>
        <v>Q298</v>
      </c>
      <c r="B302" s="13" t="str">
        <f>Bank!B302</f>
        <v>7|28</v>
      </c>
      <c r="C302" s="13" t="str">
        <f>Bank!N302</f>
        <v>B</v>
      </c>
      <c r="D302" s="20" t="str">
        <f>Bank!O302</f>
        <v>عرض النائمة الكلي: 33 سم غالباً (صافي النائمة + سمك القائم).</v>
      </c>
      <c r="E302" s="13" t="str">
        <f>Bank!P302</f>
        <v>ص 188</v>
      </c>
    </row>
    <row r="303" spans="1:5" ht="18" x14ac:dyDescent="0.25">
      <c r="A303" s="10" t="str">
        <f>Bank!A303</f>
        <v>Q299</v>
      </c>
      <c r="B303" s="10" t="str">
        <f>Bank!B303</f>
        <v>7|29</v>
      </c>
      <c r="C303" s="10" t="str">
        <f>Bank!N303</f>
        <v>B</v>
      </c>
      <c r="D303" s="19" t="str">
        <f>Bank!O303</f>
        <v>خلوص الضلفة مع الحلق: 3 مم أو 5 مم.</v>
      </c>
      <c r="E303" s="10" t="str">
        <f>Bank!P303</f>
        <v>ص 174</v>
      </c>
    </row>
    <row r="304" spans="1:5" ht="18" x14ac:dyDescent="0.25">
      <c r="A304" s="13" t="str">
        <f>Bank!A304</f>
        <v>Q300</v>
      </c>
      <c r="B304" s="13" t="str">
        <f>Bank!B304</f>
        <v>7|30</v>
      </c>
      <c r="C304" s="13" t="str">
        <f>Bank!N304</f>
        <v>D</v>
      </c>
      <c r="D304" s="20" t="str">
        <f>Bank!O304</f>
        <v>نعومة سنفرة اللستر: ≥ 120.</v>
      </c>
      <c r="E304" s="13" t="str">
        <f>Bank!P304</f>
        <v>ص 197</v>
      </c>
    </row>
    <row r="305" spans="1:5" ht="18" x14ac:dyDescent="0.25">
      <c r="A305" s="10" t="str">
        <f>Bank!A305</f>
        <v>Q301</v>
      </c>
      <c r="B305" s="10" t="str">
        <f>Bank!B305</f>
        <v>7|31</v>
      </c>
      <c r="C305" s="10" t="str">
        <f>Bank!N305</f>
        <v>D</v>
      </c>
      <c r="D305" s="19" t="str">
        <f>Bank!O305</f>
        <v>غسيل الخرسانة المطبوعة: بعد 72 ساعة من الصب.</v>
      </c>
      <c r="E305" s="10" t="str">
        <f>Bank!P305</f>
        <v>ص 207</v>
      </c>
    </row>
    <row r="306" spans="1:5" ht="18" x14ac:dyDescent="0.25">
      <c r="A306" s="13" t="str">
        <f>Bank!A306</f>
        <v>Q302</v>
      </c>
      <c r="B306" s="13" t="str">
        <f>Bank!B306</f>
        <v>7|32</v>
      </c>
      <c r="C306" s="13" t="str">
        <f>Bank!N306</f>
        <v>B</v>
      </c>
      <c r="D306" s="20" t="str">
        <f>Bank!O306</f>
        <v>استواء أرضية الفينيل: فرق ارتفاع ≤ 5 مم بين أي نقطتين (عند عدم النص).</v>
      </c>
      <c r="E306" s="13" t="str">
        <f>Bank!P306</f>
        <v>ص 189</v>
      </c>
    </row>
    <row r="307" spans="1:5" ht="18" x14ac:dyDescent="0.25">
      <c r="A307" s="10" t="str">
        <f>Bank!A307</f>
        <v>Q303</v>
      </c>
      <c r="B307" s="10" t="str">
        <f>Bank!B307</f>
        <v>7|33</v>
      </c>
      <c r="C307" s="10" t="str">
        <f>Bank!N307</f>
        <v>D</v>
      </c>
      <c r="D307" s="19" t="str">
        <f>Bank!O307</f>
        <v>الصحيح: ضلفة مستوية مع الحلق مع الإغلاق المطلوب. أثر الخطأ: سوء الغلق.</v>
      </c>
      <c r="E307" s="10" t="str">
        <f>Bank!P307</f>
        <v>ملحق مصور ص 35</v>
      </c>
    </row>
    <row r="308" spans="1:5" ht="36" x14ac:dyDescent="0.25">
      <c r="A308" s="13" t="str">
        <f>Bank!A308</f>
        <v>Q304</v>
      </c>
      <c r="B308" s="13" t="str">
        <f>Bank!B308</f>
        <v>7|34</v>
      </c>
      <c r="C308" s="13" t="str">
        <f>Bank!N308</f>
        <v>D</v>
      </c>
      <c r="D308" s="20" t="str">
        <f>Bank!O308</f>
        <v>الفرشة الركامية لسيراميك الحمامات: 5 سم متوسط و350 كجم أسمنت بورتلاندي/م3 ركام.</v>
      </c>
      <c r="E308" s="13" t="str">
        <f>Bank!P308</f>
        <v>ص 186</v>
      </c>
    </row>
    <row r="309" spans="1:5" ht="18" x14ac:dyDescent="0.25">
      <c r="A309" s="10" t="str">
        <f>Bank!A309</f>
        <v>Q305</v>
      </c>
      <c r="B309" s="10" t="str">
        <f>Bank!B309</f>
        <v>7|35</v>
      </c>
      <c r="C309" s="10" t="str">
        <f>Bank!N309</f>
        <v>C</v>
      </c>
      <c r="D309" s="19" t="str">
        <f>Bank!O309</f>
        <v>معيار القبول: تفاوت ≤ 3 مم وسمك الوجه ≥ 7 مم. التكرار: عينة لكل رسالة.</v>
      </c>
      <c r="E309" s="10" t="str">
        <f>Bank!P309</f>
        <v>ص 181</v>
      </c>
    </row>
    <row r="310" spans="1:5" ht="36" x14ac:dyDescent="0.25">
      <c r="A310" s="13" t="str">
        <f>Bank!A310</f>
        <v>Q306</v>
      </c>
      <c r="B310" s="13" t="str">
        <f>Bank!B310</f>
        <v>7|36</v>
      </c>
      <c r="C310" s="13" t="str">
        <f>Bank!N310</f>
        <v>B</v>
      </c>
      <c r="D310" s="20" t="str">
        <f>Bank!O310</f>
        <v>عرض اللوح المعدني المعلق داخل تجويف الحجر: 50 مم كحد أدنى (لوح معدني معلق بمسمار ملولب).</v>
      </c>
      <c r="E310" s="13" t="str">
        <f>Bank!P310</f>
        <v>ص 385</v>
      </c>
    </row>
    <row r="311" spans="1:5" ht="18" x14ac:dyDescent="0.25">
      <c r="A311" s="10" t="str">
        <f>Bank!A311</f>
        <v>Q307</v>
      </c>
      <c r="B311" s="10" t="str">
        <f>Bank!B311</f>
        <v>7|37</v>
      </c>
      <c r="C311" s="10" t="str">
        <f>Bank!N311</f>
        <v>A</v>
      </c>
      <c r="D311" s="19" t="str">
        <f>Bank!O311</f>
        <v>سيراميك الأرضيات: ≥ 8 مم ومانع للانزلاق (non-slip) (خصوصاً المعرضة للمياه).</v>
      </c>
      <c r="E311" s="10" t="str">
        <f>Bank!P311</f>
        <v>ص 183</v>
      </c>
    </row>
    <row r="312" spans="1:5" ht="18" x14ac:dyDescent="0.25">
      <c r="A312" s="13" t="str">
        <f>Bank!A312</f>
        <v>Q308</v>
      </c>
      <c r="B312" s="13" t="str">
        <f>Bank!B312</f>
        <v>7|38</v>
      </c>
      <c r="C312" s="13" t="str">
        <f>Bank!N312</f>
        <v>D</v>
      </c>
      <c r="D312" s="20" t="str">
        <f>Bank!O312</f>
        <v>معيار القبول: لوس أنجلوس 50% بحد أقصى، CBR 50% على الأقل. التكرار: للاعتماد.</v>
      </c>
      <c r="E312" s="13" t="str">
        <f>Bank!P312</f>
        <v>ص 150</v>
      </c>
    </row>
    <row r="313" spans="1:5" ht="18" x14ac:dyDescent="0.25">
      <c r="A313" s="10" t="str">
        <f>Bank!A313</f>
        <v>Q309</v>
      </c>
      <c r="B313" s="10" t="str">
        <f>Bank!B313</f>
        <v>7|39</v>
      </c>
      <c r="C313" s="10" t="str">
        <f>Bank!N313</f>
        <v>B</v>
      </c>
      <c r="D313" s="19" t="str">
        <f>Bank!O313</f>
        <v>الفترة بين طبقات الدهان للسطح الواحد: 24 ساعة كحد أدنى (ما لم يحدد الصانع خلافه).</v>
      </c>
      <c r="E313" s="10" t="str">
        <f>Bank!P313</f>
        <v>ص 204</v>
      </c>
    </row>
    <row r="314" spans="1:5" ht="18" x14ac:dyDescent="0.25">
      <c r="A314" s="13" t="str">
        <f>Bank!A314</f>
        <v>Q310</v>
      </c>
      <c r="B314" s="13" t="str">
        <f>Bank!B314</f>
        <v>7|40</v>
      </c>
      <c r="C314" s="13" t="str">
        <f>Bank!N314</f>
        <v>C</v>
      </c>
      <c r="D314" s="20" t="str">
        <f>Bank!O314</f>
        <v>عرض لحامات الرخام: ≤ 2 مم أو Zero Joint (حسب المتفق).</v>
      </c>
      <c r="E314" s="13" t="str">
        <f>Bank!P314</f>
        <v>ص 188</v>
      </c>
    </row>
    <row r="315" spans="1:5" ht="18" x14ac:dyDescent="0.25">
      <c r="A315" s="10" t="str">
        <f>Bank!A315</f>
        <v>Q311</v>
      </c>
      <c r="B315" s="10" t="str">
        <f>Bank!B315</f>
        <v>7|41</v>
      </c>
      <c r="C315" s="10" t="str">
        <f>Bank!N315</f>
        <v>B</v>
      </c>
      <c r="D315" s="19" t="str">
        <f>Bank!O315</f>
        <v>معيار القبول: ≤ 0.8 مم للبلاطة و0.4 مم متوسط. التكرار: 4 بلاطات.</v>
      </c>
      <c r="E315" s="10" t="str">
        <f>Bank!P315</f>
        <v>ص 180</v>
      </c>
    </row>
    <row r="316" spans="1:5" ht="18" x14ac:dyDescent="0.25">
      <c r="A316" s="13" t="str">
        <f>Bank!A316</f>
        <v>Q312</v>
      </c>
      <c r="B316" s="13" t="str">
        <f>Bank!B316</f>
        <v>7|42</v>
      </c>
      <c r="C316" s="13" t="str">
        <f>Bank!N316</f>
        <v>D</v>
      </c>
      <c r="D316" s="20" t="str">
        <f>Bank!O316</f>
        <v>عرض منحدر المعاقين: 120 سم.</v>
      </c>
      <c r="E316" s="13" t="str">
        <f>Bank!P316</f>
        <v>ص 296</v>
      </c>
    </row>
    <row r="317" spans="1:5" ht="18" x14ac:dyDescent="0.25">
      <c r="A317" s="10" t="str">
        <f>Bank!A317</f>
        <v>Q313</v>
      </c>
      <c r="B317" s="10" t="str">
        <f>Bank!B317</f>
        <v>7|43</v>
      </c>
      <c r="C317" s="10" t="str">
        <f>Bank!N317</f>
        <v>B</v>
      </c>
      <c r="D317" s="19" t="str">
        <f>Bank!O317</f>
        <v>لياسة الحائط: 20 مم (سقف جبس).</v>
      </c>
      <c r="E317" s="10" t="str">
        <f>Bank!P317</f>
        <v>ص 376</v>
      </c>
    </row>
    <row r="318" spans="1:5" ht="18" x14ac:dyDescent="0.25">
      <c r="A318" s="13" t="str">
        <f>Bank!A318</f>
        <v>Q314</v>
      </c>
      <c r="B318" s="13" t="str">
        <f>Bank!B318</f>
        <v>7|44</v>
      </c>
      <c r="C318" s="13" t="str">
        <f>Bank!N318</f>
        <v>B</v>
      </c>
      <c r="D318" s="20" t="str">
        <f>Bank!O318</f>
        <v>تشققات درجة ثانية: عرض ≤ 2.0 مم وعمق ≤ 1/2 السمك.</v>
      </c>
      <c r="E318" s="13" t="str">
        <f>Bank!P318</f>
        <v>ص 194</v>
      </c>
    </row>
    <row r="319" spans="1:5" ht="36" x14ac:dyDescent="0.25">
      <c r="A319" s="10" t="str">
        <f>Bank!A319</f>
        <v>Q315</v>
      </c>
      <c r="B319" s="10" t="str">
        <f>Bank!B319</f>
        <v>7|45</v>
      </c>
      <c r="C319" s="10" t="str">
        <f>Bank!N319</f>
        <v>A</v>
      </c>
      <c r="D319" s="19" t="str">
        <f>Bank!O319</f>
        <v>الخطأ: تعليق السقف المستعار في مجاري التكييف. أثره: اهتزاز وترخيم وتلف المجاري. الصحيح: شبكة قطاعات حديدية T أو U أعلى السقف للتعليق منها.</v>
      </c>
      <c r="E319" s="10" t="str">
        <f>Bank!P319</f>
        <v>ص 191</v>
      </c>
    </row>
    <row r="320" spans="1:5" ht="18" x14ac:dyDescent="0.25">
      <c r="A320" s="13" t="str">
        <f>Bank!A320</f>
        <v>Q316</v>
      </c>
      <c r="B320" s="13" t="str">
        <f>Bank!B320</f>
        <v>8|1</v>
      </c>
      <c r="C320" s="13" t="str">
        <f>Bank!N320</f>
        <v>D</v>
      </c>
      <c r="D320" s="20" t="str">
        <f>Bank!O320</f>
        <v>قطر عامود المطر: 75 مم على الأقل و200 مم كحد أقصى.</v>
      </c>
      <c r="E320" s="13" t="str">
        <f>Bank!P320</f>
        <v>ص 231</v>
      </c>
    </row>
    <row r="321" spans="1:5" ht="18" x14ac:dyDescent="0.25">
      <c r="A321" s="10" t="str">
        <f>Bank!A321</f>
        <v>Q317</v>
      </c>
      <c r="B321" s="10" t="str">
        <f>Bank!B321</f>
        <v>8|2</v>
      </c>
      <c r="C321" s="10" t="str">
        <f>Bank!N321</f>
        <v>A</v>
      </c>
      <c r="D321" s="19" t="str">
        <f>Bank!O321</f>
        <v>بعد محور الصرف عن الحائط: 220 مم (Western floor WC).</v>
      </c>
      <c r="E321" s="10" t="str">
        <f>Bank!P321</f>
        <v>ص 391</v>
      </c>
    </row>
    <row r="322" spans="1:5" ht="18" x14ac:dyDescent="0.25">
      <c r="A322" s="13" t="str">
        <f>Bank!A322</f>
        <v>Q318</v>
      </c>
      <c r="B322" s="13" t="str">
        <f>Bank!B322</f>
        <v>8|3</v>
      </c>
      <c r="C322" s="13" t="str">
        <f>Bank!N322</f>
        <v>B</v>
      </c>
      <c r="D322" s="20" t="str">
        <f>Bank!O322</f>
        <v>الصحيح: جاليتراب قبل غرفة التفتيش. أثر الخطأ: رجوع الروائح للأحواض.</v>
      </c>
      <c r="E322" s="13" t="str">
        <f>Bank!P322</f>
        <v>ص 399</v>
      </c>
    </row>
    <row r="323" spans="1:5" ht="18" x14ac:dyDescent="0.25">
      <c r="A323" s="10" t="str">
        <f>Bank!A323</f>
        <v>Q319</v>
      </c>
      <c r="B323" s="10" t="str">
        <f>Bank!B323</f>
        <v>8|4</v>
      </c>
      <c r="C323" s="10" t="str">
        <f>Bank!N323</f>
        <v>D</v>
      </c>
      <c r="D323" s="19" t="str">
        <f>Bank!O323</f>
        <v>ارتفاع الـ FDC: 1000 مم فوق منسوب الأرض النهائية (Two-way Siamese).</v>
      </c>
      <c r="E323" s="10" t="str">
        <f>Bank!P323</f>
        <v>ص 407</v>
      </c>
    </row>
    <row r="324" spans="1:5" ht="18" x14ac:dyDescent="0.25">
      <c r="A324" s="13" t="str">
        <f>Bank!A324</f>
        <v>Q320</v>
      </c>
      <c r="B324" s="13" t="str">
        <f>Bank!B324</f>
        <v>8|5</v>
      </c>
      <c r="C324" s="13" t="str">
        <f>Bank!N324</f>
        <v>A</v>
      </c>
      <c r="D324" s="20" t="str">
        <f>Bank!O324</f>
        <v>خلوص أمامي أمام المبولة أو المرحاض: 0.5 م (Figure 2.5.3.1).</v>
      </c>
      <c r="E324" s="13" t="str">
        <f>Bank!P324</f>
        <v>ص 374</v>
      </c>
    </row>
    <row r="325" spans="1:5" ht="18" x14ac:dyDescent="0.25">
      <c r="A325" s="10" t="str">
        <f>Bank!A325</f>
        <v>Q321</v>
      </c>
      <c r="B325" s="10" t="str">
        <f>Bank!B325</f>
        <v>8|6</v>
      </c>
      <c r="C325" s="10" t="str">
        <f>Bank!N325</f>
        <v>C</v>
      </c>
      <c r="D325" s="19" t="str">
        <f>Bank!O325</f>
        <v>معيار القبول: 13.6 بار لمدة ساعتين بدون هبوط. التكرار: عند الاستلام النهائي.</v>
      </c>
      <c r="E325" s="10" t="str">
        <f>Bank!P325</f>
        <v>ص 287</v>
      </c>
    </row>
    <row r="326" spans="1:5" ht="18" x14ac:dyDescent="0.25">
      <c r="A326" s="13" t="str">
        <f>Bank!A326</f>
        <v>Q322</v>
      </c>
      <c r="B326" s="13" t="str">
        <f>Bank!B326</f>
        <v>8|7</v>
      </c>
      <c r="C326" s="13" t="str">
        <f>Bank!N326</f>
        <v>B</v>
      </c>
      <c r="D326" s="20" t="str">
        <f>Bank!O326</f>
        <v>ميل الصرف الأفقي للأقطار حتى 4 بوصة: لا يقل عن 1:100 (الكود المصري 2002 ص162).</v>
      </c>
      <c r="E326" s="13" t="str">
        <f>Bank!P326</f>
        <v>ص 223</v>
      </c>
    </row>
    <row r="327" spans="1:5" ht="36" x14ac:dyDescent="0.25">
      <c r="A327" s="10" t="str">
        <f>Bank!A327</f>
        <v>Q323</v>
      </c>
      <c r="B327" s="10" t="str">
        <f>Bank!B327</f>
        <v>8|8</v>
      </c>
      <c r="C327" s="10" t="str">
        <f>Bank!N327</f>
        <v>C</v>
      </c>
      <c r="D327" s="19" t="str">
        <f>Bank!O327</f>
        <v>فرق منسوب مدخل الفرعة عن قاع الغرفة: أكثر من 60 سم يستلزم هدار في نهاية الفرعة (مشترك بباب كشف وماسورة زهر أو حديد بنفس القطر).</v>
      </c>
      <c r="E327" s="10" t="str">
        <f>Bank!P327</f>
        <v>ص 235</v>
      </c>
    </row>
    <row r="328" spans="1:5" ht="18" x14ac:dyDescent="0.25">
      <c r="A328" s="13" t="str">
        <f>Bank!A328</f>
        <v>Q324</v>
      </c>
      <c r="B328" s="13" t="str">
        <f>Bank!B328</f>
        <v>8|9</v>
      </c>
      <c r="C328" s="13" t="str">
        <f>Bank!N328</f>
        <v>A</v>
      </c>
      <c r="D328" s="20" t="str">
        <f>Bank!O328</f>
        <v>بعد محور الشطاف: 300 مم (Eastern water closet).</v>
      </c>
      <c r="E328" s="13" t="str">
        <f>Bank!P328</f>
        <v>ص 391</v>
      </c>
    </row>
    <row r="329" spans="1:5" ht="36" x14ac:dyDescent="0.25">
      <c r="A329" s="10" t="str">
        <f>Bank!A329</f>
        <v>Q325</v>
      </c>
      <c r="B329" s="10" t="str">
        <f>Bank!B329</f>
        <v>8|10</v>
      </c>
      <c r="C329" s="10" t="str">
        <f>Bank!N329</f>
        <v>A</v>
      </c>
      <c r="D329" s="19" t="str">
        <f>Bank!O329</f>
        <v>الخطأ: تركيب كواشف الحرارة قرب مخارج التكييف. أثره: إنذارات كاذبة أو تأخر الكشف. الصحيح: مسافة لا تقل عن 1 م من مخرج الهواء.</v>
      </c>
      <c r="E329" s="10" t="str">
        <f>Bank!P329</f>
        <v>ص 302</v>
      </c>
    </row>
    <row r="330" spans="1:5" ht="36" x14ac:dyDescent="0.25">
      <c r="A330" s="13" t="str">
        <f>Bank!A330</f>
        <v>Q326</v>
      </c>
      <c r="B330" s="13" t="str">
        <f>Bank!B330</f>
        <v>8|11</v>
      </c>
      <c r="C330" s="13" t="str">
        <f>Bank!N330</f>
        <v>C</v>
      </c>
      <c r="D330" s="20" t="str">
        <f>Bank!O330</f>
        <v>سمك عزل مواسير الساخن: 20 مم على الأقل صوف زجاجي أو مادة معتمدة ثم قماش قلاع المراكب (كل المسارات من السخان حتى الجهاز).</v>
      </c>
      <c r="E330" s="13" t="str">
        <f>Bank!P330</f>
        <v>ص 231</v>
      </c>
    </row>
    <row r="331" spans="1:5" ht="18" x14ac:dyDescent="0.25">
      <c r="A331" s="10" t="str">
        <f>Bank!A331</f>
        <v>Q327</v>
      </c>
      <c r="B331" s="10" t="str">
        <f>Bank!B331</f>
        <v>8|12</v>
      </c>
      <c r="C331" s="10" t="str">
        <f>Bank!N331</f>
        <v>A</v>
      </c>
      <c r="D331" s="19" t="str">
        <f>Bank!O331</f>
        <v>فتحة الغطاء: 600 مم، جدار 250 كل جانب (Precast manhole).</v>
      </c>
      <c r="E331" s="10" t="str">
        <f>Bank!P331</f>
        <v>ص 400</v>
      </c>
    </row>
    <row r="332" spans="1:5" ht="18" x14ac:dyDescent="0.25">
      <c r="A332" s="13" t="str">
        <f>Bank!A332</f>
        <v>Q328</v>
      </c>
      <c r="B332" s="13" t="str">
        <f>Bank!B332</f>
        <v>8|13</v>
      </c>
      <c r="C332" s="13" t="str">
        <f>Bank!N332</f>
        <v>D</v>
      </c>
      <c r="D332" s="20" t="str">
        <f>Bank!O332</f>
        <v>ارتفاع البلاط والسقف: 2800 مم، سقف شرائح ألومنيوم 100 مم، 700 فوق (Vanity).</v>
      </c>
      <c r="E332" s="13" t="str">
        <f>Bank!P332</f>
        <v>ص 397</v>
      </c>
    </row>
    <row r="333" spans="1:5" ht="18" x14ac:dyDescent="0.25">
      <c r="A333" s="10" t="str">
        <f>Bank!A333</f>
        <v>Q329</v>
      </c>
      <c r="B333" s="10" t="str">
        <f>Bank!B333</f>
        <v>8|14</v>
      </c>
      <c r="C333" s="10" t="str">
        <f>Bank!N333</f>
        <v>A</v>
      </c>
      <c r="D333" s="19" t="str">
        <f>Bank!O333</f>
        <v>ميل ماسورة الصرف الأفقية: 1:50 (حوض وجه).</v>
      </c>
      <c r="E333" s="10" t="str">
        <f>Bank!P333</f>
        <v>ص 392</v>
      </c>
    </row>
    <row r="334" spans="1:5" ht="18" x14ac:dyDescent="0.25">
      <c r="A334" s="13" t="str">
        <f>Bank!A334</f>
        <v>Q330</v>
      </c>
      <c r="B334" s="13" t="str">
        <f>Bank!B334</f>
        <v>8|15</v>
      </c>
      <c r="C334" s="13" t="str">
        <f>Bank!N334</f>
        <v>A</v>
      </c>
      <c r="D334" s="20" t="str">
        <f>Bank!O334</f>
        <v>معيار القبول: مؤشر الضغط 5.5 إلى 7 بار وتشغيل آلي. التكرار: عند الاستلام.</v>
      </c>
      <c r="E334" s="13" t="str">
        <f>Bank!P334</f>
        <v>ص 287</v>
      </c>
    </row>
    <row r="335" spans="1:5" ht="18" x14ac:dyDescent="0.25">
      <c r="A335" s="10" t="str">
        <f>Bank!A335</f>
        <v>Q331</v>
      </c>
      <c r="B335" s="10" t="str">
        <f>Bank!B335</f>
        <v>8|16</v>
      </c>
      <c r="C335" s="10" t="str">
        <f>Bank!N335</f>
        <v>B</v>
      </c>
      <c r="D335" s="19" t="str">
        <f>Bank!O335</f>
        <v>الصحيح: إبقاء محيط الرشاش خالياً. أثر الخطأ: تعطيل الرش عند الحريق.</v>
      </c>
      <c r="E335" s="10" t="str">
        <f>Bank!P335</f>
        <v>ص 285</v>
      </c>
    </row>
    <row r="336" spans="1:5" ht="36" x14ac:dyDescent="0.25">
      <c r="A336" s="13" t="str">
        <f>Bank!A336</f>
        <v>Q332</v>
      </c>
      <c r="B336" s="13" t="str">
        <f>Bank!B336</f>
        <v>8|17</v>
      </c>
      <c r="C336" s="13" t="str">
        <f>Bank!N336</f>
        <v>C</v>
      </c>
      <c r="D336" s="20" t="str">
        <f>Bank!O336</f>
        <v>معيار القبول: ارتفاع القمع 3 م على الأقل وقطره الأكبر يساوي قطر الخط. التكرار: لكل قطاع.</v>
      </c>
      <c r="E336" s="13" t="str">
        <f>Bank!P336</f>
        <v>ص 236 إلى 237</v>
      </c>
    </row>
    <row r="337" spans="1:5" ht="18" x14ac:dyDescent="0.25">
      <c r="A337" s="10" t="str">
        <f>Bank!A337</f>
        <v>Q333</v>
      </c>
      <c r="B337" s="10" t="str">
        <f>Bank!B337</f>
        <v>8|18</v>
      </c>
      <c r="C337" s="10" t="str">
        <f>Bank!N337</f>
        <v>B</v>
      </c>
      <c r="D337" s="19" t="str">
        <f>Bank!O337</f>
        <v>عزل مواسير المياه الساخنة: صوف زجاجي لا يقل عن 20 مم + قماش قلاع.</v>
      </c>
      <c r="E337" s="10" t="str">
        <f>Bank!P337</f>
        <v>ص 299</v>
      </c>
    </row>
    <row r="338" spans="1:5" ht="36" x14ac:dyDescent="0.25">
      <c r="A338" s="13" t="str">
        <f>Bank!A338</f>
        <v>Q334</v>
      </c>
      <c r="B338" s="13" t="str">
        <f>Bank!B338</f>
        <v>8|19</v>
      </c>
      <c r="C338" s="13" t="str">
        <f>Bank!N338</f>
        <v>D</v>
      </c>
      <c r="D338" s="20" t="str">
        <f>Bank!O338</f>
        <v>الخطأ: صرف المكيفات على ماسورة الصرف الرئيسية. أثره: سحب الروائح عبر مروحة المكيف. الصحيح: الصرف على بيبة أرضية وعدم الصرف للشارع مباشرة.</v>
      </c>
      <c r="E338" s="13" t="str">
        <f>Bank!P338</f>
        <v>ص 224</v>
      </c>
    </row>
    <row r="339" spans="1:5" ht="18" x14ac:dyDescent="0.25">
      <c r="A339" s="10" t="str">
        <f>Bank!A339</f>
        <v>Q335</v>
      </c>
      <c r="B339" s="10" t="str">
        <f>Bank!B339</f>
        <v>8|20</v>
      </c>
      <c r="C339" s="10" t="str">
        <f>Bank!N339</f>
        <v>A</v>
      </c>
      <c r="D339" s="19" t="str">
        <f>Bank!O339</f>
        <v>Paper towel dispenser: 1000 مم (من مستوى التشطيب).</v>
      </c>
      <c r="E339" s="10" t="str">
        <f>Bank!P339</f>
        <v>ص 392</v>
      </c>
    </row>
    <row r="340" spans="1:5" ht="18" x14ac:dyDescent="0.25">
      <c r="A340" s="13" t="str">
        <f>Bank!A340</f>
        <v>Q336</v>
      </c>
      <c r="B340" s="13" t="str">
        <f>Bank!B340</f>
        <v>8|21</v>
      </c>
      <c r="C340" s="13" t="str">
        <f>Bank!N340</f>
        <v>A</v>
      </c>
      <c r="D340" s="20" t="str">
        <f>Bank!O340</f>
        <v>أقصى ارتفاع لكواشف الدخان: 10.5 م من الأرضية (إلا إذا نصت تعليمات الصانع على أكثر).</v>
      </c>
      <c r="E340" s="13" t="str">
        <f>Bank!P340</f>
        <v>ص 268</v>
      </c>
    </row>
    <row r="341" spans="1:5" ht="36" x14ac:dyDescent="0.25">
      <c r="A341" s="10" t="str">
        <f>Bank!A341</f>
        <v>Q337</v>
      </c>
      <c r="B341" s="10" t="str">
        <f>Bank!B341</f>
        <v>8|22</v>
      </c>
      <c r="C341" s="10" t="str">
        <f>Bank!N341</f>
        <v>A</v>
      </c>
      <c r="D341" s="19" t="str">
        <f>Bank!O341</f>
        <v>الخطأ: تمديد مواسير أفقية فوق بلاطة الحمام قبل انتهاء العزل واختباره. أثره: تلف العزل وتسريب. الصحيح: التمديد بعد اختبار العزل ثم حماية بلياسة 2 سم.</v>
      </c>
      <c r="E341" s="10" t="str">
        <f>Bank!P341</f>
        <v>ص 223</v>
      </c>
    </row>
    <row r="342" spans="1:5" ht="36" x14ac:dyDescent="0.25">
      <c r="A342" s="13" t="str">
        <f>Bank!A342</f>
        <v>Q338</v>
      </c>
      <c r="B342" s="13" t="str">
        <f>Bank!B342</f>
        <v>8|23</v>
      </c>
      <c r="C342" s="13" t="str">
        <f>Bank!N342</f>
        <v>D</v>
      </c>
      <c r="D342" s="20" t="str">
        <f>Bank!O342</f>
        <v>أعماق الحنفية وأعمدة الحماية: 100 رمل تحت الرصيف، 510 دفن عمود الحماية، 290 حتى ماسورة الفرع (Fire hydrant).</v>
      </c>
      <c r="E342" s="13" t="str">
        <f>Bank!P342</f>
        <v>ص 404</v>
      </c>
    </row>
    <row r="343" spans="1:5" ht="18" x14ac:dyDescent="0.25">
      <c r="A343" s="10" t="str">
        <f>Bank!A343</f>
        <v>Q339</v>
      </c>
      <c r="B343" s="10" t="str">
        <f>Bank!B343</f>
        <v>8|24</v>
      </c>
      <c r="C343" s="10" t="str">
        <f>Bank!N343</f>
        <v>A</v>
      </c>
      <c r="D343" s="19" t="str">
        <f>Bank!O343</f>
        <v>معيار القبول: 15 ديسيبل على الأقل فوق ضوضاء المكان. التكرار: عند الاستلام.</v>
      </c>
      <c r="E343" s="10" t="str">
        <f>Bank!P343</f>
        <v>ص 268</v>
      </c>
    </row>
    <row r="344" spans="1:5" ht="18" x14ac:dyDescent="0.25">
      <c r="A344" s="13" t="str">
        <f>Bank!A344</f>
        <v>Q340</v>
      </c>
      <c r="B344" s="13" t="str">
        <f>Bank!B344</f>
        <v>8|25</v>
      </c>
      <c r="C344" s="13" t="str">
        <f>Bank!N344</f>
        <v>C</v>
      </c>
      <c r="D344" s="20" t="str">
        <f>Bank!O344</f>
        <v>الصحيح: spring للرأسي و swing للأفقي. أثر الخطأ: عدم عمل الصمام بكفاءة.</v>
      </c>
      <c r="E344" s="13" t="str">
        <f>Bank!P344</f>
        <v>ص 229</v>
      </c>
    </row>
    <row r="345" spans="1:5" ht="18" x14ac:dyDescent="0.25">
      <c r="A345" s="10" t="str">
        <f>Bank!A345</f>
        <v>Q341</v>
      </c>
      <c r="B345" s="10" t="str">
        <f>Bank!B345</f>
        <v>8|26</v>
      </c>
      <c r="C345" s="10" t="str">
        <f>Bank!N345</f>
        <v>A</v>
      </c>
      <c r="D345" s="19" t="str">
        <f>Bank!O345</f>
        <v>قطر عمود صرف المطر: 200 مم أو أقل.</v>
      </c>
      <c r="E345" s="10" t="str">
        <f>Bank!P345</f>
        <v>ص 29</v>
      </c>
    </row>
    <row r="346" spans="1:5" ht="36" x14ac:dyDescent="0.25">
      <c r="A346" s="13" t="str">
        <f>Bank!A346</f>
        <v>Q342</v>
      </c>
      <c r="B346" s="13" t="str">
        <f>Bank!B346</f>
        <v>8|27</v>
      </c>
      <c r="C346" s="13" t="str">
        <f>Bank!N346</f>
        <v>A</v>
      </c>
      <c r="D346" s="20" t="str">
        <f>Bank!O346</f>
        <v>عدد مخارج الهروب: 2 على الأقل، 4 للأسواق والمسارح فوق 1000 شخص (كود مصري حريق 2007).</v>
      </c>
      <c r="E346" s="13" t="str">
        <f>Bank!P346</f>
        <v>ص 21</v>
      </c>
    </row>
    <row r="347" spans="1:5" ht="36" x14ac:dyDescent="0.25">
      <c r="A347" s="10" t="str">
        <f>Bank!A347</f>
        <v>Q343</v>
      </c>
      <c r="B347" s="10" t="str">
        <f>Bank!B347</f>
        <v>8|28</v>
      </c>
      <c r="C347" s="10" t="str">
        <f>Bank!N347</f>
        <v>C</v>
      </c>
      <c r="D347" s="19" t="str">
        <f>Bank!O347</f>
        <v>قطر جراب الصلب الطري عن القطر الخارجي للماسورة: يزيد 6 مم (المواصفات المصرية 2001 فقرة 4/2/1/11، الفراغ يملأ بالسيليكون).</v>
      </c>
      <c r="E347" s="10" t="str">
        <f>Bank!P347</f>
        <v>ص 222</v>
      </c>
    </row>
    <row r="348" spans="1:5" ht="36" x14ac:dyDescent="0.25">
      <c r="A348" s="13" t="str">
        <f>Bank!A348</f>
        <v>Q344</v>
      </c>
      <c r="B348" s="13" t="str">
        <f>Bank!B348</f>
        <v>8|29</v>
      </c>
      <c r="C348" s="13" t="str">
        <f>Bank!N348</f>
        <v>A</v>
      </c>
      <c r="D348" s="20" t="str">
        <f>Bank!O348</f>
        <v>إعفاء المباني السكنية من كود الحريق المصري: ارتفاع 16 م أو أقل ودور 400 م2 أو أقل وبدروم 3 م أو أقل (اللائحة التنفيذية 119/2008).</v>
      </c>
      <c r="E348" s="13" t="str">
        <f>Bank!P348</f>
        <v>ص 32</v>
      </c>
    </row>
    <row r="349" spans="1:5" ht="18" x14ac:dyDescent="0.25">
      <c r="A349" s="10" t="str">
        <f>Bank!A349</f>
        <v>Q345</v>
      </c>
      <c r="B349" s="10" t="str">
        <f>Bank!B349</f>
        <v>8|30</v>
      </c>
      <c r="C349" s="10" t="str">
        <f>Bank!N349</f>
        <v>A</v>
      </c>
      <c r="D349" s="19" t="str">
        <f>Bank!O349</f>
        <v>بين محوري مبولتين (Urinals): 60 سم (الكود المصري للتركيبات الصحية 2002 ص37).</v>
      </c>
      <c r="E349" s="10" t="str">
        <f>Bank!P349</f>
        <v>ص 221</v>
      </c>
    </row>
    <row r="350" spans="1:5" ht="36" x14ac:dyDescent="0.25">
      <c r="A350" s="13" t="str">
        <f>Bank!A350</f>
        <v>Q346</v>
      </c>
      <c r="B350" s="13" t="str">
        <f>Bank!B350</f>
        <v>8|31</v>
      </c>
      <c r="C350" s="13" t="str">
        <f>Bank!N350</f>
        <v>A</v>
      </c>
      <c r="D350" s="20" t="str">
        <f>Bank!O350</f>
        <v>أقصى مسافة تعليق Copper / copper-alloy pipe: أفقي 3.6 م، رأسي 3.0 م ((a) الزهر 3.0 م أفقي عند استخدام أطوال 3.0 م؛ (b) دليل منتصف الدور للأقطار 50 مم وأصغر).</v>
      </c>
      <c r="E350" s="13" t="str">
        <f>Bank!P350</f>
        <v>ص 228</v>
      </c>
    </row>
    <row r="351" spans="1:5" ht="36" x14ac:dyDescent="0.25">
      <c r="A351" s="10" t="str">
        <f>Bank!A351</f>
        <v>Q347</v>
      </c>
      <c r="B351" s="10" t="str">
        <f>Bank!B351</f>
        <v>8|32</v>
      </c>
      <c r="C351" s="10" t="str">
        <f>Bank!N351</f>
        <v>B</v>
      </c>
      <c r="D351" s="19" t="str">
        <f>Bank!O351</f>
        <v>حاجز الحريق داخل الفاصل: 2 HR fire barrier + encapsulated insulation + fire barrier caulk (فاصل تمدد نظام ألومنيوم).</v>
      </c>
      <c r="E351" s="10" t="str">
        <f>Bank!P351</f>
        <v>ص 389</v>
      </c>
    </row>
    <row r="352" spans="1:5" ht="36" x14ac:dyDescent="0.25">
      <c r="A352" s="13" t="str">
        <f>Bank!A352</f>
        <v>Q348</v>
      </c>
      <c r="B352" s="13" t="str">
        <f>Bank!B352</f>
        <v>8|33</v>
      </c>
      <c r="C352" s="13" t="str">
        <f>Bank!N352</f>
        <v>D</v>
      </c>
      <c r="D352" s="20" t="str">
        <f>Bank!O352</f>
        <v>عمق مواسير الحريق المدفونة تحت الطرق: لا يقل عن 90 سم (تحت الطرق والأسفلت، NFPA 13).</v>
      </c>
      <c r="E352" s="13" t="str">
        <f>Bank!P352</f>
        <v>ص 287</v>
      </c>
    </row>
    <row r="353" spans="1:5" ht="18" x14ac:dyDescent="0.25">
      <c r="A353" s="10" t="str">
        <f>Bank!A353</f>
        <v>Q349</v>
      </c>
      <c r="B353" s="10" t="str">
        <f>Bank!B353</f>
        <v>8|34</v>
      </c>
      <c r="C353" s="10" t="str">
        <f>Bank!N353</f>
        <v>A</v>
      </c>
      <c r="D353" s="19" t="str">
        <f>Bank!O353</f>
        <v>فوق الصندوق: 200 مم (إجمالي 2000 مم) مع G. valve أعلاه (Fire hose cabinet).</v>
      </c>
      <c r="E353" s="10" t="str">
        <f>Bank!P353</f>
        <v>ص 403</v>
      </c>
    </row>
    <row r="354" spans="1:5" ht="36" x14ac:dyDescent="0.25">
      <c r="A354" s="13" t="str">
        <f>Bank!A354</f>
        <v>Q350</v>
      </c>
      <c r="B354" s="13" t="str">
        <f>Bank!B354</f>
        <v>8|35</v>
      </c>
      <c r="C354" s="13" t="str">
        <f>Bank!N354</f>
        <v>D</v>
      </c>
      <c r="D354" s="20" t="str">
        <f>Bank!O354</f>
        <v>الصرف: P-trap أو Bottle trap، UPVC 50 مم waste، Vent 50 مم (Pedestal wash basin).</v>
      </c>
      <c r="E354" s="13" t="str">
        <f>Bank!P354</f>
        <v>ص 395</v>
      </c>
    </row>
    <row r="355" spans="1:5" ht="36" x14ac:dyDescent="0.25">
      <c r="A355" s="10" t="str">
        <f>Bank!A355</f>
        <v>Q351</v>
      </c>
      <c r="B355" s="10" t="str">
        <f>Bank!B355</f>
        <v>8|36</v>
      </c>
      <c r="C355" s="10" t="str">
        <f>Bank!N355</f>
        <v>C</v>
      </c>
      <c r="D355" s="19" t="str">
        <f>Bank!O355</f>
        <v>معيار القبول: الضغط 1.5 × ضغط التشغيل (المعتاد 8 بار) بدون هبوط. التكرار: لكل شبكة قبل التغطية.</v>
      </c>
      <c r="E355" s="10" t="str">
        <f>Bank!P355</f>
        <v>ص 229</v>
      </c>
    </row>
    <row r="356" spans="1:5" ht="36" x14ac:dyDescent="0.25">
      <c r="A356" s="13" t="str">
        <f>Bank!A356</f>
        <v>Q352</v>
      </c>
      <c r="B356" s="13" t="str">
        <f>Bank!B356</f>
        <v>8|37</v>
      </c>
      <c r="C356" s="13" t="str">
        <f>Bank!N356</f>
        <v>D</v>
      </c>
      <c r="D356" s="20" t="str">
        <f>Bank!O356</f>
        <v>حمل غطاء غرفة التفتيش في المواقف والطرق الداخلية: 12.5 طن على الأقل (SBC 701 ص 4/12 فقرة 4.8.2.2.2).</v>
      </c>
      <c r="E356" s="13" t="str">
        <f>Bank!P356</f>
        <v>ص 238</v>
      </c>
    </row>
    <row r="357" spans="1:5" ht="36" x14ac:dyDescent="0.25">
      <c r="A357" s="10" t="str">
        <f>Bank!A357</f>
        <v>Q353</v>
      </c>
      <c r="B357" s="10" t="str">
        <f>Bank!B357</f>
        <v>8|38</v>
      </c>
      <c r="C357" s="10" t="str">
        <f>Bank!N357</f>
        <v>A</v>
      </c>
      <c r="D357" s="19" t="str">
        <f>Bank!O357</f>
        <v>عمق مواسير التغذية المدفونة: 50 سم على الأقل (المعتاد 1 م من الراسم العلوي للأقطار حتى 400 مم و1.2 م للأكبر).</v>
      </c>
      <c r="E357" s="10" t="str">
        <f>Bank!P357</f>
        <v>ص 239</v>
      </c>
    </row>
    <row r="358" spans="1:5" ht="18" x14ac:dyDescent="0.25">
      <c r="A358" s="13" t="str">
        <f>Bank!A358</f>
        <v>Q354</v>
      </c>
      <c r="B358" s="13" t="str">
        <f>Bank!B358</f>
        <v>8|39</v>
      </c>
      <c r="C358" s="13" t="str">
        <f>Bank!N358</f>
        <v>D</v>
      </c>
      <c r="D358" s="20" t="str">
        <f>Bank!O358</f>
        <v>حدود الاختبار Class 4 عند 20°C: أقصى ضغط تشغيل 10 bar، أقصى ضغط اختبار 15 bar.</v>
      </c>
      <c r="E358" s="13" t="str">
        <f>Bank!P358</f>
        <v>ص 229</v>
      </c>
    </row>
    <row r="359" spans="1:5" ht="18" x14ac:dyDescent="0.25">
      <c r="A359" s="10" t="str">
        <f>Bank!A359</f>
        <v>Q355</v>
      </c>
      <c r="B359" s="10" t="str">
        <f>Bank!B359</f>
        <v>8|40</v>
      </c>
      <c r="C359" s="10" t="str">
        <f>Bank!N359</f>
        <v>A</v>
      </c>
      <c r="D359" s="19" t="str">
        <f>Bank!O359</f>
        <v>زيادة قطر الجراب عن الماسورة: 13 مم على الأقل.</v>
      </c>
      <c r="E359" s="10" t="str">
        <f>Bank!P359</f>
        <v>ص 131</v>
      </c>
    </row>
    <row r="360" spans="1:5" ht="36" x14ac:dyDescent="0.25">
      <c r="A360" s="13" t="str">
        <f>Bank!A360</f>
        <v>Q356</v>
      </c>
      <c r="B360" s="13" t="str">
        <f>Bank!B360</f>
        <v>8|41</v>
      </c>
      <c r="C360" s="13" t="str">
        <f>Bank!N360</f>
        <v>A</v>
      </c>
      <c r="D360" s="20" t="str">
        <f>Bank!O360</f>
        <v>الخطأ: تشغيل أجهزة أخرى من قاطع التحويل الآلي لمضخة الحريق. أثره: فقد التغذية الاحتياطية للمضخة وقت الحريق. الصحيح: ATS مخصص للمضخة فقط.</v>
      </c>
      <c r="E360" s="13" t="str">
        <f>Bank!P360</f>
        <v>ص 287</v>
      </c>
    </row>
    <row r="361" spans="1:5" ht="18" x14ac:dyDescent="0.25">
      <c r="A361" s="10" t="str">
        <f>Bank!A361</f>
        <v>Q357</v>
      </c>
      <c r="B361" s="10" t="str">
        <f>Bank!B361</f>
        <v>8|42</v>
      </c>
      <c r="C361" s="10" t="str">
        <f>Bank!N361</f>
        <v>A</v>
      </c>
      <c r="D361" s="19" t="str">
        <f>Bank!O361</f>
        <v>معيار القبول: لا يقل عن 4 كجم/سم² بقطر 63 مم. التكرار: كل حنفية.</v>
      </c>
      <c r="E361" s="10" t="str">
        <f>Bank!P361</f>
        <v>ص 288</v>
      </c>
    </row>
    <row r="362" spans="1:5" ht="54" x14ac:dyDescent="0.25">
      <c r="A362" s="13" t="str">
        <f>Bank!A362</f>
        <v>Q358</v>
      </c>
      <c r="B362" s="13" t="str">
        <f>Bank!B362</f>
        <v>8|43</v>
      </c>
      <c r="C362" s="13" t="str">
        <f>Bank!N362</f>
        <v>D</v>
      </c>
      <c r="D362" s="20" t="str">
        <f>Bank!O362</f>
        <v>الخطأ: تركيب جرجوري الفائض في نفس منسوب جرجوري الصرف. أثره: عدم أداء وظيفة الفائض أو اختلاط وظيفتيهما. الصحيح: رفع جرجوري الفائض بحيث تكون فتحته أعلى من منسوب الصرف والعزل.</v>
      </c>
      <c r="E362" s="13" t="str">
        <f>Bank!P362</f>
        <v>ص 390</v>
      </c>
    </row>
    <row r="363" spans="1:5" ht="18" x14ac:dyDescent="0.25">
      <c r="A363" s="10" t="str">
        <f>Bank!A363</f>
        <v>Q359</v>
      </c>
      <c r="B363" s="10" t="str">
        <f>Bank!B363</f>
        <v>8|44</v>
      </c>
      <c r="C363" s="10" t="str">
        <f>Bank!N363</f>
        <v>B</v>
      </c>
      <c r="D363" s="19" t="str">
        <f>Bank!O363</f>
        <v>الصحيح: خلطة تحبيش بدون جبس. أثر الخطأ: ضعف التثبيت وتلف المواسير.</v>
      </c>
      <c r="E363" s="10" t="str">
        <f>Bank!P363</f>
        <v>ص 287</v>
      </c>
    </row>
    <row r="364" spans="1:5" ht="18" x14ac:dyDescent="0.25">
      <c r="A364" s="13" t="str">
        <f>Bank!A364</f>
        <v>Q360</v>
      </c>
      <c r="B364" s="13" t="str">
        <f>Bank!B364</f>
        <v>8|45</v>
      </c>
      <c r="C364" s="13" t="str">
        <f>Bank!N364</f>
        <v>B</v>
      </c>
      <c r="D364" s="20" t="str">
        <f>Bank!O364</f>
        <v>ضغط المياه عند صمامات التدفق (Flush valves): 1.7 بار على الأقل.</v>
      </c>
      <c r="E364" s="13" t="str">
        <f>Bank!P364</f>
        <v>ص 229</v>
      </c>
    </row>
    <row r="365" spans="1:5" ht="18" x14ac:dyDescent="0.25">
      <c r="A365" s="10" t="str">
        <f>Bank!A365</f>
        <v>Q361</v>
      </c>
      <c r="B365" s="10" t="str">
        <f>Bank!B365</f>
        <v>9|1</v>
      </c>
      <c r="C365" s="10" t="str">
        <f>Bank!N365</f>
        <v>B</v>
      </c>
      <c r="D365" s="19" t="str">
        <f>Bank!O365</f>
        <v>فرشة رمل أسفل الكابل: 80 مم رمل ناعم (LV mains).</v>
      </c>
      <c r="E365" s="10" t="str">
        <f>Bank!P365</f>
        <v>ص 417</v>
      </c>
    </row>
    <row r="366" spans="1:5" ht="18" x14ac:dyDescent="0.25">
      <c r="A366" s="13" t="str">
        <f>Bank!A366</f>
        <v>Q362</v>
      </c>
      <c r="B366" s="13" t="str">
        <f>Bank!B366</f>
        <v>9|2</v>
      </c>
      <c r="C366" s="13" t="str">
        <f>Bank!N366</f>
        <v>B</v>
      </c>
      <c r="D366" s="20" t="str">
        <f>Bank!O366</f>
        <v>Make-up air: من حافة الـ hood ببعد 150 مم (Kitchen hood).</v>
      </c>
      <c r="E366" s="13" t="str">
        <f>Bank!P366</f>
        <v>ص 408</v>
      </c>
    </row>
    <row r="367" spans="1:5" ht="18" x14ac:dyDescent="0.25">
      <c r="A367" s="10" t="str">
        <f>Bank!A367</f>
        <v>Q363</v>
      </c>
      <c r="B367" s="10" t="str">
        <f>Bank!B367</f>
        <v>9|3</v>
      </c>
      <c r="C367" s="10" t="str">
        <f>Bank!N367</f>
        <v>A</v>
      </c>
      <c r="D367" s="19" t="str">
        <f>Bank!O367</f>
        <v>نصف قطر انحناء الأكواع المنحنية للمجاري: 1.5 × عرض المجرى على الأقل.</v>
      </c>
      <c r="E367" s="10" t="str">
        <f>Bank!P367</f>
        <v>ص 276</v>
      </c>
    </row>
    <row r="368" spans="1:5" ht="36" x14ac:dyDescent="0.25">
      <c r="A368" s="13" t="str">
        <f>Bank!A368</f>
        <v>Q364</v>
      </c>
      <c r="B368" s="13" t="str">
        <f>Bank!B368</f>
        <v>9|4</v>
      </c>
      <c r="C368" s="13" t="str">
        <f>Bank!N368</f>
        <v>D</v>
      </c>
      <c r="D368" s="20" t="str">
        <f>Bank!O368</f>
        <v>عرض قناة الكابلات: 40 سم على الأقل (المواصفات المصرية 2006 ص299، غالباً بغرف المحولات ولوحات التوزيع).</v>
      </c>
      <c r="E368" s="13" t="str">
        <f>Bank!P368</f>
        <v>ص 256</v>
      </c>
    </row>
    <row r="369" spans="1:5" ht="18" x14ac:dyDescent="0.25">
      <c r="A369" s="10" t="str">
        <f>Bank!A369</f>
        <v>Q365</v>
      </c>
      <c r="B369" s="10" t="str">
        <f>Bank!B369</f>
        <v>9|5</v>
      </c>
      <c r="C369" s="10" t="str">
        <f>Bank!N369</f>
        <v>A</v>
      </c>
      <c r="D369" s="19" t="str">
        <f>Bank!O369</f>
        <v>زاوية التثبيت: 40 × 40 × 4 مم M.S مجلفن (Fire damper vertical).</v>
      </c>
      <c r="E369" s="10" t="str">
        <f>Bank!P369</f>
        <v>ص 411</v>
      </c>
    </row>
    <row r="370" spans="1:5" ht="18" x14ac:dyDescent="0.25">
      <c r="A370" s="13" t="str">
        <f>Bank!A370</f>
        <v>Q366</v>
      </c>
      <c r="B370" s="13" t="str">
        <f>Bank!B370</f>
        <v>9|6</v>
      </c>
      <c r="C370" s="13" t="str">
        <f>Bank!N370</f>
        <v>A</v>
      </c>
      <c r="D370" s="20" t="str">
        <f>Bank!O370</f>
        <v>إزالة العزل عند الوصل: 1.5 سم زيادة عن الطول العاري المطلوب.</v>
      </c>
      <c r="E370" s="13" t="str">
        <f>Bank!P370</f>
        <v>ص 259</v>
      </c>
    </row>
    <row r="371" spans="1:5" ht="18" x14ac:dyDescent="0.25">
      <c r="A371" s="10" t="str">
        <f>Bank!A371</f>
        <v>Q367</v>
      </c>
      <c r="B371" s="10" t="str">
        <f>Bank!B371</f>
        <v>9|7</v>
      </c>
      <c r="C371" s="10" t="str">
        <f>Bank!N371</f>
        <v>A</v>
      </c>
      <c r="D371" s="19" t="str">
        <f>Bank!O371</f>
        <v>أحزمة تثبيت العزل: كل 30 سم غالباً.</v>
      </c>
      <c r="E371" s="10" t="str">
        <f>Bank!P371</f>
        <v>ص 278</v>
      </c>
    </row>
    <row r="372" spans="1:5" ht="18" x14ac:dyDescent="0.25">
      <c r="A372" s="13" t="str">
        <f>Bank!A372</f>
        <v>Q368</v>
      </c>
      <c r="B372" s="13" t="str">
        <f>Bank!B372</f>
        <v>9|8</v>
      </c>
      <c r="C372" s="13" t="str">
        <f>Bank!N372</f>
        <v>B</v>
      </c>
      <c r="D372" s="20" t="str">
        <f>Bank!O372</f>
        <v>فتحة غطاء غرفة التأريض: 305 مم مربع، حواف 50 (Grounding station).</v>
      </c>
      <c r="E372" s="13" t="str">
        <f>Bank!P372</f>
        <v>ص 419</v>
      </c>
    </row>
    <row r="373" spans="1:5" ht="18" x14ac:dyDescent="0.25">
      <c r="A373" s="10" t="str">
        <f>Bank!A373</f>
        <v>Q369</v>
      </c>
      <c r="B373" s="10" t="str">
        <f>Bank!B373</f>
        <v>9|9</v>
      </c>
      <c r="C373" s="10" t="str">
        <f>Bank!N373</f>
        <v>A</v>
      </c>
      <c r="D373" s="19" t="str">
        <f>Bank!O373</f>
        <v>كوع 950 مم فأكثر: تباعد 55 مم، R = 50 / 100 مم (Vaned elbow).</v>
      </c>
      <c r="E373" s="10" t="str">
        <f>Bank!P373</f>
        <v>ص 411</v>
      </c>
    </row>
    <row r="374" spans="1:5" ht="18" x14ac:dyDescent="0.25">
      <c r="A374" s="13" t="str">
        <f>Bank!A374</f>
        <v>Q370</v>
      </c>
      <c r="B374" s="13" t="str">
        <f>Bank!B374</f>
        <v>9|10</v>
      </c>
      <c r="C374" s="13" t="str">
        <f>Bank!N374</f>
        <v>C</v>
      </c>
      <c r="D374" s="20" t="str">
        <f>Bank!O374</f>
        <v>الوصلات المحيطة (العرضية): تداخل 50 مم على الأقل بما يتناسب مع اتجاه حركة الهواء.</v>
      </c>
      <c r="E374" s="13" t="str">
        <f>Bank!P374</f>
        <v>ص 277</v>
      </c>
    </row>
    <row r="375" spans="1:5" ht="36" x14ac:dyDescent="0.25">
      <c r="A375" s="10" t="str">
        <f>Bank!A375</f>
        <v>Q371</v>
      </c>
      <c r="B375" s="10" t="str">
        <f>Bank!B375</f>
        <v>9|11</v>
      </c>
      <c r="C375" s="10" t="str">
        <f>Bank!N375</f>
        <v>D</v>
      </c>
      <c r="D375" s="19" t="str">
        <f>Bank!O375</f>
        <v>الخطأ: تقليل قطاع المجرى قبل التفريعة. أثره: اختلال توزيع الهواء. الصحيح: التقليل بعد أخذ التفريعة.</v>
      </c>
      <c r="E375" s="10" t="str">
        <f>Bank!P375</f>
        <v>ص 277</v>
      </c>
    </row>
    <row r="376" spans="1:5" ht="18" x14ac:dyDescent="0.25">
      <c r="A376" s="13" t="str">
        <f>Bank!A376</f>
        <v>Q372</v>
      </c>
      <c r="B376" s="13" t="str">
        <f>Bank!B376</f>
        <v>9|12</v>
      </c>
      <c r="C376" s="13" t="str">
        <f>Bank!N376</f>
        <v>A</v>
      </c>
      <c r="D376" s="20" t="str">
        <f>Bank!O376</f>
        <v>المسافة بين مصعدين متقابلين: 2.80 م (حد أدنى).</v>
      </c>
      <c r="E376" s="13" t="str">
        <f>Bank!P376</f>
        <v>ص 374</v>
      </c>
    </row>
    <row r="377" spans="1:5" ht="18" x14ac:dyDescent="0.25">
      <c r="A377" s="10" t="str">
        <f>Bank!A377</f>
        <v>Q373</v>
      </c>
      <c r="B377" s="10" t="str">
        <f>Bank!B377</f>
        <v>9|13</v>
      </c>
      <c r="C377" s="10" t="str">
        <f>Bank!N377</f>
        <v>A</v>
      </c>
      <c r="D377" s="19" t="str">
        <f>Bank!O377</f>
        <v>احتياطي مساحة الحامل: 25% لكوابل مستقبلية.</v>
      </c>
      <c r="E377" s="10" t="str">
        <f>Bank!P377</f>
        <v>ص 255</v>
      </c>
    </row>
    <row r="378" spans="1:5" ht="18" x14ac:dyDescent="0.25">
      <c r="A378" s="13" t="str">
        <f>Bank!A378</f>
        <v>Q374</v>
      </c>
      <c r="B378" s="13" t="str">
        <f>Bank!B378</f>
        <v>9|14</v>
      </c>
      <c r="C378" s="13" t="str">
        <f>Bank!N378</f>
        <v>A</v>
      </c>
      <c r="D378" s="20" t="str">
        <f>Bank!O378</f>
        <v>الصحيح: الالتزام بالكوع أو التفريعة القياسية. أثر الخطأ: زيادة الفقد وضعف التوزيع.</v>
      </c>
      <c r="E378" s="13" t="str">
        <f>Bank!P378</f>
        <v>ص 409</v>
      </c>
    </row>
    <row r="379" spans="1:5" ht="18" x14ac:dyDescent="0.25">
      <c r="A379" s="10" t="str">
        <f>Bank!A379</f>
        <v>Q375</v>
      </c>
      <c r="B379" s="10" t="str">
        <f>Bank!B379</f>
        <v>9|15</v>
      </c>
      <c r="C379" s="10" t="str">
        <f>Bank!N379</f>
        <v>C</v>
      </c>
      <c r="D379" s="19" t="str">
        <f>Bank!O379</f>
        <v>مستوى عزل اللوحات: 660 فولت تيار متردد على الأقل.</v>
      </c>
      <c r="E379" s="10" t="str">
        <f>Bank!P379</f>
        <v>ص 263</v>
      </c>
    </row>
    <row r="380" spans="1:5" ht="36" x14ac:dyDescent="0.25">
      <c r="A380" s="13" t="str">
        <f>Bank!A380</f>
        <v>Q376</v>
      </c>
      <c r="B380" s="13" t="str">
        <f>Bank!B380</f>
        <v>9|16</v>
      </c>
      <c r="C380" s="13" t="str">
        <f>Bank!N380</f>
        <v>C</v>
      </c>
      <c r="D380" s="20" t="str">
        <f>Bank!O380</f>
        <v>معيار القبول: تشغيل 30 يوماً متصلة، ويمكن تأجيل بعض الاختبارات حسب فصول السنة خلال الضمان. التكرار: بعد استكمال الاختبار والضبط والموازنة.</v>
      </c>
      <c r="E380" s="13" t="str">
        <f>Bank!P380</f>
        <v>ص 281</v>
      </c>
    </row>
    <row r="381" spans="1:5" ht="18" x14ac:dyDescent="0.25">
      <c r="A381" s="10" t="str">
        <f>Bank!A381</f>
        <v>Q377</v>
      </c>
      <c r="B381" s="10" t="str">
        <f>Bank!B381</f>
        <v>9|17</v>
      </c>
      <c r="C381" s="10" t="str">
        <f>Bank!N381</f>
        <v>B</v>
      </c>
      <c r="D381" s="19" t="str">
        <f>Bank!O381</f>
        <v>Cable tray أعلى اللوحة: 100 × 100 × 1.5 مم (لوحة توزيع).</v>
      </c>
      <c r="E381" s="10" t="str">
        <f>Bank!P381</f>
        <v>ص 415</v>
      </c>
    </row>
    <row r="382" spans="1:5" ht="36" x14ac:dyDescent="0.25">
      <c r="A382" s="13" t="str">
        <f>Bank!A382</f>
        <v>Q378</v>
      </c>
      <c r="B382" s="13" t="str">
        <f>Bank!B382</f>
        <v>9|18</v>
      </c>
      <c r="C382" s="13" t="str">
        <f>Bank!N382</f>
        <v>A</v>
      </c>
      <c r="D382" s="20" t="str">
        <f>Bank!O382</f>
        <v>الخطأ: عدم تنظيم نزلات اللوحات والبواطات وصواعد التيار الخفيف. أثره: تعارضات وصعوبة التوصيل. الصحيح: تنظيم النزلات حسب المخطط.</v>
      </c>
      <c r="E382" s="13" t="str">
        <f>Bank!P382</f>
        <v>ص 246 إلى 247</v>
      </c>
    </row>
    <row r="383" spans="1:5" ht="36" x14ac:dyDescent="0.25">
      <c r="A383" s="10" t="str">
        <f>Bank!A383</f>
        <v>Q379</v>
      </c>
      <c r="B383" s="10" t="str">
        <f>Bank!B383</f>
        <v>9|19</v>
      </c>
      <c r="C383" s="10" t="str">
        <f>Bank!N383</f>
        <v>C</v>
      </c>
      <c r="D383" s="19" t="str">
        <f>Bank!O383</f>
        <v>الخطأ: استخدام اللون الأزرق لسلك مكهرب أو البني أو الأسود أو الرمادي للمحايد. أثره: خطر صعق وأخطاء صيانة. الصحيح: الأزرق للمحايد فقط حسب SBC 401.</v>
      </c>
      <c r="E383" s="10" t="str">
        <f>Bank!P383</f>
        <v>ص 251</v>
      </c>
    </row>
    <row r="384" spans="1:5" ht="18" x14ac:dyDescent="0.25">
      <c r="A384" s="13" t="str">
        <f>Bank!A384</f>
        <v>Q380</v>
      </c>
      <c r="B384" s="13" t="str">
        <f>Bank!B384</f>
        <v>9|20</v>
      </c>
      <c r="C384" s="13" t="str">
        <f>Bank!N384</f>
        <v>D</v>
      </c>
      <c r="D384" s="20" t="str">
        <f>Bank!O384</f>
        <v>تفاوت استقامة أغطية المخارج والمفاتيح: 4 مم كحد أقصى (تركب رأسية).</v>
      </c>
      <c r="E384" s="13" t="str">
        <f>Bank!P384</f>
        <v>ص 253</v>
      </c>
    </row>
    <row r="385" spans="1:5" ht="18" x14ac:dyDescent="0.25">
      <c r="A385" s="10" t="str">
        <f>Bank!A385</f>
        <v>Q381</v>
      </c>
      <c r="B385" s="10" t="str">
        <f>Bank!B385</f>
        <v>9|21</v>
      </c>
      <c r="C385" s="10" t="str">
        <f>Bank!N385</f>
        <v>B</v>
      </c>
      <c r="D385" s="19" t="str">
        <f>Bank!O385</f>
        <v>القطر الخارجي للمجرى: 1/3 سمك الخرسانة بحد أقصى.</v>
      </c>
      <c r="E385" s="10" t="str">
        <f>Bank!P385</f>
        <v>ص 131</v>
      </c>
    </row>
    <row r="386" spans="1:5" ht="18" x14ac:dyDescent="0.25">
      <c r="A386" s="13" t="str">
        <f>Bank!A386</f>
        <v>Q382</v>
      </c>
      <c r="B386" s="13" t="str">
        <f>Bank!B386</f>
        <v>9|22</v>
      </c>
      <c r="C386" s="13" t="str">
        <f>Bank!N386</f>
        <v>A</v>
      </c>
      <c r="D386" s="20" t="str">
        <f>Bank!O386</f>
        <v>أقل عرض باب مصعد: 85 سم (متطلبات المعاقين).</v>
      </c>
      <c r="E386" s="13" t="str">
        <f>Bank!P386</f>
        <v>ص 289</v>
      </c>
    </row>
    <row r="387" spans="1:5" ht="36" x14ac:dyDescent="0.25">
      <c r="A387" s="10" t="str">
        <f>Bank!A387</f>
        <v>Q383</v>
      </c>
      <c r="B387" s="10" t="str">
        <f>Bank!B387</f>
        <v>9|23</v>
      </c>
      <c r="C387" s="10" t="str">
        <f>Bank!N387</f>
        <v>D</v>
      </c>
      <c r="D387" s="19" t="str">
        <f>Bank!O387</f>
        <v>الخطأ: عدم تثبيت المواسير بحديد السقف. أثره: طفو أو إزاحة المواسير أثناء الصب. الصحيح: ربط المواسير بالتسليح على مسافات مناسبة.</v>
      </c>
      <c r="E387" s="10" t="str">
        <f>Bank!P387</f>
        <v>ص 246 إلى 247</v>
      </c>
    </row>
    <row r="388" spans="1:5" ht="36" x14ac:dyDescent="0.25">
      <c r="A388" s="13" t="str">
        <f>Bank!A388</f>
        <v>Q384</v>
      </c>
      <c r="B388" s="13" t="str">
        <f>Bank!B388</f>
        <v>9|24</v>
      </c>
      <c r="C388" s="13" t="str">
        <f>Bank!N388</f>
        <v>B</v>
      </c>
      <c r="D388" s="20" t="str">
        <f>Bank!O388</f>
        <v>استخدام التفريعة بـ Throat: فروع &gt; 470 L/s، إلزامي عند W ≥ 900 مم، بدون hand damper لفروع الضغط العالي (تفريعة مستطيلة).</v>
      </c>
      <c r="E388" s="13" t="str">
        <f>Bank!P388</f>
        <v>ص 409</v>
      </c>
    </row>
    <row r="389" spans="1:5" ht="36" x14ac:dyDescent="0.25">
      <c r="A389" s="10" t="str">
        <f>Bank!A389</f>
        <v>Q385</v>
      </c>
      <c r="B389" s="10" t="str">
        <f>Bank!B389</f>
        <v>9|25</v>
      </c>
      <c r="C389" s="10" t="str">
        <f>Bank!N389</f>
        <v>D</v>
      </c>
      <c r="D389" s="19" t="str">
        <f>Bank!O389</f>
        <v>شريط عازل واق للأعمدة ذات الجزء المدفون: يمتد 20 سم أعلى منسوب الأرض و20 سم تحته.</v>
      </c>
      <c r="E389" s="10" t="str">
        <f>Bank!P389</f>
        <v>ص 261</v>
      </c>
    </row>
    <row r="390" spans="1:5" ht="18" x14ac:dyDescent="0.25">
      <c r="A390" s="13" t="str">
        <f>Bank!A390</f>
        <v>Q386</v>
      </c>
      <c r="B390" s="13" t="str">
        <f>Bank!B390</f>
        <v>9|26</v>
      </c>
      <c r="C390" s="13" t="str">
        <f>Bank!N390</f>
        <v>B</v>
      </c>
      <c r="D390" s="20" t="str">
        <f>Bank!O390</f>
        <v>الصحيح: خلوص 6 مم min حوله. أثر الخطأ: انحشار الـ damper عند الحريق.</v>
      </c>
      <c r="E390" s="13" t="str">
        <f>Bank!P390</f>
        <v>ص 411</v>
      </c>
    </row>
    <row r="391" spans="1:5" ht="18" x14ac:dyDescent="0.25">
      <c r="A391" s="10" t="str">
        <f>Bank!A391</f>
        <v>Q387</v>
      </c>
      <c r="B391" s="10" t="str">
        <f>Bank!B391</f>
        <v>9|27</v>
      </c>
      <c r="C391" s="10" t="str">
        <f>Bank!N391</f>
        <v>D</v>
      </c>
      <c r="D391" s="19" t="str">
        <f>Bank!O391</f>
        <v>كابينة المصعد: عرض 1.10 م أو أكثر وطول 1.40 م.</v>
      </c>
      <c r="E391" s="10" t="str">
        <f>Bank!P391</f>
        <v>ص 20</v>
      </c>
    </row>
    <row r="392" spans="1:5" ht="18" x14ac:dyDescent="0.25">
      <c r="A392" s="13" t="str">
        <f>Bank!A392</f>
        <v>Q388</v>
      </c>
      <c r="B392" s="13" t="str">
        <f>Bank!B392</f>
        <v>9|28</v>
      </c>
      <c r="C392" s="13" t="str">
        <f>Bank!N392</f>
        <v>B</v>
      </c>
      <c r="D392" s="20" t="str">
        <f>Bank!O392</f>
        <v>عمق الـ ducts: 800 مم مع LV warning tape ملون (مسار مدفون).</v>
      </c>
      <c r="E392" s="13" t="str">
        <f>Bank!P392</f>
        <v>ص 417</v>
      </c>
    </row>
    <row r="393" spans="1:5" ht="18" x14ac:dyDescent="0.25">
      <c r="A393" s="10" t="str">
        <f>Bank!A393</f>
        <v>Q389</v>
      </c>
      <c r="B393" s="10" t="str">
        <f>Bank!B393</f>
        <v>9|29</v>
      </c>
      <c r="C393" s="10" t="str">
        <f>Bank!N393</f>
        <v>D</v>
      </c>
      <c r="D393" s="19" t="str">
        <f>Bank!O393</f>
        <v>Anchor bolts: 20 × 660 مم مع levelling nuts وwashers (Pole foundation).</v>
      </c>
      <c r="E393" s="10" t="str">
        <f>Bank!P393</f>
        <v>ص 418</v>
      </c>
    </row>
    <row r="394" spans="1:5" ht="18" x14ac:dyDescent="0.25">
      <c r="A394" s="13" t="str">
        <f>Bank!A394</f>
        <v>Q390</v>
      </c>
      <c r="B394" s="13" t="str">
        <f>Bank!B394</f>
        <v>9|30</v>
      </c>
      <c r="C394" s="13" t="str">
        <f>Bank!N394</f>
        <v>C</v>
      </c>
      <c r="D394" s="20" t="str">
        <f>Bank!O394</f>
        <v>بدون عزل: حواف 30 مم، clinch lock، gasket، مقبض 25 (Access door).</v>
      </c>
      <c r="E394" s="13" t="str">
        <f>Bank!P394</f>
        <v>ص 412</v>
      </c>
    </row>
    <row r="395" spans="1:5" ht="18" x14ac:dyDescent="0.25">
      <c r="A395" s="10" t="str">
        <f>Bank!A395</f>
        <v>Q391</v>
      </c>
      <c r="B395" s="10" t="str">
        <f>Bank!B395</f>
        <v>9|31</v>
      </c>
      <c r="C395" s="10" t="str">
        <f>Bank!N395</f>
        <v>A</v>
      </c>
      <c r="D395" s="19" t="str">
        <f>Bank!O395</f>
        <v>عمق بئر المصعد: 100-170 سم (حسب الكتالوج).</v>
      </c>
      <c r="E395" s="10" t="str">
        <f>Bank!P395</f>
        <v>ص 103</v>
      </c>
    </row>
    <row r="396" spans="1:5" ht="18" x14ac:dyDescent="0.25">
      <c r="A396" s="13" t="str">
        <f>Bank!A396</f>
        <v>Q392</v>
      </c>
      <c r="B396" s="13" t="str">
        <f>Bank!B396</f>
        <v>9|32</v>
      </c>
      <c r="C396" s="13" t="str">
        <f>Bank!N396</f>
        <v>D</v>
      </c>
      <c r="D396" s="20" t="str">
        <f>Bank!O396</f>
        <v>أقل مقطع: تمديدات ثابتة بموصلات عارية للقوى: نحاس 10 مم²، ألومنيوم 16 مم².</v>
      </c>
      <c r="E396" s="13" t="str">
        <f>Bank!P396</f>
        <v>ص 251</v>
      </c>
    </row>
    <row r="397" spans="1:5" ht="18" x14ac:dyDescent="0.25">
      <c r="A397" s="10" t="str">
        <f>Bank!A397</f>
        <v>Q393</v>
      </c>
      <c r="B397" s="10" t="str">
        <f>Bank!B397</f>
        <v>9|33</v>
      </c>
      <c r="C397" s="10" t="str">
        <f>Bank!N397</f>
        <v>C</v>
      </c>
      <c r="D397" s="19" t="str">
        <f>Bank!O397</f>
        <v>البعد عن مواسير المياه الساخنة: 30 سم متوازية، 15 سم متقاطعة.</v>
      </c>
      <c r="E397" s="10" t="str">
        <f>Bank!P397</f>
        <v>ص 248</v>
      </c>
    </row>
    <row r="398" spans="1:5" ht="18" x14ac:dyDescent="0.25">
      <c r="A398" s="13" t="str">
        <f>Bank!A398</f>
        <v>Q394</v>
      </c>
      <c r="B398" s="13" t="str">
        <f>Bank!B398</f>
        <v>9|34</v>
      </c>
      <c r="C398" s="13" t="str">
        <f>Bank!N398</f>
        <v>B</v>
      </c>
      <c r="D398" s="20" t="str">
        <f>Bank!O398</f>
        <v>ارتفاع المفتاح: 1350 مم من الأرضية النهائية (بجوار الباب).</v>
      </c>
      <c r="E398" s="13" t="str">
        <f>Bank!P398</f>
        <v>ص 415</v>
      </c>
    </row>
    <row r="399" spans="1:5" ht="18" x14ac:dyDescent="0.25">
      <c r="A399" s="10" t="str">
        <f>Bank!A399</f>
        <v>Q395</v>
      </c>
      <c r="B399" s="10" t="str">
        <f>Bank!B399</f>
        <v>9|35</v>
      </c>
      <c r="C399" s="10" t="str">
        <f>Bank!N399</f>
        <v>D</v>
      </c>
      <c r="D399" s="19" t="str">
        <f>Bank!O399</f>
        <v>معيار القبول: 18 ك.فولت للدخول و1000 فولت للخروج. التكرار: شهادة مصنع.</v>
      </c>
      <c r="E399" s="10" t="str">
        <f>Bank!P399</f>
        <v>ص 264</v>
      </c>
    </row>
    <row r="400" spans="1:5" ht="18" x14ac:dyDescent="0.25">
      <c r="A400" s="13" t="str">
        <f>Bank!A400</f>
        <v>Q396</v>
      </c>
      <c r="B400" s="13" t="str">
        <f>Bank!B400</f>
        <v>9|36</v>
      </c>
      <c r="C400" s="13" t="str">
        <f>Bank!N400</f>
        <v>B</v>
      </c>
      <c r="D400" s="20" t="str">
        <f>Bank!O400</f>
        <v>المسافة بين صندوقي اتصال: 10 م كحد أقصى (إلا إذا ذكر في المخططات الإنشائية).</v>
      </c>
      <c r="E400" s="13" t="str">
        <f>Bank!P400</f>
        <v>ص 245</v>
      </c>
    </row>
    <row r="401" spans="1:5" ht="18" x14ac:dyDescent="0.25">
      <c r="A401" s="10" t="str">
        <f>Bank!A401</f>
        <v>Q397</v>
      </c>
      <c r="B401" s="10" t="str">
        <f>Bank!B401</f>
        <v>9|37</v>
      </c>
      <c r="C401" s="10" t="str">
        <f>Bank!N401</f>
        <v>D</v>
      </c>
      <c r="D401" s="19" t="str">
        <f>Bank!O401</f>
        <v>الصحيح: مراجعة الإحداثيات قبل الصب. أثر الخطأ: عدم توافق مع أماكن اللوحات.</v>
      </c>
      <c r="E401" s="10" t="str">
        <f>Bank!P401</f>
        <v>ص 246 إلى 247</v>
      </c>
    </row>
    <row r="402" spans="1:5" ht="18" x14ac:dyDescent="0.25">
      <c r="A402" s="13" t="str">
        <f>Bank!A402</f>
        <v>Q398</v>
      </c>
      <c r="B402" s="13" t="str">
        <f>Bank!B402</f>
        <v>9|38</v>
      </c>
      <c r="C402" s="13" t="str">
        <f>Bank!N402</f>
        <v>D</v>
      </c>
      <c r="D402" s="20" t="str">
        <f>Bank!O402</f>
        <v>طول المجرى المختبر: 30 م رأسي و45 م أفقي كحد أقصى (قبل العزل).</v>
      </c>
      <c r="E402" s="13" t="str">
        <f>Bank!P402</f>
        <v>ص 278</v>
      </c>
    </row>
    <row r="403" spans="1:5" ht="36" x14ac:dyDescent="0.25">
      <c r="A403" s="10" t="str">
        <f>Bank!A403</f>
        <v>Q399</v>
      </c>
      <c r="B403" s="10" t="str">
        <f>Bank!B403</f>
        <v>9|39</v>
      </c>
      <c r="C403" s="10" t="str">
        <f>Bank!N403</f>
        <v>C</v>
      </c>
      <c r="D403" s="19" t="str">
        <f>Bank!O403</f>
        <v>الصحيح: تغليف العداد بالشريط والتوقيع والتأكد من عدم توصيل طلمبة. أثر الخطأ: إخفاء التسرب وقبول شبكة معيبة.</v>
      </c>
      <c r="E403" s="10" t="str">
        <f>Bank!P403</f>
        <v>ص 279</v>
      </c>
    </row>
    <row r="404" spans="1:5" ht="36" x14ac:dyDescent="0.25">
      <c r="A404" s="13" t="str">
        <f>Bank!A404</f>
        <v>Q400</v>
      </c>
      <c r="B404" s="13" t="str">
        <f>Bank!B404</f>
        <v>9|40</v>
      </c>
      <c r="C404" s="13" t="str">
        <f>Bank!N404</f>
        <v>C</v>
      </c>
      <c r="D404" s="20" t="str">
        <f>Bank!O404</f>
        <v>طول التمديدات الكهربائية المكشوفة: لا تزيد عن 3 م وبدون وصلات (حدود ضيقة وثابتة).</v>
      </c>
      <c r="E404" s="13" t="str">
        <f>Bank!P404</f>
        <v>ص 300</v>
      </c>
    </row>
    <row r="405" spans="1:5" ht="18" x14ac:dyDescent="0.25">
      <c r="A405" s="10" t="str">
        <f>Bank!A405</f>
        <v>Q401</v>
      </c>
      <c r="B405" s="10" t="str">
        <f>Bank!B405</f>
        <v>9|41</v>
      </c>
      <c r="C405" s="10" t="str">
        <f>Bank!N405</f>
        <v>A</v>
      </c>
      <c r="D405" s="19" t="str">
        <f>Bank!O405</f>
        <v>ارتفاع البريزة: 300 مم من التشطيب (mounting box).</v>
      </c>
      <c r="E405" s="10" t="str">
        <f>Bank!P405</f>
        <v>ص 415</v>
      </c>
    </row>
    <row r="406" spans="1:5" ht="18" x14ac:dyDescent="0.25">
      <c r="A406" s="13" t="str">
        <f>Bank!A406</f>
        <v>Q402</v>
      </c>
      <c r="B406" s="13" t="str">
        <f>Bank!B406</f>
        <v>9|42</v>
      </c>
      <c r="C406" s="13" t="str">
        <f>Bank!N406</f>
        <v>C</v>
      </c>
      <c r="D406" s="20" t="str">
        <f>Bank!O406</f>
        <v>محول خاص وتغذية جهد متوسط: أكثر من 625 ك.ف.أ (كود مصري كهرباء 2000).</v>
      </c>
      <c r="E406" s="13" t="str">
        <f>Bank!P406</f>
        <v>ص 31</v>
      </c>
    </row>
    <row r="407" spans="1:5" ht="18" x14ac:dyDescent="0.25">
      <c r="A407" s="10" t="str">
        <f>Bank!A407</f>
        <v>Q403</v>
      </c>
      <c r="B407" s="10" t="str">
        <f>Bank!B407</f>
        <v>9|43</v>
      </c>
      <c r="C407" s="10" t="str">
        <f>Bank!N407</f>
        <v>C</v>
      </c>
      <c r="D407" s="19" t="str">
        <f>Bank!O407</f>
        <v>مواسير احتياطية لتعدية الطرق الرئيسية: 25% إلى 50% من المواسير المستعملة.</v>
      </c>
      <c r="E407" s="10" t="str">
        <f>Bank!P407</f>
        <v>ص 257</v>
      </c>
    </row>
    <row r="408" spans="1:5" ht="36" x14ac:dyDescent="0.25">
      <c r="A408" s="13" t="str">
        <f>Bank!A408</f>
        <v>Q404</v>
      </c>
      <c r="B408" s="13" t="str">
        <f>Bank!B408</f>
        <v>9|44</v>
      </c>
      <c r="C408" s="13" t="str">
        <f>Bank!N408</f>
        <v>A</v>
      </c>
      <c r="D408" s="20" t="str">
        <f>Bank!O408</f>
        <v>البسطة أمام المصعد: 1.5 م أو أكثر (مع سلم مقابل 2.4 م أو أكثر، مصعدان متقابلان 2.8 م أو أكثر).</v>
      </c>
      <c r="E408" s="13" t="str">
        <f>Bank!P408</f>
        <v>ص 20</v>
      </c>
    </row>
    <row r="409" spans="1:5" ht="36" x14ac:dyDescent="0.25">
      <c r="A409" s="10" t="str">
        <f>Bank!A409</f>
        <v>Q405</v>
      </c>
      <c r="B409" s="10" t="str">
        <f>Bank!B409</f>
        <v>9|45</v>
      </c>
      <c r="C409" s="10" t="str">
        <f>Bank!N409</f>
        <v>B</v>
      </c>
      <c r="D409" s="19" t="str">
        <f>Bank!O409</f>
        <v>الخطأ: عدم غلق المواسير داخل المخارج. أثره: دخول لباني الأسمنت وانسداد الماسورة. الصحيح: غلق الفوهات بالفلين.</v>
      </c>
      <c r="E409" s="10" t="str">
        <f>Bank!P409</f>
        <v>ص 246 إلى 247</v>
      </c>
    </row>
    <row r="410" spans="1:5" ht="36" x14ac:dyDescent="0.25">
      <c r="A410" s="13" t="str">
        <f>Bank!A410</f>
        <v>Q406</v>
      </c>
      <c r="B410" s="13" t="str">
        <f>Bank!B410</f>
        <v>10|1</v>
      </c>
      <c r="C410" s="13" t="str">
        <f>Bank!N410</f>
        <v>D</v>
      </c>
      <c r="D410" s="20" t="str">
        <f>Bank!O410</f>
        <v>المعدل: عند فشل القلوب، بعد 6 أسابيع من الصب على الأقل. معيار القبول: حسب الكود.</v>
      </c>
      <c r="E410" s="13" t="str">
        <f>Bank!P410</f>
        <v>ص 49</v>
      </c>
    </row>
    <row r="411" spans="1:5" ht="18" x14ac:dyDescent="0.25">
      <c r="A411" s="10" t="str">
        <f>Bank!A411</f>
        <v>Q407</v>
      </c>
      <c r="B411" s="10" t="str">
        <f>Bank!B411</f>
        <v>10|2</v>
      </c>
      <c r="C411" s="10" t="str">
        <f>Bank!N411</f>
        <v>C</v>
      </c>
      <c r="D411" s="19" t="str">
        <f>Bank!O411</f>
        <v>المعدل: حد أدنى 3 نقاط ثم نقطة لكل 200 م2. معيار القبول: ≥ 95%.</v>
      </c>
      <c r="E411" s="10" t="str">
        <f>Bank!P411</f>
        <v>ص 95</v>
      </c>
    </row>
    <row r="412" spans="1:5" ht="36" x14ac:dyDescent="0.25">
      <c r="A412" s="13" t="str">
        <f>Bank!A412</f>
        <v>Q408</v>
      </c>
      <c r="B412" s="13" t="str">
        <f>Bank!B412</f>
        <v>10|3</v>
      </c>
      <c r="C412" s="13" t="str">
        <f>Bank!N412</f>
        <v>B</v>
      </c>
      <c r="D412" s="20" t="str">
        <f>Bank!O412</f>
        <v>المعدل: مرة بعد 28 يوما من الصب وقبل العزل الخارجي. معيار القبول: ثبات المنسوب أسبوعا مع احتساب التبخر وعدم الرشح.</v>
      </c>
      <c r="E412" s="13" t="str">
        <f>Bank!P412</f>
        <v>ص 145</v>
      </c>
    </row>
    <row r="413" spans="1:5" ht="36" x14ac:dyDescent="0.25">
      <c r="A413" s="10" t="str">
        <f>Bank!A413</f>
        <v>Q409</v>
      </c>
      <c r="B413" s="10" t="str">
        <f>Bank!B413</f>
        <v>10|4</v>
      </c>
      <c r="C413" s="10" t="str">
        <f>Bank!N413</f>
        <v>C</v>
      </c>
      <c r="D413" s="19" t="str">
        <f>Bank!O413</f>
        <v>المعدل: اختبار لكل 10 طن أو أقل، وعند تعدد المقاسات اختبار لكل مقاس. معيار القبول: حسب جداول قبول الحديد.</v>
      </c>
      <c r="E413" s="10" t="str">
        <f>Bank!P413</f>
        <v>ص 11</v>
      </c>
    </row>
    <row r="414" spans="1:5" ht="18" x14ac:dyDescent="0.25">
      <c r="A414" s="13" t="str">
        <f>Bank!A414</f>
        <v>Q410</v>
      </c>
      <c r="B414" s="13" t="str">
        <f>Bank!B414</f>
        <v>10|5</v>
      </c>
      <c r="C414" s="13" t="str">
        <f>Bank!N414</f>
        <v>A</v>
      </c>
      <c r="D414" s="20" t="str">
        <f>Bank!O414</f>
        <v>المعيار: 3 أسماء لكل طرف. نوع نقطة الفحص: R.</v>
      </c>
      <c r="E414" s="13" t="str">
        <f>Bank!P414</f>
        <v>ص 307</v>
      </c>
    </row>
    <row r="415" spans="1:5" ht="36" x14ac:dyDescent="0.25">
      <c r="A415" s="10" t="str">
        <f>Bank!A415</f>
        <v>Q411</v>
      </c>
      <c r="B415" s="10" t="str">
        <f>Bank!B415</f>
        <v>10|6</v>
      </c>
      <c r="C415" s="10" t="str">
        <f>Bank!N415</f>
        <v>D</v>
      </c>
      <c r="D415" s="19" t="str">
        <f>Bank!O415</f>
        <v>المعدل: عينة لكل 25 طن تحتوي لحاما واحدا على الأقل وعينة ثانية خارج اللحامات. معيار القبول: خضوع أو ضمان 0.2% 450 ن/مم2 على الأقل، شد 520 ن/مم2، استطالة 8%.</v>
      </c>
      <c r="E415" s="10" t="str">
        <f>Bank!P415</f>
        <v>ص 40</v>
      </c>
    </row>
    <row r="416" spans="1:5" ht="54" x14ac:dyDescent="0.25">
      <c r="A416" s="13" t="str">
        <f>Bank!A416</f>
        <v>Q412</v>
      </c>
      <c r="B416" s="13" t="str">
        <f>Bank!B416</f>
        <v>10|7</v>
      </c>
      <c r="C416" s="13" t="str">
        <f>Bank!N416</f>
        <v>C</v>
      </c>
      <c r="D416" s="20" t="str">
        <f>Bank!O416</f>
        <v>المعدل: بالموقع أثناء التركيب وقبل العزل، لأطوال لا تزيد عن 30 م رأسي و45 م أفقي. معيار القبول: ضغط الاختبار = ضغط التشغيل التصميمي + 200 باسكال (متوسط) أو + 300 أو 500 باسكال (عالي).</v>
      </c>
      <c r="E416" s="13" t="str">
        <f>Bank!P416</f>
        <v>ص 278</v>
      </c>
    </row>
    <row r="417" spans="1:5" ht="36" x14ac:dyDescent="0.25">
      <c r="A417" s="10" t="str">
        <f>Bank!A417</f>
        <v>Q413</v>
      </c>
      <c r="B417" s="10" t="str">
        <f>Bank!B417</f>
        <v>10|8</v>
      </c>
      <c r="C417" s="10" t="str">
        <f>Bank!N417</f>
        <v>D</v>
      </c>
      <c r="D417" s="19" t="str">
        <f>Bank!O417</f>
        <v>الخطأ: تحميل المقاول عيوب الاستعمال العادي Fair Wear and Tear. أثره: خلاف تعاقدي غير مبرر. الصحيح: الفصل بين عيوب الاستعمال وعيوب التنفيذ.</v>
      </c>
      <c r="E417" s="10" t="str">
        <f>Bank!P417</f>
        <v>ص 305</v>
      </c>
    </row>
    <row r="418" spans="1:5" ht="18" x14ac:dyDescent="0.25">
      <c r="A418" s="13" t="str">
        <f>Bank!A418</f>
        <v>Q414</v>
      </c>
      <c r="B418" s="13" t="str">
        <f>Bank!B418</f>
        <v>10|9</v>
      </c>
      <c r="C418" s="13" t="str">
        <f>Bank!N418</f>
        <v>C</v>
      </c>
      <c r="D418" s="20" t="str">
        <f>Bank!O418</f>
        <v>المعدل: 5 قطع. معيار القبول: ≥ 75 كجم/سم2 لمتوسط النتائج.</v>
      </c>
      <c r="E418" s="13" t="str">
        <f>Bank!P418</f>
        <v>ص 180</v>
      </c>
    </row>
    <row r="419" spans="1:5" ht="18" x14ac:dyDescent="0.25">
      <c r="A419" s="10" t="str">
        <f>Bank!A419</f>
        <v>Q415</v>
      </c>
      <c r="B419" s="10" t="str">
        <f>Bank!B419</f>
        <v>10|10</v>
      </c>
      <c r="C419" s="10" t="str">
        <f>Bank!N419</f>
        <v>C</v>
      </c>
      <c r="D419" s="19" t="str">
        <f>Bank!O419</f>
        <v>المعدل: 5% من الخطوط. معيار القبول: مطابق.</v>
      </c>
      <c r="E419" s="10" t="str">
        <f>Bank!P419</f>
        <v>ص 302</v>
      </c>
    </row>
    <row r="420" spans="1:5" ht="18" x14ac:dyDescent="0.25">
      <c r="A420" s="13" t="str">
        <f>Bank!A420</f>
        <v>Q416</v>
      </c>
      <c r="B420" s="13" t="str">
        <f>Bank!B420</f>
        <v>10|11</v>
      </c>
      <c r="C420" s="13" t="str">
        <f>Bank!N420</f>
        <v>D</v>
      </c>
      <c r="D420" s="20" t="str">
        <f>Bank!O420</f>
        <v>المعدل: 25% من الخوازيق. معيار القبول: استمرارية وعدم وجود تربة.</v>
      </c>
      <c r="E420" s="13" t="str">
        <f>Bank!P420</f>
        <v>ص 73</v>
      </c>
    </row>
    <row r="421" spans="1:5" ht="36" x14ac:dyDescent="0.25">
      <c r="A421" s="10" t="str">
        <f>Bank!A421</f>
        <v>Q417</v>
      </c>
      <c r="B421" s="10" t="str">
        <f>Bank!B421</f>
        <v>10|12</v>
      </c>
      <c r="C421" s="10" t="str">
        <f>Bank!N421</f>
        <v>D</v>
      </c>
      <c r="D421" s="19" t="str">
        <f>Bank!O421</f>
        <v>المعدل: 3 خلطات لكل رتبة قبل التوريد. معيار القبول: متوسط 95% من المستهدف و fcu + 6.5 ن/مم2 على الأقل، ولا مكعب أقل من المميزة، والمدى 15% أو أقل.</v>
      </c>
      <c r="E421" s="10" t="str">
        <f>Bank!P421</f>
        <v>ص 42</v>
      </c>
    </row>
    <row r="422" spans="1:5" ht="36" x14ac:dyDescent="0.25">
      <c r="A422" s="13" t="str">
        <f>Bank!A422</f>
        <v>Q418</v>
      </c>
      <c r="B422" s="13" t="str">
        <f>Bank!B422</f>
        <v>10|13</v>
      </c>
      <c r="C422" s="13" t="str">
        <f>Bank!N422</f>
        <v>B</v>
      </c>
      <c r="D422" s="20" t="str">
        <f>Bank!O422</f>
        <v>المعدل: لكل 200 م3 أو أقل أو عند تغيير المصدر أو كل شهر. معيار القبول: حسب المواصفات وتدرج ASTM C144.</v>
      </c>
      <c r="E422" s="13" t="str">
        <f>Bank!P422</f>
        <v>ص 52</v>
      </c>
    </row>
    <row r="423" spans="1:5" ht="36" x14ac:dyDescent="0.25">
      <c r="A423" s="10" t="str">
        <f>Bank!A423</f>
        <v>Q419</v>
      </c>
      <c r="B423" s="10" t="str">
        <f>Bank!B423</f>
        <v>10|14</v>
      </c>
      <c r="C423" s="10" t="str">
        <f>Bank!N423</f>
        <v>C</v>
      </c>
      <c r="D423" s="19" t="str">
        <f>Bank!O423</f>
        <v>الخطأ: اعتبار اعتماد المواد أثناء التنفيذ مسقطا لحق الرفض عند الاستلام. أثره: قبول مهمات غير مطابقة. الصحيح: للجنة حق الرفض أو التخفيض رغم الاعتماد السابق.</v>
      </c>
      <c r="E423" s="10" t="str">
        <f>Bank!P423</f>
        <v>ص 294</v>
      </c>
    </row>
    <row r="424" spans="1:5" ht="18" x14ac:dyDescent="0.25">
      <c r="A424" s="13" t="str">
        <f>Bank!A424</f>
        <v>Q420</v>
      </c>
      <c r="B424" s="13" t="str">
        <f>Bank!B424</f>
        <v>10|15</v>
      </c>
      <c r="C424" s="13" t="str">
        <f>Bank!N424</f>
        <v>C</v>
      </c>
      <c r="D424" s="20" t="str">
        <f>Bank!O424</f>
        <v>الصحيح: يعتبر محضر معاينة فقط. أثر الخطأ: بدء الضمان قبل اكتمال الأعمال.</v>
      </c>
      <c r="E424" s="13" t="str">
        <f>Bank!P424</f>
        <v>ص 293</v>
      </c>
    </row>
    <row r="425" spans="1:5" ht="36" x14ac:dyDescent="0.25">
      <c r="A425" s="10" t="str">
        <f>Bank!A425</f>
        <v>Q421</v>
      </c>
      <c r="B425" s="10" t="str">
        <f>Bank!B425</f>
        <v>10|16</v>
      </c>
      <c r="C425" s="10" t="str">
        <f>Bank!N425</f>
        <v>D</v>
      </c>
      <c r="D425" s="19" t="str">
        <f>Bank!O425</f>
        <v>المعدل: 3 قلوب على الأقل عند فشل المكعبات أو الشك. معيار القبول: مصري: متوسط 75% وفردي 65%؛ ACI: متوسط 85% وفردي 75%.</v>
      </c>
      <c r="E425" s="10" t="str">
        <f>Bank!P425</f>
        <v>ص 47</v>
      </c>
    </row>
    <row r="426" spans="1:5" ht="18" x14ac:dyDescent="0.25">
      <c r="A426" s="13" t="str">
        <f>Bank!A426</f>
        <v>Q422</v>
      </c>
      <c r="B426" s="13" t="str">
        <f>Bank!B426</f>
        <v>10|17</v>
      </c>
      <c r="C426" s="13" t="str">
        <f>Bank!N426</f>
        <v>C</v>
      </c>
      <c r="D426" s="20" t="str">
        <f>Bank!O426</f>
        <v>المعيار: سمك لا يقل عن 20 مم. نوع نقطة الفحص: W.</v>
      </c>
      <c r="E426" s="13" t="str">
        <f>Bank!P426</f>
        <v>ص 299</v>
      </c>
    </row>
    <row r="427" spans="1:5" ht="18" x14ac:dyDescent="0.25">
      <c r="A427" s="10" t="str">
        <f>Bank!A427</f>
        <v>Q423</v>
      </c>
      <c r="B427" s="10" t="str">
        <f>Bank!B427</f>
        <v>10|18</v>
      </c>
      <c r="C427" s="10" t="str">
        <f>Bank!N427</f>
        <v>D</v>
      </c>
      <c r="D427" s="19" t="str">
        <f>Bank!O427</f>
        <v>المعدل: كل 6 شهور. معيار القبول: نسبة الخطأ ضمن المسموح.</v>
      </c>
      <c r="E427" s="10" t="str">
        <f>Bank!P427</f>
        <v>ص 137</v>
      </c>
    </row>
    <row r="428" spans="1:5" ht="18" x14ac:dyDescent="0.25">
      <c r="A428" s="13" t="str">
        <f>Bank!A428</f>
        <v>Q424</v>
      </c>
      <c r="B428" s="13" t="str">
        <f>Bank!B428</f>
        <v>10|19</v>
      </c>
      <c r="C428" s="13" t="str">
        <f>Bank!N428</f>
        <v>A</v>
      </c>
      <c r="D428" s="20" t="str">
        <f>Bank!O428</f>
        <v>المعدل: 3 عينات. معيار القبول: حسب المواصفات.</v>
      </c>
      <c r="E428" s="13" t="str">
        <f>Bank!P428</f>
        <v>ص 181</v>
      </c>
    </row>
    <row r="429" spans="1:5" ht="18" x14ac:dyDescent="0.25">
      <c r="A429" s="10" t="str">
        <f>Bank!A429</f>
        <v>Q425</v>
      </c>
      <c r="B429" s="10" t="str">
        <f>Bank!B429</f>
        <v>10|20</v>
      </c>
      <c r="C429" s="10" t="str">
        <f>Bank!N429</f>
        <v>A</v>
      </c>
      <c r="D429" s="19" t="str">
        <f>Bank!O429</f>
        <v>المعدل: أقل من 18 شهرا، ويفضل سنويا. معيار القبول: شهادة معايرة سارية.</v>
      </c>
      <c r="E429" s="10" t="str">
        <f>Bank!P429</f>
        <v>ص 66</v>
      </c>
    </row>
    <row r="430" spans="1:5" ht="36" x14ac:dyDescent="0.25">
      <c r="A430" s="13" t="str">
        <f>Bank!A430</f>
        <v>Q426</v>
      </c>
      <c r="B430" s="13" t="str">
        <f>Bank!B430</f>
        <v>10|21</v>
      </c>
      <c r="C430" s="13" t="str">
        <f>Bank!N430</f>
        <v>D</v>
      </c>
      <c r="D430" s="20" t="str">
        <f>Bank!O430</f>
        <v>الصحيح: اعتباره محضر معاينة لحين الإصلاح. أثر الخطأ: سقوط الضمان التعاقدي للعيوب الظاهرة.</v>
      </c>
      <c r="E430" s="13" t="str">
        <f>Bank!P430</f>
        <v>ص 305</v>
      </c>
    </row>
    <row r="431" spans="1:5" ht="36" x14ac:dyDescent="0.25">
      <c r="A431" s="10" t="str">
        <f>Bank!A431</f>
        <v>Q427</v>
      </c>
      <c r="B431" s="10" t="str">
        <f>Bank!B431</f>
        <v>10|22</v>
      </c>
      <c r="C431" s="10" t="str">
        <f>Bank!N431</f>
        <v>A</v>
      </c>
      <c r="D431" s="19" t="str">
        <f>Bank!O431</f>
        <v>الخطأ: تجاوز كميات الحصر لكميات المقايسة في المستخلص الختامي دون إجراء. أثره: خلاف مالي ومخالفة تعاقدية. الصحيح: عمل مناقلة ختامية بآخر كميات الحصر.</v>
      </c>
      <c r="E431" s="10" t="str">
        <f>Bank!P431</f>
        <v>ص 293</v>
      </c>
    </row>
    <row r="432" spans="1:5" ht="18" x14ac:dyDescent="0.25">
      <c r="A432" s="13" t="str">
        <f>Bank!A432</f>
        <v>Q428</v>
      </c>
      <c r="B432" s="13" t="str">
        <f>Bank!B432</f>
        <v>10|23</v>
      </c>
      <c r="C432" s="13" t="str">
        <f>Bank!N432</f>
        <v>A</v>
      </c>
      <c r="D432" s="20" t="str">
        <f>Bank!O432</f>
        <v>المعدل: 100% من الخطوط. معيار القبول: مطابق.</v>
      </c>
      <c r="E432" s="13" t="str">
        <f>Bank!P432</f>
        <v>ص 301</v>
      </c>
    </row>
    <row r="433" spans="1:5" ht="18" x14ac:dyDescent="0.25">
      <c r="A433" s="10" t="str">
        <f>Bank!A433</f>
        <v>Q429</v>
      </c>
      <c r="B433" s="10" t="str">
        <f>Bank!B433</f>
        <v>10|24</v>
      </c>
      <c r="C433" s="10" t="str">
        <f>Bank!N433</f>
        <v>D</v>
      </c>
      <c r="D433" s="19" t="str">
        <f>Bank!O433</f>
        <v>مهلة الإصلاح بعد الإنذار الكتابي: 15 يوما كحد أقصى (ما لم يحدد العقد مدة أقل).</v>
      </c>
      <c r="E433" s="10" t="str">
        <f>Bank!P433</f>
        <v>ص 305</v>
      </c>
    </row>
    <row r="434" spans="1:5" ht="18" x14ac:dyDescent="0.25">
      <c r="A434" s="13" t="str">
        <f>Bank!A434</f>
        <v>Q430</v>
      </c>
      <c r="B434" s="13" t="str">
        <f>Bank!B434</f>
        <v>10|25</v>
      </c>
      <c r="C434" s="13" t="str">
        <f>Bank!N434</f>
        <v>D</v>
      </c>
      <c r="D434" s="20" t="str">
        <f>Bank!O434</f>
        <v>المعيار: غالبا 10 سنوات. نوع نقطة الفحص: R.</v>
      </c>
      <c r="E434" s="13" t="str">
        <f>Bank!P434</f>
        <v>ص 294</v>
      </c>
    </row>
    <row r="435" spans="1:5" ht="18" x14ac:dyDescent="0.25">
      <c r="A435" s="10" t="str">
        <f>Bank!A435</f>
        <v>Q431</v>
      </c>
      <c r="B435" s="10" t="str">
        <f>Bank!B435</f>
        <v>10|26</v>
      </c>
      <c r="C435" s="10" t="str">
        <f>Bank!N435</f>
        <v>B</v>
      </c>
      <c r="D435" s="19" t="str">
        <f>Bank!O435</f>
        <v>المعدل: كل 500 م3 على الأقل. معيار القبول: مطابقة العينة المعتمدة.</v>
      </c>
      <c r="E435" s="10" t="str">
        <f>Bank!P435</f>
        <v>ص 94</v>
      </c>
    </row>
    <row r="436" spans="1:5" ht="36" x14ac:dyDescent="0.25">
      <c r="A436" s="13" t="str">
        <f>Bank!A436</f>
        <v>Q432</v>
      </c>
      <c r="B436" s="13" t="str">
        <f>Bank!B436</f>
        <v>10|27</v>
      </c>
      <c r="C436" s="13" t="str">
        <f>Bank!N436</f>
        <v>D</v>
      </c>
      <c r="D436" s="20" t="str">
        <f>Bank!O436</f>
        <v>المعدل: كل 200 م3 أو أقل أو عند تغيير المصدر أو كل شهر. معيار القبول: حسب المواصفات.</v>
      </c>
      <c r="E436" s="13" t="str">
        <f>Bank!P436</f>
        <v>ص 169</v>
      </c>
    </row>
    <row r="437" spans="1:5" ht="18" x14ac:dyDescent="0.25">
      <c r="A437" s="10" t="str">
        <f>Bank!A437</f>
        <v>Q433</v>
      </c>
      <c r="B437" s="10" t="str">
        <f>Bank!B437</f>
        <v>10|28</v>
      </c>
      <c r="C437" s="10" t="str">
        <f>Bank!N437</f>
        <v>C</v>
      </c>
      <c r="D437" s="19" t="str">
        <f>Bank!O437</f>
        <v>المعدل: عينة لكل 100 م2. معيار القبول: ≥ 95% من أقصى كثافة.</v>
      </c>
      <c r="E437" s="10" t="str">
        <f>Bank!P437</f>
        <v>ص 57</v>
      </c>
    </row>
    <row r="438" spans="1:5" ht="18" x14ac:dyDescent="0.25">
      <c r="A438" s="13" t="str">
        <f>Bank!A438</f>
        <v>Q434</v>
      </c>
      <c r="B438" s="13" t="str">
        <f>Bank!B438</f>
        <v>10|29</v>
      </c>
      <c r="C438" s="13" t="str">
        <f>Bank!N438</f>
        <v>B</v>
      </c>
      <c r="D438" s="20" t="str">
        <f>Bank!O438</f>
        <v>المعدل: يوميا وواحد لكل 1000 طن. معيار القبول: حسب الخلطة المعتمدة.</v>
      </c>
      <c r="E438" s="13" t="str">
        <f>Bank!P438</f>
        <v>ص 152</v>
      </c>
    </row>
    <row r="439" spans="1:5" ht="36" x14ac:dyDescent="0.25">
      <c r="A439" s="10" t="str">
        <f>Bank!A439</f>
        <v>Q435</v>
      </c>
      <c r="B439" s="10" t="str">
        <f>Bank!B439</f>
        <v>10|30</v>
      </c>
      <c r="C439" s="10" t="str">
        <f>Bank!N439</f>
        <v>B</v>
      </c>
      <c r="D439" s="19" t="str">
        <f>Bank!O439</f>
        <v>المعدل: عينة لكل 25 طن. معيار القبول: المساحة الاسمية للسيخ الأكبر × 15 (نتوءات) أو × 24 (أملس).</v>
      </c>
      <c r="E439" s="10" t="str">
        <f>Bank!P439</f>
        <v>ص 40</v>
      </c>
    </row>
    <row r="440" spans="1:5" ht="36" x14ac:dyDescent="0.25">
      <c r="A440" s="13" t="str">
        <f>Bank!A440</f>
        <v>Q436</v>
      </c>
      <c r="B440" s="13" t="str">
        <f>Bank!B440</f>
        <v>10|31</v>
      </c>
      <c r="C440" s="13" t="str">
        <f>Bank!N440</f>
        <v>C</v>
      </c>
      <c r="D440" s="20" t="str">
        <f>Bank!O440</f>
        <v>المعدل: 3 عينات على الأقل لكل 100 م3 أو أقل يوميا. معيار القبول: 70% من مقاومة 28 يوما أو 75% من الرتبة.</v>
      </c>
      <c r="E440" s="13" t="str">
        <f>Bank!P440</f>
        <v>ص 120</v>
      </c>
    </row>
    <row r="441" spans="1:5" ht="18" x14ac:dyDescent="0.25">
      <c r="A441" s="10" t="str">
        <f>Bank!A441</f>
        <v>Q437</v>
      </c>
      <c r="B441" s="10" t="str">
        <f>Bank!B441</f>
        <v>10|32</v>
      </c>
      <c r="C441" s="10" t="str">
        <f>Bank!N441</f>
        <v>B</v>
      </c>
      <c r="D441" s="19" t="str">
        <f>Bank!O441</f>
        <v>المعيار: 5.5 إلى 7 بار. نوع نقطة الفحص: W.</v>
      </c>
      <c r="E441" s="10" t="str">
        <f>Bank!P441</f>
        <v>ص 298</v>
      </c>
    </row>
    <row r="442" spans="1:5" ht="18" x14ac:dyDescent="0.25">
      <c r="A442" s="13" t="str">
        <f>Bank!A442</f>
        <v>Q438</v>
      </c>
      <c r="B442" s="13" t="str">
        <f>Bank!B442</f>
        <v>10|33</v>
      </c>
      <c r="C442" s="13" t="str">
        <f>Bank!N442</f>
        <v>C</v>
      </c>
      <c r="D442" s="20" t="str">
        <f>Bank!O442</f>
        <v>المعدل: 4 بلاطات. معيار القبول: ≤ 0.5 مم للبلاطة و0.4 مم متوسط.</v>
      </c>
      <c r="E442" s="13" t="str">
        <f>Bank!P442</f>
        <v>ص 180</v>
      </c>
    </row>
    <row r="443" spans="1:5" ht="36" x14ac:dyDescent="0.25">
      <c r="A443" s="10" t="str">
        <f>Bank!A443</f>
        <v>Q439</v>
      </c>
      <c r="B443" s="10" t="str">
        <f>Bank!B443</f>
        <v>10|34</v>
      </c>
      <c r="C443" s="10" t="str">
        <f>Bank!N443</f>
        <v>D</v>
      </c>
      <c r="D443" s="19" t="str">
        <f>Bank!O443</f>
        <v>المعدل: كل قطاع لا يزيد عن 100 م بقطر واحد. معيار القبول: ثبات منسوب المياه في القمع 15 دقيقة على الأقل.</v>
      </c>
      <c r="E443" s="10" t="str">
        <f>Bank!P443</f>
        <v>ص 236</v>
      </c>
    </row>
    <row r="444" spans="1:5" ht="36" x14ac:dyDescent="0.25">
      <c r="A444" s="13" t="str">
        <f>Bank!A444</f>
        <v>Q440</v>
      </c>
      <c r="B444" s="13" t="str">
        <f>Bank!B444</f>
        <v>10|35</v>
      </c>
      <c r="C444" s="13" t="str">
        <f>Bank!N444</f>
        <v>D</v>
      </c>
      <c r="D444" s="20" t="str">
        <f>Bank!O444</f>
        <v>المعدل: مع كل أخذ عينات وكل 50 م3. معيار القبول: ±20 مم (≤ 80) أو ±30 مم (&gt; 80)، أقصى 200 مم (250 مع ملدنات).</v>
      </c>
      <c r="E444" s="13" t="str">
        <f>Bank!P444</f>
        <v>ص 63، 66</v>
      </c>
    </row>
    <row r="445" spans="1:5" ht="18" x14ac:dyDescent="0.25">
      <c r="A445" s="10" t="str">
        <f>Bank!A445</f>
        <v>Q441</v>
      </c>
      <c r="B445" s="10" t="str">
        <f>Bank!B445</f>
        <v>10|36</v>
      </c>
      <c r="C445" s="10" t="str">
        <f>Bank!N445</f>
        <v>C</v>
      </c>
      <c r="D445" s="19" t="str">
        <f>Bank!O445</f>
        <v>المعدل: عينات بعمر 28 يوما. معيار القبول: 30 ن/مم2 على الأقل.</v>
      </c>
      <c r="E445" s="10" t="str">
        <f>Bank!P445</f>
        <v>ص 139</v>
      </c>
    </row>
    <row r="446" spans="1:5" ht="18" x14ac:dyDescent="0.25">
      <c r="A446" s="13" t="str">
        <f>Bank!A446</f>
        <v>Q442</v>
      </c>
      <c r="B446" s="13" t="str">
        <f>Bank!B446</f>
        <v>10|37</v>
      </c>
      <c r="C446" s="13" t="str">
        <f>Bank!N446</f>
        <v>A</v>
      </c>
      <c r="D446" s="20" t="str">
        <f>Bank!O446</f>
        <v>المعدل: لكل 200 م2 لكل طبقة. معيار القبول: حسب المواصفات.</v>
      </c>
      <c r="E446" s="13" t="str">
        <f>Bank!P446</f>
        <v>ص 151</v>
      </c>
    </row>
    <row r="447" spans="1:5" ht="18" x14ac:dyDescent="0.25">
      <c r="A447" s="10" t="str">
        <f>Bank!A447</f>
        <v>Q443</v>
      </c>
      <c r="B447" s="10" t="str">
        <f>Bank!B447</f>
        <v>10|38</v>
      </c>
      <c r="C447" s="10" t="str">
        <f>Bank!N447</f>
        <v>D</v>
      </c>
      <c r="D447" s="19" t="str">
        <f>Bank!O447</f>
        <v>المعيار: 13.6 بار لمدة ساعتين بدون هبوط. نوع نقطة الفحص: H.</v>
      </c>
      <c r="E447" s="10" t="str">
        <f>Bank!P447</f>
        <v>ص 298</v>
      </c>
    </row>
    <row r="448" spans="1:5" ht="18" x14ac:dyDescent="0.25">
      <c r="A448" s="13" t="str">
        <f>Bank!A448</f>
        <v>Q444</v>
      </c>
      <c r="B448" s="13" t="str">
        <f>Bank!B448</f>
        <v>10|39</v>
      </c>
      <c r="C448" s="13" t="str">
        <f>Bank!N448</f>
        <v>A</v>
      </c>
      <c r="D448" s="20" t="str">
        <f>Bank!O448</f>
        <v>المعدل: 100% من الأزرار. معيار القبول: إنذار سليم.</v>
      </c>
      <c r="E448" s="13" t="str">
        <f>Bank!P448</f>
        <v>ص 302</v>
      </c>
    </row>
    <row r="449" spans="1:5" ht="18" x14ac:dyDescent="0.25">
      <c r="A449" s="10" t="str">
        <f>Bank!A449</f>
        <v>Q445</v>
      </c>
      <c r="B449" s="10" t="str">
        <f>Bank!B449</f>
        <v>10|40</v>
      </c>
      <c r="C449" s="10" t="str">
        <f>Bank!N449</f>
        <v>C</v>
      </c>
      <c r="D449" s="19" t="str">
        <f>Bank!O449</f>
        <v>المعدل: عند مرور 30 دقيقة على الخلط. معيار القبول: عدم بدء الشك.</v>
      </c>
      <c r="E449" s="10" t="str">
        <f>Bank!P449</f>
        <v>ص 175</v>
      </c>
    </row>
    <row r="450" spans="1:5" ht="18" x14ac:dyDescent="0.25">
      <c r="A450" s="13" t="str">
        <f>Bank!A450</f>
        <v>Q446</v>
      </c>
      <c r="B450" s="13" t="str">
        <f>Bank!B450</f>
        <v>10|41</v>
      </c>
      <c r="C450" s="13" t="str">
        <f>Bank!N450</f>
        <v>B</v>
      </c>
      <c r="D450" s="20" t="str">
        <f>Bank!O450</f>
        <v>المعدل: 3 قلوب. معيار القبول: متوسط 80% ولا تقل مفردة عن 75%.</v>
      </c>
      <c r="E450" s="13" t="str">
        <f>Bank!P450</f>
        <v>ص 139</v>
      </c>
    </row>
    <row r="451" spans="1:5" ht="18" x14ac:dyDescent="0.25">
      <c r="A451" s="10" t="str">
        <f>Bank!A451</f>
        <v>Q447</v>
      </c>
      <c r="B451" s="10" t="str">
        <f>Bank!B451</f>
        <v>10|42</v>
      </c>
      <c r="C451" s="10" t="str">
        <f>Bank!N451</f>
        <v>B</v>
      </c>
      <c r="D451" s="19" t="str">
        <f>Bank!O451</f>
        <v>مصاريف إدارية على الإصلاح بالخصم: 10% (فوق تكلفة الإصلاح).</v>
      </c>
      <c r="E451" s="10" t="str">
        <f>Bank!P451</f>
        <v>ص 305</v>
      </c>
    </row>
    <row r="452" spans="1:5" ht="18" x14ac:dyDescent="0.25">
      <c r="A452" s="13" t="str">
        <f>Bank!A452</f>
        <v>Q448</v>
      </c>
      <c r="B452" s="13" t="str">
        <f>Bank!B452</f>
        <v>10|43</v>
      </c>
      <c r="C452" s="13" t="str">
        <f>Bank!N452</f>
        <v>B</v>
      </c>
      <c r="D452" s="20" t="str">
        <f>Bank!O452</f>
        <v>المعيار: 3 ممثلين لكل طرف. نوع نقطة الفحص: R.</v>
      </c>
      <c r="E452" s="13" t="str">
        <f>Bank!P452</f>
        <v>ص 304</v>
      </c>
    </row>
    <row r="453" spans="1:5" ht="36" x14ac:dyDescent="0.25">
      <c r="A453" s="10" t="str">
        <f>Bank!A453</f>
        <v>Q449</v>
      </c>
      <c r="B453" s="10" t="str">
        <f>Bank!B453</f>
        <v>10|44</v>
      </c>
      <c r="C453" s="10" t="str">
        <f>Bank!N453</f>
        <v>C</v>
      </c>
      <c r="D453" s="19" t="str">
        <f>Bank!O453</f>
        <v>المعدل: 3 عينات لمبنى أقل من 300 م2، وعينة لكل 100 م2 للأكبر، لكل طبقة. معيار القبول: 95% إلى 100% من γd max.</v>
      </c>
      <c r="E453" s="10" t="str">
        <f>Bank!P453</f>
        <v>ص 50</v>
      </c>
    </row>
    <row r="454" spans="1:5" ht="18" x14ac:dyDescent="0.25">
      <c r="A454" s="13" t="str">
        <f>Bank!A454</f>
        <v>Q450</v>
      </c>
      <c r="B454" s="13" t="str">
        <f>Bank!B454</f>
        <v>10|45</v>
      </c>
      <c r="C454" s="13" t="str">
        <f>Bank!N454</f>
        <v>B</v>
      </c>
      <c r="D454" s="20" t="str">
        <f>Bank!O454</f>
        <v>المعدل: متوسط 5 طوبات. معيار القبول: 4 ن/مم2، امتصاص 20%، تذهير 50%.</v>
      </c>
      <c r="E454" s="13" t="str">
        <f>Bank!P454</f>
        <v>ص 159</v>
      </c>
    </row>
  </sheetData>
  <printOptions horizontalCentered="1"/>
  <pageMargins left="0.75" right="0.75" top="1" bottom="1" header="0.5" footer="0.5"/>
  <pageSetup paperSize="9" fitToHeight="0" orientation="portrait"/>
  <headerFooter>
    <oddHeader>&amp;Lالمبدعون العرب للاستشارات الهندسية ACE</oddHeader>
    <oddFooter>&amp;Cصفحة &amp;P من &amp;N&amp;R&amp;A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Cover</vt:lpstr>
      <vt:lpstr>Bank</vt:lpstr>
      <vt:lpstr>Modules</vt:lpstr>
      <vt:lpstr>Exam</vt:lpstr>
      <vt:lpstr>Answer_Key</vt:lpstr>
      <vt:lpstr>Exam!Print_Area</vt:lpstr>
      <vt:lpstr>Answer_Key!Print_Titles</vt:lpstr>
      <vt:lpstr>Bank!Print_Titles</vt:lpstr>
      <vt:lpstr>Exam!Print_Titles</vt:lpstr>
      <vt:lpstr>Modules!Print_Titles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ACE Training Quiz Bank</dc:title>
  <dc:creator>Ahmed Fathy</dc:creator>
  <cp:lastModifiedBy>Ahmed Fathy</cp:lastModifiedBy>
  <dcterms:created xsi:type="dcterms:W3CDTF">2026-10-05T21:41:52Z</dcterms:created>
  <dcterms:modified xsi:type="dcterms:W3CDTF">2026-11-03T20:28:37Z</dcterms:modified>
</cp:coreProperties>
</file>