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9581AFF7-E611-4B98-ADC5-016508A588ED}" xr6:coauthVersionLast="47" xr6:coauthVersionMax="47" xr10:uidLastSave="{00000000-0000-0000-0000-000000000000}"/>
  <bookViews>
    <workbookView xWindow="-108" yWindow="-108" windowWidth="23256" windowHeight="13896" xr2:uid="{00000000-000D-0000-FFFF-FFFF00000000}"/>
  </bookViews>
  <sheets>
    <sheet name="Cover" sheetId="1" r:id="rId1"/>
    <sheet name="KPIs" sheetId="2" r:id="rId2"/>
    <sheet name="ITP_Matrix" sheetId="3" r:id="rId3"/>
    <sheet name="IR_Log" sheetId="4" r:id="rId4"/>
    <sheet name="NCR_Log" sheetId="5" r:id="rId5"/>
    <sheet name="Submittal_Log" sheetId="6" r:id="rId6"/>
    <sheet name="Test_Log" sheetId="7" r:id="rId7"/>
    <sheet name="Data" sheetId="8" r:id="rId8"/>
    <sheet name="Lists" sheetId="9" r:id="rId9"/>
  </sheets>
  <definedNames>
    <definedName name="_xlnm._FilterDatabase" localSheetId="7" hidden="1">Data!$A$4:$I$3843</definedName>
    <definedName name="_xlnm._FilterDatabase" localSheetId="3" hidden="1">IR_Log!$A$4:$P$304</definedName>
    <definedName name="_xlnm._FilterDatabase" localSheetId="2" hidden="1">ITP_Matrix!$A$4:$O$395</definedName>
    <definedName name="_xlnm._FilterDatabase" localSheetId="4" hidden="1">NCR_Log!$A$4:$Q$304</definedName>
    <definedName name="_xlnm._FilterDatabase" localSheetId="5" hidden="1">Submittal_Log!$A$4:$N$304</definedName>
    <definedName name="_xlnm._FilterDatabase" localSheetId="6" hidden="1">Test_Log!$A$4:$L$304</definedName>
    <definedName name="_xlnm.Print_Titles" localSheetId="7">Data!$4:$4</definedName>
    <definedName name="_xlnm.Print_Titles" localSheetId="3">IR_Log!$4:$4</definedName>
    <definedName name="_xlnm.Print_Titles" localSheetId="2">ITP_Matrix!$4:$4</definedName>
    <definedName name="_xlnm.Print_Titles" localSheetId="4">NCR_Log!$4:$4</definedName>
    <definedName name="_xlnm.Print_Titles" localSheetId="5">Submittal_Log!$4:$4</definedName>
    <definedName name="_xlnm.Print_Titles" localSheetId="6">Test_Log!$4:$4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4" i="7" l="1"/>
  <c r="D303" i="7"/>
  <c r="D302" i="7"/>
  <c r="D301" i="7"/>
  <c r="D300" i="7"/>
  <c r="D299" i="7"/>
  <c r="D298" i="7"/>
  <c r="D297" i="7"/>
  <c r="D296" i="7"/>
  <c r="D295" i="7"/>
  <c r="D294" i="7"/>
  <c r="D293" i="7"/>
  <c r="D292" i="7"/>
  <c r="D291" i="7"/>
  <c r="D290" i="7"/>
  <c r="D289" i="7"/>
  <c r="D288" i="7"/>
  <c r="D287" i="7"/>
  <c r="D286" i="7"/>
  <c r="D285" i="7"/>
  <c r="D284" i="7"/>
  <c r="D283" i="7"/>
  <c r="D282" i="7"/>
  <c r="D281" i="7"/>
  <c r="D280" i="7"/>
  <c r="D279" i="7"/>
  <c r="D278" i="7"/>
  <c r="D277" i="7"/>
  <c r="D276" i="7"/>
  <c r="D275" i="7"/>
  <c r="D274" i="7"/>
  <c r="D273" i="7"/>
  <c r="D272" i="7"/>
  <c r="D271" i="7"/>
  <c r="D270" i="7"/>
  <c r="D269" i="7"/>
  <c r="D268" i="7"/>
  <c r="D267" i="7"/>
  <c r="D266" i="7"/>
  <c r="D265" i="7"/>
  <c r="D264" i="7"/>
  <c r="D263" i="7"/>
  <c r="D262" i="7"/>
  <c r="D261" i="7"/>
  <c r="D260" i="7"/>
  <c r="D259" i="7"/>
  <c r="D258" i="7"/>
  <c r="D257" i="7"/>
  <c r="D256" i="7"/>
  <c r="D255" i="7"/>
  <c r="D254" i="7"/>
  <c r="D253" i="7"/>
  <c r="D252" i="7"/>
  <c r="D251" i="7"/>
  <c r="D250" i="7"/>
  <c r="D249" i="7"/>
  <c r="D248" i="7"/>
  <c r="D247" i="7"/>
  <c r="D246" i="7"/>
  <c r="D245" i="7"/>
  <c r="D244" i="7"/>
  <c r="D243" i="7"/>
  <c r="D242" i="7"/>
  <c r="D241" i="7"/>
  <c r="D240" i="7"/>
  <c r="D239" i="7"/>
  <c r="D238" i="7"/>
  <c r="D237" i="7"/>
  <c r="D236" i="7"/>
  <c r="D235" i="7"/>
  <c r="D234" i="7"/>
  <c r="D233" i="7"/>
  <c r="D232" i="7"/>
  <c r="D231" i="7"/>
  <c r="D230" i="7"/>
  <c r="D229" i="7"/>
  <c r="D228" i="7"/>
  <c r="D227" i="7"/>
  <c r="D226" i="7"/>
  <c r="D225" i="7"/>
  <c r="D224" i="7"/>
  <c r="D223" i="7"/>
  <c r="D222" i="7"/>
  <c r="D221" i="7"/>
  <c r="D220" i="7"/>
  <c r="D219" i="7"/>
  <c r="D218" i="7"/>
  <c r="D217" i="7"/>
  <c r="D216" i="7"/>
  <c r="D215" i="7"/>
  <c r="D214" i="7"/>
  <c r="D213" i="7"/>
  <c r="D212" i="7"/>
  <c r="D211" i="7"/>
  <c r="D210" i="7"/>
  <c r="D209" i="7"/>
  <c r="D208" i="7"/>
  <c r="D207" i="7"/>
  <c r="D206" i="7"/>
  <c r="D205" i="7"/>
  <c r="D204" i="7"/>
  <c r="D203" i="7"/>
  <c r="D202" i="7"/>
  <c r="D201" i="7"/>
  <c r="D200" i="7"/>
  <c r="D199" i="7"/>
  <c r="D198" i="7"/>
  <c r="D197" i="7"/>
  <c r="D196" i="7"/>
  <c r="D195" i="7"/>
  <c r="D194" i="7"/>
  <c r="D193"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157" i="7"/>
  <c r="D156" i="7"/>
  <c r="D155" i="7"/>
  <c r="D154" i="7"/>
  <c r="D153" i="7"/>
  <c r="D152" i="7"/>
  <c r="D151" i="7"/>
  <c r="D150" i="7"/>
  <c r="D149" i="7"/>
  <c r="D148" i="7"/>
  <c r="D147" i="7"/>
  <c r="D146" i="7"/>
  <c r="D145" i="7"/>
  <c r="D144" i="7"/>
  <c r="D143" i="7"/>
  <c r="D142" i="7"/>
  <c r="D141" i="7"/>
  <c r="D140" i="7"/>
  <c r="D139" i="7"/>
  <c r="D138" i="7"/>
  <c r="D137" i="7"/>
  <c r="D136" i="7"/>
  <c r="D135" i="7"/>
  <c r="D134" i="7"/>
  <c r="D133" i="7"/>
  <c r="D132" i="7"/>
  <c r="D131" i="7"/>
  <c r="D130" i="7"/>
  <c r="D129" i="7"/>
  <c r="D128" i="7"/>
  <c r="D127" i="7"/>
  <c r="D126" i="7"/>
  <c r="D125" i="7"/>
  <c r="D124" i="7"/>
  <c r="D123" i="7"/>
  <c r="D122" i="7"/>
  <c r="D121" i="7"/>
  <c r="D120" i="7"/>
  <c r="D119" i="7"/>
  <c r="D118" i="7"/>
  <c r="D117" i="7"/>
  <c r="D116" i="7"/>
  <c r="D115" i="7"/>
  <c r="D114" i="7"/>
  <c r="D113" i="7"/>
  <c r="D112" i="7"/>
  <c r="D111" i="7"/>
  <c r="D110" i="7"/>
  <c r="D109" i="7"/>
  <c r="D108" i="7"/>
  <c r="D107" i="7"/>
  <c r="D106" i="7"/>
  <c r="D105" i="7"/>
  <c r="D104" i="7"/>
  <c r="D103" i="7"/>
  <c r="D102" i="7"/>
  <c r="D101" i="7"/>
  <c r="D100" i="7"/>
  <c r="D99" i="7"/>
  <c r="D98" i="7"/>
  <c r="D97" i="7"/>
  <c r="D96" i="7"/>
  <c r="D95" i="7"/>
  <c r="D94" i="7"/>
  <c r="D93" i="7"/>
  <c r="D92" i="7"/>
  <c r="D91" i="7"/>
  <c r="D90" i="7"/>
  <c r="D89" i="7"/>
  <c r="D88" i="7"/>
  <c r="D87" i="7"/>
  <c r="D86" i="7"/>
  <c r="D85" i="7"/>
  <c r="D84" i="7"/>
  <c r="D83" i="7"/>
  <c r="D82" i="7"/>
  <c r="D81" i="7"/>
  <c r="D80" i="7"/>
  <c r="D79" i="7"/>
  <c r="D78" i="7"/>
  <c r="D77" i="7"/>
  <c r="D76" i="7"/>
  <c r="D75" i="7"/>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M304" i="6"/>
  <c r="L304" i="6"/>
  <c r="K304" i="6"/>
  <c r="E304" i="6"/>
  <c r="M303" i="6"/>
  <c r="L303" i="6"/>
  <c r="K303" i="6"/>
  <c r="E303" i="6"/>
  <c r="M302" i="6"/>
  <c r="L302" i="6"/>
  <c r="K302" i="6"/>
  <c r="E302" i="6"/>
  <c r="M301" i="6"/>
  <c r="L301" i="6"/>
  <c r="K301" i="6"/>
  <c r="E301" i="6"/>
  <c r="M300" i="6"/>
  <c r="L300" i="6"/>
  <c r="K300" i="6"/>
  <c r="E300" i="6"/>
  <c r="M299" i="6"/>
  <c r="L299" i="6"/>
  <c r="K299" i="6"/>
  <c r="E299" i="6"/>
  <c r="M298" i="6"/>
  <c r="L298" i="6"/>
  <c r="K298" i="6"/>
  <c r="E298" i="6"/>
  <c r="M297" i="6"/>
  <c r="L297" i="6"/>
  <c r="K297" i="6"/>
  <c r="E297" i="6"/>
  <c r="M296" i="6"/>
  <c r="L296" i="6"/>
  <c r="K296" i="6"/>
  <c r="E296" i="6"/>
  <c r="M295" i="6"/>
  <c r="L295" i="6"/>
  <c r="K295" i="6"/>
  <c r="E295" i="6"/>
  <c r="M294" i="6"/>
  <c r="L294" i="6"/>
  <c r="K294" i="6"/>
  <c r="E294" i="6"/>
  <c r="M293" i="6"/>
  <c r="L293" i="6"/>
  <c r="K293" i="6"/>
  <c r="E293" i="6"/>
  <c r="M292" i="6"/>
  <c r="L292" i="6"/>
  <c r="K292" i="6"/>
  <c r="E292" i="6"/>
  <c r="M291" i="6"/>
  <c r="L291" i="6"/>
  <c r="K291" i="6"/>
  <c r="E291" i="6"/>
  <c r="M290" i="6"/>
  <c r="L290" i="6"/>
  <c r="K290" i="6"/>
  <c r="E290" i="6"/>
  <c r="M289" i="6"/>
  <c r="L289" i="6"/>
  <c r="K289" i="6"/>
  <c r="E289" i="6"/>
  <c r="M288" i="6"/>
  <c r="L288" i="6"/>
  <c r="K288" i="6"/>
  <c r="E288" i="6"/>
  <c r="M287" i="6"/>
  <c r="L287" i="6"/>
  <c r="K287" i="6"/>
  <c r="E287" i="6"/>
  <c r="M286" i="6"/>
  <c r="L286" i="6"/>
  <c r="K286" i="6"/>
  <c r="E286" i="6"/>
  <c r="M285" i="6"/>
  <c r="L285" i="6"/>
  <c r="K285" i="6"/>
  <c r="E285" i="6"/>
  <c r="M284" i="6"/>
  <c r="L284" i="6"/>
  <c r="K284" i="6"/>
  <c r="E284" i="6"/>
  <c r="M283" i="6"/>
  <c r="L283" i="6"/>
  <c r="K283" i="6"/>
  <c r="E283" i="6"/>
  <c r="M282" i="6"/>
  <c r="L282" i="6"/>
  <c r="K282" i="6"/>
  <c r="E282" i="6"/>
  <c r="M281" i="6"/>
  <c r="L281" i="6"/>
  <c r="K281" i="6"/>
  <c r="E281" i="6"/>
  <c r="M280" i="6"/>
  <c r="L280" i="6"/>
  <c r="K280" i="6"/>
  <c r="E280" i="6"/>
  <c r="M279" i="6"/>
  <c r="L279" i="6"/>
  <c r="K279" i="6"/>
  <c r="E279" i="6"/>
  <c r="M278" i="6"/>
  <c r="L278" i="6"/>
  <c r="K278" i="6"/>
  <c r="E278" i="6"/>
  <c r="M277" i="6"/>
  <c r="L277" i="6"/>
  <c r="K277" i="6"/>
  <c r="E277" i="6"/>
  <c r="M276" i="6"/>
  <c r="L276" i="6"/>
  <c r="K276" i="6"/>
  <c r="E276" i="6"/>
  <c r="M275" i="6"/>
  <c r="L275" i="6"/>
  <c r="K275" i="6"/>
  <c r="E275" i="6"/>
  <c r="M274" i="6"/>
  <c r="L274" i="6"/>
  <c r="K274" i="6"/>
  <c r="E274" i="6"/>
  <c r="M273" i="6"/>
  <c r="L273" i="6"/>
  <c r="K273" i="6"/>
  <c r="E273" i="6"/>
  <c r="M272" i="6"/>
  <c r="L272" i="6"/>
  <c r="K272" i="6"/>
  <c r="E272" i="6"/>
  <c r="M271" i="6"/>
  <c r="L271" i="6"/>
  <c r="K271" i="6"/>
  <c r="E271" i="6"/>
  <c r="M270" i="6"/>
  <c r="L270" i="6"/>
  <c r="K270" i="6"/>
  <c r="E270" i="6"/>
  <c r="M269" i="6"/>
  <c r="L269" i="6"/>
  <c r="K269" i="6"/>
  <c r="E269" i="6"/>
  <c r="M268" i="6"/>
  <c r="L268" i="6"/>
  <c r="K268" i="6"/>
  <c r="E268" i="6"/>
  <c r="M267" i="6"/>
  <c r="L267" i="6"/>
  <c r="K267" i="6"/>
  <c r="E267" i="6"/>
  <c r="M266" i="6"/>
  <c r="L266" i="6"/>
  <c r="K266" i="6"/>
  <c r="E266" i="6"/>
  <c r="M265" i="6"/>
  <c r="L265" i="6"/>
  <c r="K265" i="6"/>
  <c r="E265" i="6"/>
  <c r="M264" i="6"/>
  <c r="L264" i="6"/>
  <c r="K264" i="6"/>
  <c r="E264" i="6"/>
  <c r="M263" i="6"/>
  <c r="L263" i="6"/>
  <c r="K263" i="6"/>
  <c r="E263" i="6"/>
  <c r="M262" i="6"/>
  <c r="L262" i="6"/>
  <c r="K262" i="6"/>
  <c r="E262" i="6"/>
  <c r="M261" i="6"/>
  <c r="L261" i="6"/>
  <c r="K261" i="6"/>
  <c r="E261" i="6"/>
  <c r="M260" i="6"/>
  <c r="L260" i="6"/>
  <c r="K260" i="6"/>
  <c r="E260" i="6"/>
  <c r="M259" i="6"/>
  <c r="L259" i="6"/>
  <c r="K259" i="6"/>
  <c r="E259" i="6"/>
  <c r="M258" i="6"/>
  <c r="L258" i="6"/>
  <c r="K258" i="6"/>
  <c r="E258" i="6"/>
  <c r="M257" i="6"/>
  <c r="L257" i="6"/>
  <c r="K257" i="6"/>
  <c r="E257" i="6"/>
  <c r="M256" i="6"/>
  <c r="L256" i="6"/>
  <c r="K256" i="6"/>
  <c r="E256" i="6"/>
  <c r="M255" i="6"/>
  <c r="L255" i="6"/>
  <c r="K255" i="6"/>
  <c r="E255" i="6"/>
  <c r="M254" i="6"/>
  <c r="L254" i="6"/>
  <c r="K254" i="6"/>
  <c r="E254" i="6"/>
  <c r="M253" i="6"/>
  <c r="L253" i="6"/>
  <c r="K253" i="6"/>
  <c r="E253" i="6"/>
  <c r="M252" i="6"/>
  <c r="L252" i="6"/>
  <c r="K252" i="6"/>
  <c r="E252" i="6"/>
  <c r="M251" i="6"/>
  <c r="L251" i="6"/>
  <c r="K251" i="6"/>
  <c r="E251" i="6"/>
  <c r="M250" i="6"/>
  <c r="L250" i="6"/>
  <c r="K250" i="6"/>
  <c r="E250" i="6"/>
  <c r="M249" i="6"/>
  <c r="L249" i="6"/>
  <c r="K249" i="6"/>
  <c r="E249" i="6"/>
  <c r="M248" i="6"/>
  <c r="L248" i="6"/>
  <c r="K248" i="6"/>
  <c r="E248" i="6"/>
  <c r="M247" i="6"/>
  <c r="L247" i="6"/>
  <c r="K247" i="6"/>
  <c r="E247" i="6"/>
  <c r="M246" i="6"/>
  <c r="L246" i="6"/>
  <c r="K246" i="6"/>
  <c r="E246" i="6"/>
  <c r="M245" i="6"/>
  <c r="L245" i="6"/>
  <c r="K245" i="6"/>
  <c r="E245" i="6"/>
  <c r="M244" i="6"/>
  <c r="L244" i="6"/>
  <c r="K244" i="6"/>
  <c r="E244" i="6"/>
  <c r="M243" i="6"/>
  <c r="L243" i="6"/>
  <c r="K243" i="6"/>
  <c r="E243" i="6"/>
  <c r="M242" i="6"/>
  <c r="L242" i="6"/>
  <c r="K242" i="6"/>
  <c r="E242" i="6"/>
  <c r="M241" i="6"/>
  <c r="L241" i="6"/>
  <c r="K241" i="6"/>
  <c r="E241" i="6"/>
  <c r="M240" i="6"/>
  <c r="L240" i="6"/>
  <c r="K240" i="6"/>
  <c r="E240" i="6"/>
  <c r="M239" i="6"/>
  <c r="L239" i="6"/>
  <c r="K239" i="6"/>
  <c r="E239" i="6"/>
  <c r="M238" i="6"/>
  <c r="L238" i="6"/>
  <c r="K238" i="6"/>
  <c r="E238" i="6"/>
  <c r="M237" i="6"/>
  <c r="L237" i="6"/>
  <c r="K237" i="6"/>
  <c r="E237" i="6"/>
  <c r="M236" i="6"/>
  <c r="L236" i="6"/>
  <c r="K236" i="6"/>
  <c r="E236" i="6"/>
  <c r="M235" i="6"/>
  <c r="L235" i="6"/>
  <c r="K235" i="6"/>
  <c r="E235" i="6"/>
  <c r="M234" i="6"/>
  <c r="L234" i="6"/>
  <c r="K234" i="6"/>
  <c r="E234" i="6"/>
  <c r="M233" i="6"/>
  <c r="L233" i="6"/>
  <c r="K233" i="6"/>
  <c r="E233" i="6"/>
  <c r="M232" i="6"/>
  <c r="L232" i="6"/>
  <c r="K232" i="6"/>
  <c r="E232" i="6"/>
  <c r="M231" i="6"/>
  <c r="L231" i="6"/>
  <c r="K231" i="6"/>
  <c r="E231" i="6"/>
  <c r="M230" i="6"/>
  <c r="L230" i="6"/>
  <c r="K230" i="6"/>
  <c r="E230" i="6"/>
  <c r="M229" i="6"/>
  <c r="L229" i="6"/>
  <c r="K229" i="6"/>
  <c r="E229" i="6"/>
  <c r="M228" i="6"/>
  <c r="L228" i="6"/>
  <c r="K228" i="6"/>
  <c r="E228" i="6"/>
  <c r="M227" i="6"/>
  <c r="L227" i="6"/>
  <c r="K227" i="6"/>
  <c r="E227" i="6"/>
  <c r="M226" i="6"/>
  <c r="L226" i="6"/>
  <c r="K226" i="6"/>
  <c r="E226" i="6"/>
  <c r="M225" i="6"/>
  <c r="L225" i="6"/>
  <c r="K225" i="6"/>
  <c r="E225" i="6"/>
  <c r="M224" i="6"/>
  <c r="L224" i="6"/>
  <c r="K224" i="6"/>
  <c r="E224" i="6"/>
  <c r="M223" i="6"/>
  <c r="L223" i="6"/>
  <c r="K223" i="6"/>
  <c r="E223" i="6"/>
  <c r="M222" i="6"/>
  <c r="L222" i="6"/>
  <c r="K222" i="6"/>
  <c r="E222" i="6"/>
  <c r="M221" i="6"/>
  <c r="L221" i="6"/>
  <c r="K221" i="6"/>
  <c r="E221" i="6"/>
  <c r="M220" i="6"/>
  <c r="L220" i="6"/>
  <c r="K220" i="6"/>
  <c r="E220" i="6"/>
  <c r="M219" i="6"/>
  <c r="L219" i="6"/>
  <c r="K219" i="6"/>
  <c r="E219" i="6"/>
  <c r="M218" i="6"/>
  <c r="L218" i="6"/>
  <c r="K218" i="6"/>
  <c r="E218" i="6"/>
  <c r="M217" i="6"/>
  <c r="L217" i="6"/>
  <c r="K217" i="6"/>
  <c r="E217" i="6"/>
  <c r="M216" i="6"/>
  <c r="L216" i="6"/>
  <c r="K216" i="6"/>
  <c r="E216" i="6"/>
  <c r="M215" i="6"/>
  <c r="L215" i="6"/>
  <c r="K215" i="6"/>
  <c r="E215" i="6"/>
  <c r="M214" i="6"/>
  <c r="L214" i="6"/>
  <c r="K214" i="6"/>
  <c r="E214" i="6"/>
  <c r="M213" i="6"/>
  <c r="L213" i="6"/>
  <c r="K213" i="6"/>
  <c r="E213" i="6"/>
  <c r="M212" i="6"/>
  <c r="L212" i="6"/>
  <c r="K212" i="6"/>
  <c r="E212" i="6"/>
  <c r="M211" i="6"/>
  <c r="L211" i="6"/>
  <c r="K211" i="6"/>
  <c r="E211" i="6"/>
  <c r="M210" i="6"/>
  <c r="L210" i="6"/>
  <c r="K210" i="6"/>
  <c r="E210" i="6"/>
  <c r="M209" i="6"/>
  <c r="L209" i="6"/>
  <c r="K209" i="6"/>
  <c r="E209" i="6"/>
  <c r="M208" i="6"/>
  <c r="L208" i="6"/>
  <c r="K208" i="6"/>
  <c r="E208" i="6"/>
  <c r="M207" i="6"/>
  <c r="L207" i="6"/>
  <c r="K207" i="6"/>
  <c r="E207" i="6"/>
  <c r="M206" i="6"/>
  <c r="L206" i="6"/>
  <c r="K206" i="6"/>
  <c r="E206" i="6"/>
  <c r="M205" i="6"/>
  <c r="L205" i="6"/>
  <c r="K205" i="6"/>
  <c r="E205" i="6"/>
  <c r="M204" i="6"/>
  <c r="L204" i="6"/>
  <c r="K204" i="6"/>
  <c r="E204" i="6"/>
  <c r="M203" i="6"/>
  <c r="L203" i="6"/>
  <c r="K203" i="6"/>
  <c r="E203" i="6"/>
  <c r="M202" i="6"/>
  <c r="L202" i="6"/>
  <c r="K202" i="6"/>
  <c r="E202" i="6"/>
  <c r="M201" i="6"/>
  <c r="L201" i="6"/>
  <c r="K201" i="6"/>
  <c r="E201" i="6"/>
  <c r="M200" i="6"/>
  <c r="L200" i="6"/>
  <c r="K200" i="6"/>
  <c r="E200" i="6"/>
  <c r="M199" i="6"/>
  <c r="L199" i="6"/>
  <c r="K199" i="6"/>
  <c r="E199" i="6"/>
  <c r="M198" i="6"/>
  <c r="L198" i="6"/>
  <c r="K198" i="6"/>
  <c r="E198" i="6"/>
  <c r="M197" i="6"/>
  <c r="L197" i="6"/>
  <c r="K197" i="6"/>
  <c r="E197" i="6"/>
  <c r="M196" i="6"/>
  <c r="L196" i="6"/>
  <c r="K196" i="6"/>
  <c r="E196" i="6"/>
  <c r="M195" i="6"/>
  <c r="L195" i="6"/>
  <c r="K195" i="6"/>
  <c r="E195" i="6"/>
  <c r="M194" i="6"/>
  <c r="L194" i="6"/>
  <c r="K194" i="6"/>
  <c r="E194" i="6"/>
  <c r="M193" i="6"/>
  <c r="L193" i="6"/>
  <c r="K193" i="6"/>
  <c r="E193" i="6"/>
  <c r="M192" i="6"/>
  <c r="L192" i="6"/>
  <c r="K192" i="6"/>
  <c r="E192" i="6"/>
  <c r="M191" i="6"/>
  <c r="L191" i="6"/>
  <c r="K191" i="6"/>
  <c r="E191" i="6"/>
  <c r="M190" i="6"/>
  <c r="L190" i="6"/>
  <c r="K190" i="6"/>
  <c r="E190" i="6"/>
  <c r="M189" i="6"/>
  <c r="L189" i="6"/>
  <c r="K189" i="6"/>
  <c r="E189" i="6"/>
  <c r="M188" i="6"/>
  <c r="L188" i="6"/>
  <c r="K188" i="6"/>
  <c r="E188" i="6"/>
  <c r="M187" i="6"/>
  <c r="L187" i="6"/>
  <c r="K187" i="6"/>
  <c r="E187" i="6"/>
  <c r="M186" i="6"/>
  <c r="L186" i="6"/>
  <c r="K186" i="6"/>
  <c r="E186" i="6"/>
  <c r="M185" i="6"/>
  <c r="L185" i="6"/>
  <c r="K185" i="6"/>
  <c r="E185" i="6"/>
  <c r="M184" i="6"/>
  <c r="L184" i="6"/>
  <c r="K184" i="6"/>
  <c r="E184" i="6"/>
  <c r="M183" i="6"/>
  <c r="L183" i="6"/>
  <c r="K183" i="6"/>
  <c r="E183" i="6"/>
  <c r="M182" i="6"/>
  <c r="L182" i="6"/>
  <c r="K182" i="6"/>
  <c r="E182" i="6"/>
  <c r="M181" i="6"/>
  <c r="L181" i="6"/>
  <c r="K181" i="6"/>
  <c r="E181" i="6"/>
  <c r="M180" i="6"/>
  <c r="L180" i="6"/>
  <c r="K180" i="6"/>
  <c r="E180" i="6"/>
  <c r="M179" i="6"/>
  <c r="L179" i="6"/>
  <c r="K179" i="6"/>
  <c r="E179" i="6"/>
  <c r="M178" i="6"/>
  <c r="L178" i="6"/>
  <c r="K178" i="6"/>
  <c r="E178" i="6"/>
  <c r="M177" i="6"/>
  <c r="L177" i="6"/>
  <c r="K177" i="6"/>
  <c r="E177" i="6"/>
  <c r="M176" i="6"/>
  <c r="L176" i="6"/>
  <c r="K176" i="6"/>
  <c r="E176" i="6"/>
  <c r="M175" i="6"/>
  <c r="L175" i="6"/>
  <c r="K175" i="6"/>
  <c r="E175" i="6"/>
  <c r="M174" i="6"/>
  <c r="L174" i="6"/>
  <c r="K174" i="6"/>
  <c r="E174" i="6"/>
  <c r="M173" i="6"/>
  <c r="L173" i="6"/>
  <c r="K173" i="6"/>
  <c r="E173" i="6"/>
  <c r="M172" i="6"/>
  <c r="L172" i="6"/>
  <c r="K172" i="6"/>
  <c r="E172" i="6"/>
  <c r="M171" i="6"/>
  <c r="L171" i="6"/>
  <c r="K171" i="6"/>
  <c r="E171" i="6"/>
  <c r="M170" i="6"/>
  <c r="L170" i="6"/>
  <c r="K170" i="6"/>
  <c r="E170" i="6"/>
  <c r="M169" i="6"/>
  <c r="L169" i="6"/>
  <c r="K169" i="6"/>
  <c r="E169" i="6"/>
  <c r="M168" i="6"/>
  <c r="L168" i="6"/>
  <c r="K168" i="6"/>
  <c r="E168" i="6"/>
  <c r="M167" i="6"/>
  <c r="L167" i="6"/>
  <c r="K167" i="6"/>
  <c r="E167" i="6"/>
  <c r="M166" i="6"/>
  <c r="L166" i="6"/>
  <c r="K166" i="6"/>
  <c r="E166" i="6"/>
  <c r="M165" i="6"/>
  <c r="L165" i="6"/>
  <c r="K165" i="6"/>
  <c r="E165" i="6"/>
  <c r="M164" i="6"/>
  <c r="L164" i="6"/>
  <c r="K164" i="6"/>
  <c r="E164" i="6"/>
  <c r="M163" i="6"/>
  <c r="L163" i="6"/>
  <c r="K163" i="6"/>
  <c r="E163" i="6"/>
  <c r="M162" i="6"/>
  <c r="L162" i="6"/>
  <c r="K162" i="6"/>
  <c r="E162" i="6"/>
  <c r="M161" i="6"/>
  <c r="L161" i="6"/>
  <c r="K161" i="6"/>
  <c r="E161" i="6"/>
  <c r="M160" i="6"/>
  <c r="L160" i="6"/>
  <c r="K160" i="6"/>
  <c r="E160" i="6"/>
  <c r="M159" i="6"/>
  <c r="L159" i="6"/>
  <c r="K159" i="6"/>
  <c r="E159" i="6"/>
  <c r="M158" i="6"/>
  <c r="L158" i="6"/>
  <c r="K158" i="6"/>
  <c r="E158" i="6"/>
  <c r="M157" i="6"/>
  <c r="L157" i="6"/>
  <c r="K157" i="6"/>
  <c r="E157" i="6"/>
  <c r="M156" i="6"/>
  <c r="L156" i="6"/>
  <c r="K156" i="6"/>
  <c r="E156" i="6"/>
  <c r="M155" i="6"/>
  <c r="L155" i="6"/>
  <c r="K155" i="6"/>
  <c r="E155" i="6"/>
  <c r="M154" i="6"/>
  <c r="L154" i="6"/>
  <c r="K154" i="6"/>
  <c r="E154" i="6"/>
  <c r="M153" i="6"/>
  <c r="L153" i="6"/>
  <c r="K153" i="6"/>
  <c r="E153" i="6"/>
  <c r="M152" i="6"/>
  <c r="L152" i="6"/>
  <c r="K152" i="6"/>
  <c r="E152" i="6"/>
  <c r="M151" i="6"/>
  <c r="L151" i="6"/>
  <c r="K151" i="6"/>
  <c r="E151" i="6"/>
  <c r="M150" i="6"/>
  <c r="L150" i="6"/>
  <c r="K150" i="6"/>
  <c r="E150" i="6"/>
  <c r="M149" i="6"/>
  <c r="L149" i="6"/>
  <c r="K149" i="6"/>
  <c r="E149" i="6"/>
  <c r="M148" i="6"/>
  <c r="L148" i="6"/>
  <c r="K148" i="6"/>
  <c r="E148" i="6"/>
  <c r="M147" i="6"/>
  <c r="L147" i="6"/>
  <c r="K147" i="6"/>
  <c r="E147" i="6"/>
  <c r="M146" i="6"/>
  <c r="L146" i="6"/>
  <c r="K146" i="6"/>
  <c r="E146" i="6"/>
  <c r="M145" i="6"/>
  <c r="L145" i="6"/>
  <c r="K145" i="6"/>
  <c r="E145" i="6"/>
  <c r="M144" i="6"/>
  <c r="L144" i="6"/>
  <c r="K144" i="6"/>
  <c r="E144" i="6"/>
  <c r="M143" i="6"/>
  <c r="L143" i="6"/>
  <c r="K143" i="6"/>
  <c r="E143" i="6"/>
  <c r="M142" i="6"/>
  <c r="L142" i="6"/>
  <c r="K142" i="6"/>
  <c r="E142" i="6"/>
  <c r="M141" i="6"/>
  <c r="L141" i="6"/>
  <c r="K141" i="6"/>
  <c r="E141" i="6"/>
  <c r="M140" i="6"/>
  <c r="L140" i="6"/>
  <c r="K140" i="6"/>
  <c r="E140" i="6"/>
  <c r="M139" i="6"/>
  <c r="L139" i="6"/>
  <c r="K139" i="6"/>
  <c r="E139" i="6"/>
  <c r="M138" i="6"/>
  <c r="L138" i="6"/>
  <c r="K138" i="6"/>
  <c r="E138" i="6"/>
  <c r="M137" i="6"/>
  <c r="L137" i="6"/>
  <c r="K137" i="6"/>
  <c r="E137" i="6"/>
  <c r="M136" i="6"/>
  <c r="L136" i="6"/>
  <c r="K136" i="6"/>
  <c r="E136" i="6"/>
  <c r="M135" i="6"/>
  <c r="L135" i="6"/>
  <c r="K135" i="6"/>
  <c r="E135" i="6"/>
  <c r="M134" i="6"/>
  <c r="L134" i="6"/>
  <c r="K134" i="6"/>
  <c r="E134" i="6"/>
  <c r="M133" i="6"/>
  <c r="L133" i="6"/>
  <c r="K133" i="6"/>
  <c r="E133" i="6"/>
  <c r="M132" i="6"/>
  <c r="L132" i="6"/>
  <c r="K132" i="6"/>
  <c r="E132" i="6"/>
  <c r="M131" i="6"/>
  <c r="L131" i="6"/>
  <c r="K131" i="6"/>
  <c r="E131" i="6"/>
  <c r="M130" i="6"/>
  <c r="L130" i="6"/>
  <c r="K130" i="6"/>
  <c r="E130" i="6"/>
  <c r="M129" i="6"/>
  <c r="L129" i="6"/>
  <c r="K129" i="6"/>
  <c r="E129" i="6"/>
  <c r="M128" i="6"/>
  <c r="L128" i="6"/>
  <c r="K128" i="6"/>
  <c r="E128" i="6"/>
  <c r="M127" i="6"/>
  <c r="L127" i="6"/>
  <c r="K127" i="6"/>
  <c r="E127" i="6"/>
  <c r="M126" i="6"/>
  <c r="L126" i="6"/>
  <c r="K126" i="6"/>
  <c r="E126" i="6"/>
  <c r="M125" i="6"/>
  <c r="L125" i="6"/>
  <c r="K125" i="6"/>
  <c r="E125" i="6"/>
  <c r="M124" i="6"/>
  <c r="L124" i="6"/>
  <c r="K124" i="6"/>
  <c r="E124" i="6"/>
  <c r="M123" i="6"/>
  <c r="L123" i="6"/>
  <c r="K123" i="6"/>
  <c r="E123" i="6"/>
  <c r="M122" i="6"/>
  <c r="L122" i="6"/>
  <c r="K122" i="6"/>
  <c r="E122" i="6"/>
  <c r="M121" i="6"/>
  <c r="L121" i="6"/>
  <c r="K121" i="6"/>
  <c r="E121" i="6"/>
  <c r="M120" i="6"/>
  <c r="L120" i="6"/>
  <c r="K120" i="6"/>
  <c r="E120" i="6"/>
  <c r="M119" i="6"/>
  <c r="L119" i="6"/>
  <c r="K119" i="6"/>
  <c r="E119" i="6"/>
  <c r="M118" i="6"/>
  <c r="L118" i="6"/>
  <c r="K118" i="6"/>
  <c r="E118" i="6"/>
  <c r="M117" i="6"/>
  <c r="L117" i="6"/>
  <c r="K117" i="6"/>
  <c r="E117" i="6"/>
  <c r="M116" i="6"/>
  <c r="L116" i="6"/>
  <c r="K116" i="6"/>
  <c r="E116" i="6"/>
  <c r="M115" i="6"/>
  <c r="L115" i="6"/>
  <c r="K115" i="6"/>
  <c r="E115" i="6"/>
  <c r="M114" i="6"/>
  <c r="L114" i="6"/>
  <c r="K114" i="6"/>
  <c r="E114" i="6"/>
  <c r="M113" i="6"/>
  <c r="L113" i="6"/>
  <c r="K113" i="6"/>
  <c r="E113" i="6"/>
  <c r="M112" i="6"/>
  <c r="L112" i="6"/>
  <c r="K112" i="6"/>
  <c r="E112" i="6"/>
  <c r="M111" i="6"/>
  <c r="L111" i="6"/>
  <c r="K111" i="6"/>
  <c r="E111" i="6"/>
  <c r="M110" i="6"/>
  <c r="L110" i="6"/>
  <c r="K110" i="6"/>
  <c r="E110" i="6"/>
  <c r="M109" i="6"/>
  <c r="L109" i="6"/>
  <c r="K109" i="6"/>
  <c r="E109" i="6"/>
  <c r="M108" i="6"/>
  <c r="L108" i="6"/>
  <c r="K108" i="6"/>
  <c r="E108" i="6"/>
  <c r="M107" i="6"/>
  <c r="L107" i="6"/>
  <c r="K107" i="6"/>
  <c r="E107" i="6"/>
  <c r="M106" i="6"/>
  <c r="L106" i="6"/>
  <c r="K106" i="6"/>
  <c r="E106" i="6"/>
  <c r="M105" i="6"/>
  <c r="L105" i="6"/>
  <c r="K105" i="6"/>
  <c r="E105" i="6"/>
  <c r="M104" i="6"/>
  <c r="L104" i="6"/>
  <c r="K104" i="6"/>
  <c r="E104" i="6"/>
  <c r="M103" i="6"/>
  <c r="L103" i="6"/>
  <c r="K103" i="6"/>
  <c r="E103" i="6"/>
  <c r="M102" i="6"/>
  <c r="L102" i="6"/>
  <c r="K102" i="6"/>
  <c r="E102" i="6"/>
  <c r="M101" i="6"/>
  <c r="L101" i="6"/>
  <c r="K101" i="6"/>
  <c r="E101" i="6"/>
  <c r="M100" i="6"/>
  <c r="L100" i="6"/>
  <c r="K100" i="6"/>
  <c r="E100" i="6"/>
  <c r="M99" i="6"/>
  <c r="L99" i="6"/>
  <c r="K99" i="6"/>
  <c r="E99" i="6"/>
  <c r="M98" i="6"/>
  <c r="L98" i="6"/>
  <c r="K98" i="6"/>
  <c r="E98" i="6"/>
  <c r="M97" i="6"/>
  <c r="L97" i="6"/>
  <c r="K97" i="6"/>
  <c r="E97" i="6"/>
  <c r="M96" i="6"/>
  <c r="L96" i="6"/>
  <c r="K96" i="6"/>
  <c r="E96" i="6"/>
  <c r="M95" i="6"/>
  <c r="L95" i="6"/>
  <c r="K95" i="6"/>
  <c r="E95" i="6"/>
  <c r="M94" i="6"/>
  <c r="L94" i="6"/>
  <c r="K94" i="6"/>
  <c r="E94" i="6"/>
  <c r="M93" i="6"/>
  <c r="L93" i="6"/>
  <c r="K93" i="6"/>
  <c r="E93" i="6"/>
  <c r="M92" i="6"/>
  <c r="L92" i="6"/>
  <c r="K92" i="6"/>
  <c r="E92" i="6"/>
  <c r="M91" i="6"/>
  <c r="L91" i="6"/>
  <c r="K91" i="6"/>
  <c r="E91" i="6"/>
  <c r="M90" i="6"/>
  <c r="L90" i="6"/>
  <c r="K90" i="6"/>
  <c r="E90" i="6"/>
  <c r="M89" i="6"/>
  <c r="L89" i="6"/>
  <c r="K89" i="6"/>
  <c r="E89" i="6"/>
  <c r="M88" i="6"/>
  <c r="L88" i="6"/>
  <c r="K88" i="6"/>
  <c r="E88" i="6"/>
  <c r="M87" i="6"/>
  <c r="L87" i="6"/>
  <c r="K87" i="6"/>
  <c r="E87" i="6"/>
  <c r="M86" i="6"/>
  <c r="L86" i="6"/>
  <c r="K86" i="6"/>
  <c r="E86" i="6"/>
  <c r="M85" i="6"/>
  <c r="L85" i="6"/>
  <c r="K85" i="6"/>
  <c r="E85" i="6"/>
  <c r="M84" i="6"/>
  <c r="L84" i="6"/>
  <c r="K84" i="6"/>
  <c r="E84" i="6"/>
  <c r="M83" i="6"/>
  <c r="L83" i="6"/>
  <c r="K83" i="6"/>
  <c r="E83" i="6"/>
  <c r="M82" i="6"/>
  <c r="L82" i="6"/>
  <c r="K82" i="6"/>
  <c r="E82" i="6"/>
  <c r="M81" i="6"/>
  <c r="L81" i="6"/>
  <c r="K81" i="6"/>
  <c r="E81" i="6"/>
  <c r="M80" i="6"/>
  <c r="L80" i="6"/>
  <c r="K80" i="6"/>
  <c r="E80" i="6"/>
  <c r="M79" i="6"/>
  <c r="L79" i="6"/>
  <c r="K79" i="6"/>
  <c r="E79" i="6"/>
  <c r="M78" i="6"/>
  <c r="L78" i="6"/>
  <c r="K78" i="6"/>
  <c r="E78" i="6"/>
  <c r="M77" i="6"/>
  <c r="L77" i="6"/>
  <c r="K77" i="6"/>
  <c r="E77" i="6"/>
  <c r="M76" i="6"/>
  <c r="L76" i="6"/>
  <c r="K76" i="6"/>
  <c r="E76" i="6"/>
  <c r="M75" i="6"/>
  <c r="L75" i="6"/>
  <c r="K75" i="6"/>
  <c r="E75" i="6"/>
  <c r="M74" i="6"/>
  <c r="L74" i="6"/>
  <c r="K74" i="6"/>
  <c r="E74" i="6"/>
  <c r="M73" i="6"/>
  <c r="L73" i="6"/>
  <c r="K73" i="6"/>
  <c r="E73" i="6"/>
  <c r="M72" i="6"/>
  <c r="L72" i="6"/>
  <c r="K72" i="6"/>
  <c r="E72" i="6"/>
  <c r="M71" i="6"/>
  <c r="L71" i="6"/>
  <c r="K71" i="6"/>
  <c r="E71" i="6"/>
  <c r="M70" i="6"/>
  <c r="L70" i="6"/>
  <c r="K70" i="6"/>
  <c r="E70" i="6"/>
  <c r="M69" i="6"/>
  <c r="L69" i="6"/>
  <c r="K69" i="6"/>
  <c r="E69" i="6"/>
  <c r="M68" i="6"/>
  <c r="L68" i="6"/>
  <c r="K68" i="6"/>
  <c r="E68" i="6"/>
  <c r="M67" i="6"/>
  <c r="L67" i="6"/>
  <c r="K67" i="6"/>
  <c r="E67" i="6"/>
  <c r="M66" i="6"/>
  <c r="L66" i="6"/>
  <c r="K66" i="6"/>
  <c r="E66" i="6"/>
  <c r="M65" i="6"/>
  <c r="L65" i="6"/>
  <c r="K65" i="6"/>
  <c r="E65" i="6"/>
  <c r="M64" i="6"/>
  <c r="L64" i="6"/>
  <c r="K64" i="6"/>
  <c r="E64" i="6"/>
  <c r="M63" i="6"/>
  <c r="L63" i="6"/>
  <c r="K63" i="6"/>
  <c r="E63" i="6"/>
  <c r="M62" i="6"/>
  <c r="L62" i="6"/>
  <c r="K62" i="6"/>
  <c r="E62" i="6"/>
  <c r="M61" i="6"/>
  <c r="L61" i="6"/>
  <c r="K61" i="6"/>
  <c r="E61" i="6"/>
  <c r="M60" i="6"/>
  <c r="L60" i="6"/>
  <c r="K60" i="6"/>
  <c r="E60" i="6"/>
  <c r="M59" i="6"/>
  <c r="L59" i="6"/>
  <c r="K59" i="6"/>
  <c r="E59" i="6"/>
  <c r="M58" i="6"/>
  <c r="L58" i="6"/>
  <c r="K58" i="6"/>
  <c r="E58" i="6"/>
  <c r="M57" i="6"/>
  <c r="L57" i="6"/>
  <c r="K57" i="6"/>
  <c r="E57" i="6"/>
  <c r="M56" i="6"/>
  <c r="L56" i="6"/>
  <c r="K56" i="6"/>
  <c r="E56" i="6"/>
  <c r="M55" i="6"/>
  <c r="L55" i="6"/>
  <c r="K55" i="6"/>
  <c r="E55" i="6"/>
  <c r="M54" i="6"/>
  <c r="L54" i="6"/>
  <c r="K54" i="6"/>
  <c r="E54" i="6"/>
  <c r="M53" i="6"/>
  <c r="L53" i="6"/>
  <c r="K53" i="6"/>
  <c r="E53" i="6"/>
  <c r="M52" i="6"/>
  <c r="L52" i="6"/>
  <c r="K52" i="6"/>
  <c r="E52" i="6"/>
  <c r="M51" i="6"/>
  <c r="L51" i="6"/>
  <c r="K51" i="6"/>
  <c r="E51" i="6"/>
  <c r="M50" i="6"/>
  <c r="L50" i="6"/>
  <c r="K50" i="6"/>
  <c r="E50" i="6"/>
  <c r="M49" i="6"/>
  <c r="L49" i="6"/>
  <c r="K49" i="6"/>
  <c r="E49" i="6"/>
  <c r="M48" i="6"/>
  <c r="L48" i="6"/>
  <c r="K48" i="6"/>
  <c r="E48" i="6"/>
  <c r="M47" i="6"/>
  <c r="L47" i="6"/>
  <c r="K47" i="6"/>
  <c r="E47" i="6"/>
  <c r="M46" i="6"/>
  <c r="L46" i="6"/>
  <c r="K46" i="6"/>
  <c r="E46" i="6"/>
  <c r="M45" i="6"/>
  <c r="L45" i="6"/>
  <c r="K45" i="6"/>
  <c r="E45" i="6"/>
  <c r="M44" i="6"/>
  <c r="L44" i="6"/>
  <c r="K44" i="6"/>
  <c r="E44" i="6"/>
  <c r="M43" i="6"/>
  <c r="L43" i="6"/>
  <c r="K43" i="6"/>
  <c r="E43" i="6"/>
  <c r="M42" i="6"/>
  <c r="L42" i="6"/>
  <c r="K42" i="6"/>
  <c r="E42" i="6"/>
  <c r="M41" i="6"/>
  <c r="L41" i="6"/>
  <c r="K41" i="6"/>
  <c r="E41" i="6"/>
  <c r="M40" i="6"/>
  <c r="L40" i="6"/>
  <c r="K40" i="6"/>
  <c r="E40" i="6"/>
  <c r="M39" i="6"/>
  <c r="L39" i="6"/>
  <c r="K39" i="6"/>
  <c r="E39" i="6"/>
  <c r="M38" i="6"/>
  <c r="L38" i="6"/>
  <c r="K38" i="6"/>
  <c r="E38" i="6"/>
  <c r="M37" i="6"/>
  <c r="L37" i="6"/>
  <c r="K37" i="6"/>
  <c r="E37" i="6"/>
  <c r="M36" i="6"/>
  <c r="L36" i="6"/>
  <c r="K36" i="6"/>
  <c r="E36" i="6"/>
  <c r="M35" i="6"/>
  <c r="L35" i="6"/>
  <c r="K35" i="6"/>
  <c r="E35" i="6"/>
  <c r="M34" i="6"/>
  <c r="L34" i="6"/>
  <c r="K34" i="6"/>
  <c r="E34" i="6"/>
  <c r="M33" i="6"/>
  <c r="L33" i="6"/>
  <c r="K33" i="6"/>
  <c r="E33" i="6"/>
  <c r="M32" i="6"/>
  <c r="L32" i="6"/>
  <c r="K32" i="6"/>
  <c r="E32" i="6"/>
  <c r="M31" i="6"/>
  <c r="L31" i="6"/>
  <c r="K31" i="6"/>
  <c r="E31" i="6"/>
  <c r="M30" i="6"/>
  <c r="L30" i="6"/>
  <c r="K30" i="6"/>
  <c r="E30" i="6"/>
  <c r="M29" i="6"/>
  <c r="L29" i="6"/>
  <c r="K29" i="6"/>
  <c r="E29" i="6"/>
  <c r="M28" i="6"/>
  <c r="L28" i="6"/>
  <c r="K28" i="6"/>
  <c r="E28" i="6"/>
  <c r="M27" i="6"/>
  <c r="L27" i="6"/>
  <c r="K27" i="6"/>
  <c r="E27" i="6"/>
  <c r="M26" i="6"/>
  <c r="L26" i="6"/>
  <c r="K26" i="6"/>
  <c r="E26" i="6"/>
  <c r="M25" i="6"/>
  <c r="L25" i="6"/>
  <c r="K25" i="6"/>
  <c r="E25" i="6"/>
  <c r="M24" i="6"/>
  <c r="L24" i="6"/>
  <c r="K24" i="6"/>
  <c r="E24" i="6"/>
  <c r="M23" i="6"/>
  <c r="L23" i="6"/>
  <c r="K23" i="6"/>
  <c r="E23" i="6"/>
  <c r="M22" i="6"/>
  <c r="L22" i="6"/>
  <c r="K22" i="6"/>
  <c r="E22" i="6"/>
  <c r="M21" i="6"/>
  <c r="L21" i="6"/>
  <c r="K21" i="6"/>
  <c r="E21" i="6"/>
  <c r="M20" i="6"/>
  <c r="L20" i="6"/>
  <c r="K20" i="6"/>
  <c r="E20" i="6"/>
  <c r="M19" i="6"/>
  <c r="L19" i="6"/>
  <c r="K19" i="6"/>
  <c r="E19" i="6"/>
  <c r="M18" i="6"/>
  <c r="L18" i="6"/>
  <c r="K18" i="6"/>
  <c r="E18" i="6"/>
  <c r="M17" i="6"/>
  <c r="L17" i="6"/>
  <c r="K17" i="6"/>
  <c r="E17" i="6"/>
  <c r="M16" i="6"/>
  <c r="L16" i="6"/>
  <c r="K16" i="6"/>
  <c r="E16" i="6"/>
  <c r="M15" i="6"/>
  <c r="L15" i="6"/>
  <c r="K15" i="6"/>
  <c r="E15" i="6"/>
  <c r="M14" i="6"/>
  <c r="L14" i="6"/>
  <c r="K14" i="6"/>
  <c r="E14" i="6"/>
  <c r="M13" i="6"/>
  <c r="L13" i="6"/>
  <c r="K13" i="6"/>
  <c r="E13" i="6"/>
  <c r="M12" i="6"/>
  <c r="L12" i="6"/>
  <c r="K12" i="6"/>
  <c r="E12" i="6"/>
  <c r="M11" i="6"/>
  <c r="L11" i="6"/>
  <c r="K11" i="6"/>
  <c r="E11" i="6"/>
  <c r="M10" i="6"/>
  <c r="L10" i="6"/>
  <c r="K10" i="6"/>
  <c r="E10" i="6"/>
  <c r="M9" i="6"/>
  <c r="L9" i="6"/>
  <c r="K9" i="6"/>
  <c r="E9" i="6"/>
  <c r="M8" i="6"/>
  <c r="L8" i="6"/>
  <c r="K8" i="6"/>
  <c r="E8" i="6"/>
  <c r="M7" i="6"/>
  <c r="L7" i="6"/>
  <c r="K7" i="6"/>
  <c r="E7" i="6"/>
  <c r="M6" i="6"/>
  <c r="L6" i="6"/>
  <c r="K6" i="6"/>
  <c r="E6" i="6"/>
  <c r="M5" i="6"/>
  <c r="L5" i="6"/>
  <c r="K5" i="6"/>
  <c r="E5" i="6"/>
  <c r="Q304" i="5"/>
  <c r="P304" i="5"/>
  <c r="O304" i="5"/>
  <c r="D304" i="5"/>
  <c r="Q303" i="5"/>
  <c r="P303" i="5"/>
  <c r="O303" i="5"/>
  <c r="D303" i="5"/>
  <c r="Q302" i="5"/>
  <c r="P302" i="5"/>
  <c r="O302" i="5"/>
  <c r="D302" i="5"/>
  <c r="Q301" i="5"/>
  <c r="P301" i="5"/>
  <c r="O301" i="5"/>
  <c r="D301" i="5"/>
  <c r="Q300" i="5"/>
  <c r="P300" i="5"/>
  <c r="O300" i="5"/>
  <c r="D300" i="5"/>
  <c r="Q299" i="5"/>
  <c r="P299" i="5"/>
  <c r="O299" i="5"/>
  <c r="D299" i="5"/>
  <c r="Q298" i="5"/>
  <c r="P298" i="5"/>
  <c r="O298" i="5"/>
  <c r="D298" i="5"/>
  <c r="Q297" i="5"/>
  <c r="P297" i="5"/>
  <c r="O297" i="5"/>
  <c r="D297" i="5"/>
  <c r="Q296" i="5"/>
  <c r="P296" i="5"/>
  <c r="O296" i="5"/>
  <c r="D296" i="5"/>
  <c r="Q295" i="5"/>
  <c r="P295" i="5"/>
  <c r="O295" i="5"/>
  <c r="D295" i="5"/>
  <c r="Q294" i="5"/>
  <c r="P294" i="5"/>
  <c r="O294" i="5"/>
  <c r="D294" i="5"/>
  <c r="Q293" i="5"/>
  <c r="P293" i="5"/>
  <c r="O293" i="5"/>
  <c r="D293" i="5"/>
  <c r="Q292" i="5"/>
  <c r="P292" i="5"/>
  <c r="O292" i="5"/>
  <c r="D292" i="5"/>
  <c r="Q291" i="5"/>
  <c r="P291" i="5"/>
  <c r="O291" i="5"/>
  <c r="D291" i="5"/>
  <c r="Q290" i="5"/>
  <c r="P290" i="5"/>
  <c r="O290" i="5"/>
  <c r="D290" i="5"/>
  <c r="Q289" i="5"/>
  <c r="P289" i="5"/>
  <c r="O289" i="5"/>
  <c r="D289" i="5"/>
  <c r="Q288" i="5"/>
  <c r="P288" i="5"/>
  <c r="O288" i="5"/>
  <c r="D288" i="5"/>
  <c r="Q287" i="5"/>
  <c r="P287" i="5"/>
  <c r="O287" i="5"/>
  <c r="D287" i="5"/>
  <c r="Q286" i="5"/>
  <c r="P286" i="5"/>
  <c r="O286" i="5"/>
  <c r="D286" i="5"/>
  <c r="Q285" i="5"/>
  <c r="P285" i="5"/>
  <c r="O285" i="5"/>
  <c r="D285" i="5"/>
  <c r="Q284" i="5"/>
  <c r="P284" i="5"/>
  <c r="O284" i="5"/>
  <c r="D284" i="5"/>
  <c r="Q283" i="5"/>
  <c r="P283" i="5"/>
  <c r="O283" i="5"/>
  <c r="D283" i="5"/>
  <c r="Q282" i="5"/>
  <c r="P282" i="5"/>
  <c r="O282" i="5"/>
  <c r="D282" i="5"/>
  <c r="Q281" i="5"/>
  <c r="P281" i="5"/>
  <c r="O281" i="5"/>
  <c r="D281" i="5"/>
  <c r="Q280" i="5"/>
  <c r="P280" i="5"/>
  <c r="O280" i="5"/>
  <c r="D280" i="5"/>
  <c r="Q279" i="5"/>
  <c r="P279" i="5"/>
  <c r="O279" i="5"/>
  <c r="D279" i="5"/>
  <c r="Q278" i="5"/>
  <c r="P278" i="5"/>
  <c r="O278" i="5"/>
  <c r="D278" i="5"/>
  <c r="Q277" i="5"/>
  <c r="P277" i="5"/>
  <c r="O277" i="5"/>
  <c r="D277" i="5"/>
  <c r="Q276" i="5"/>
  <c r="P276" i="5"/>
  <c r="O276" i="5"/>
  <c r="D276" i="5"/>
  <c r="Q275" i="5"/>
  <c r="P275" i="5"/>
  <c r="O275" i="5"/>
  <c r="D275" i="5"/>
  <c r="Q274" i="5"/>
  <c r="P274" i="5"/>
  <c r="O274" i="5"/>
  <c r="D274" i="5"/>
  <c r="Q273" i="5"/>
  <c r="P273" i="5"/>
  <c r="O273" i="5"/>
  <c r="D273" i="5"/>
  <c r="Q272" i="5"/>
  <c r="P272" i="5"/>
  <c r="O272" i="5"/>
  <c r="D272" i="5"/>
  <c r="Q271" i="5"/>
  <c r="P271" i="5"/>
  <c r="O271" i="5"/>
  <c r="D271" i="5"/>
  <c r="Q270" i="5"/>
  <c r="P270" i="5"/>
  <c r="O270" i="5"/>
  <c r="D270" i="5"/>
  <c r="Q269" i="5"/>
  <c r="P269" i="5"/>
  <c r="O269" i="5"/>
  <c r="D269" i="5"/>
  <c r="Q268" i="5"/>
  <c r="P268" i="5"/>
  <c r="O268" i="5"/>
  <c r="D268" i="5"/>
  <c r="Q267" i="5"/>
  <c r="P267" i="5"/>
  <c r="O267" i="5"/>
  <c r="D267" i="5"/>
  <c r="Q266" i="5"/>
  <c r="P266" i="5"/>
  <c r="O266" i="5"/>
  <c r="D266" i="5"/>
  <c r="Q265" i="5"/>
  <c r="P265" i="5"/>
  <c r="O265" i="5"/>
  <c r="D265" i="5"/>
  <c r="Q264" i="5"/>
  <c r="P264" i="5"/>
  <c r="O264" i="5"/>
  <c r="D264" i="5"/>
  <c r="Q263" i="5"/>
  <c r="P263" i="5"/>
  <c r="O263" i="5"/>
  <c r="D263" i="5"/>
  <c r="Q262" i="5"/>
  <c r="P262" i="5"/>
  <c r="O262" i="5"/>
  <c r="D262" i="5"/>
  <c r="Q261" i="5"/>
  <c r="P261" i="5"/>
  <c r="O261" i="5"/>
  <c r="D261" i="5"/>
  <c r="Q260" i="5"/>
  <c r="P260" i="5"/>
  <c r="O260" i="5"/>
  <c r="D260" i="5"/>
  <c r="Q259" i="5"/>
  <c r="P259" i="5"/>
  <c r="O259" i="5"/>
  <c r="D259" i="5"/>
  <c r="Q258" i="5"/>
  <c r="P258" i="5"/>
  <c r="O258" i="5"/>
  <c r="D258" i="5"/>
  <c r="Q257" i="5"/>
  <c r="P257" i="5"/>
  <c r="O257" i="5"/>
  <c r="D257" i="5"/>
  <c r="Q256" i="5"/>
  <c r="P256" i="5"/>
  <c r="O256" i="5"/>
  <c r="D256" i="5"/>
  <c r="Q255" i="5"/>
  <c r="P255" i="5"/>
  <c r="O255" i="5"/>
  <c r="D255" i="5"/>
  <c r="Q254" i="5"/>
  <c r="P254" i="5"/>
  <c r="O254" i="5"/>
  <c r="D254" i="5"/>
  <c r="Q253" i="5"/>
  <c r="P253" i="5"/>
  <c r="O253" i="5"/>
  <c r="D253" i="5"/>
  <c r="Q252" i="5"/>
  <c r="P252" i="5"/>
  <c r="O252" i="5"/>
  <c r="D252" i="5"/>
  <c r="Q251" i="5"/>
  <c r="P251" i="5"/>
  <c r="O251" i="5"/>
  <c r="D251" i="5"/>
  <c r="Q250" i="5"/>
  <c r="P250" i="5"/>
  <c r="O250" i="5"/>
  <c r="D250" i="5"/>
  <c r="Q249" i="5"/>
  <c r="P249" i="5"/>
  <c r="O249" i="5"/>
  <c r="D249" i="5"/>
  <c r="Q248" i="5"/>
  <c r="P248" i="5"/>
  <c r="O248" i="5"/>
  <c r="D248" i="5"/>
  <c r="Q247" i="5"/>
  <c r="P247" i="5"/>
  <c r="O247" i="5"/>
  <c r="D247" i="5"/>
  <c r="Q246" i="5"/>
  <c r="P246" i="5"/>
  <c r="O246" i="5"/>
  <c r="D246" i="5"/>
  <c r="Q245" i="5"/>
  <c r="P245" i="5"/>
  <c r="O245" i="5"/>
  <c r="D245" i="5"/>
  <c r="Q244" i="5"/>
  <c r="P244" i="5"/>
  <c r="O244" i="5"/>
  <c r="D244" i="5"/>
  <c r="Q243" i="5"/>
  <c r="P243" i="5"/>
  <c r="O243" i="5"/>
  <c r="D243" i="5"/>
  <c r="Q242" i="5"/>
  <c r="P242" i="5"/>
  <c r="O242" i="5"/>
  <c r="D242" i="5"/>
  <c r="Q241" i="5"/>
  <c r="P241" i="5"/>
  <c r="O241" i="5"/>
  <c r="D241" i="5"/>
  <c r="Q240" i="5"/>
  <c r="P240" i="5"/>
  <c r="O240" i="5"/>
  <c r="D240" i="5"/>
  <c r="Q239" i="5"/>
  <c r="P239" i="5"/>
  <c r="O239" i="5"/>
  <c r="D239" i="5"/>
  <c r="Q238" i="5"/>
  <c r="P238" i="5"/>
  <c r="O238" i="5"/>
  <c r="D238" i="5"/>
  <c r="Q237" i="5"/>
  <c r="P237" i="5"/>
  <c r="O237" i="5"/>
  <c r="D237" i="5"/>
  <c r="Q236" i="5"/>
  <c r="P236" i="5"/>
  <c r="O236" i="5"/>
  <c r="D236" i="5"/>
  <c r="Q235" i="5"/>
  <c r="P235" i="5"/>
  <c r="O235" i="5"/>
  <c r="D235" i="5"/>
  <c r="Q234" i="5"/>
  <c r="P234" i="5"/>
  <c r="O234" i="5"/>
  <c r="D234" i="5"/>
  <c r="Q233" i="5"/>
  <c r="P233" i="5"/>
  <c r="O233" i="5"/>
  <c r="D233" i="5"/>
  <c r="Q232" i="5"/>
  <c r="P232" i="5"/>
  <c r="O232" i="5"/>
  <c r="D232" i="5"/>
  <c r="Q231" i="5"/>
  <c r="P231" i="5"/>
  <c r="O231" i="5"/>
  <c r="D231" i="5"/>
  <c r="Q230" i="5"/>
  <c r="P230" i="5"/>
  <c r="O230" i="5"/>
  <c r="D230" i="5"/>
  <c r="Q229" i="5"/>
  <c r="P229" i="5"/>
  <c r="O229" i="5"/>
  <c r="D229" i="5"/>
  <c r="Q228" i="5"/>
  <c r="P228" i="5"/>
  <c r="O228" i="5"/>
  <c r="D228" i="5"/>
  <c r="Q227" i="5"/>
  <c r="P227" i="5"/>
  <c r="O227" i="5"/>
  <c r="D227" i="5"/>
  <c r="Q226" i="5"/>
  <c r="P226" i="5"/>
  <c r="O226" i="5"/>
  <c r="D226" i="5"/>
  <c r="Q225" i="5"/>
  <c r="P225" i="5"/>
  <c r="O225" i="5"/>
  <c r="D225" i="5"/>
  <c r="Q224" i="5"/>
  <c r="P224" i="5"/>
  <c r="O224" i="5"/>
  <c r="D224" i="5"/>
  <c r="Q223" i="5"/>
  <c r="P223" i="5"/>
  <c r="O223" i="5"/>
  <c r="D223" i="5"/>
  <c r="Q222" i="5"/>
  <c r="P222" i="5"/>
  <c r="O222" i="5"/>
  <c r="D222" i="5"/>
  <c r="Q221" i="5"/>
  <c r="P221" i="5"/>
  <c r="O221" i="5"/>
  <c r="D221" i="5"/>
  <c r="Q220" i="5"/>
  <c r="P220" i="5"/>
  <c r="O220" i="5"/>
  <c r="D220" i="5"/>
  <c r="Q219" i="5"/>
  <c r="P219" i="5"/>
  <c r="O219" i="5"/>
  <c r="D219" i="5"/>
  <c r="Q218" i="5"/>
  <c r="P218" i="5"/>
  <c r="O218" i="5"/>
  <c r="D218" i="5"/>
  <c r="Q217" i="5"/>
  <c r="P217" i="5"/>
  <c r="O217" i="5"/>
  <c r="D217" i="5"/>
  <c r="Q216" i="5"/>
  <c r="P216" i="5"/>
  <c r="O216" i="5"/>
  <c r="D216" i="5"/>
  <c r="Q215" i="5"/>
  <c r="P215" i="5"/>
  <c r="O215" i="5"/>
  <c r="D215" i="5"/>
  <c r="Q214" i="5"/>
  <c r="P214" i="5"/>
  <c r="O214" i="5"/>
  <c r="D214" i="5"/>
  <c r="Q213" i="5"/>
  <c r="P213" i="5"/>
  <c r="O213" i="5"/>
  <c r="D213" i="5"/>
  <c r="Q212" i="5"/>
  <c r="P212" i="5"/>
  <c r="O212" i="5"/>
  <c r="D212" i="5"/>
  <c r="Q211" i="5"/>
  <c r="P211" i="5"/>
  <c r="O211" i="5"/>
  <c r="D211" i="5"/>
  <c r="Q210" i="5"/>
  <c r="P210" i="5"/>
  <c r="O210" i="5"/>
  <c r="D210" i="5"/>
  <c r="Q209" i="5"/>
  <c r="P209" i="5"/>
  <c r="O209" i="5"/>
  <c r="D209" i="5"/>
  <c r="Q208" i="5"/>
  <c r="P208" i="5"/>
  <c r="O208" i="5"/>
  <c r="D208" i="5"/>
  <c r="Q207" i="5"/>
  <c r="P207" i="5"/>
  <c r="O207" i="5"/>
  <c r="D207" i="5"/>
  <c r="Q206" i="5"/>
  <c r="P206" i="5"/>
  <c r="O206" i="5"/>
  <c r="D206" i="5"/>
  <c r="Q205" i="5"/>
  <c r="P205" i="5"/>
  <c r="O205" i="5"/>
  <c r="D205" i="5"/>
  <c r="Q204" i="5"/>
  <c r="P204" i="5"/>
  <c r="O204" i="5"/>
  <c r="D204" i="5"/>
  <c r="Q203" i="5"/>
  <c r="P203" i="5"/>
  <c r="O203" i="5"/>
  <c r="D203" i="5"/>
  <c r="Q202" i="5"/>
  <c r="P202" i="5"/>
  <c r="O202" i="5"/>
  <c r="D202" i="5"/>
  <c r="Q201" i="5"/>
  <c r="P201" i="5"/>
  <c r="O201" i="5"/>
  <c r="D201" i="5"/>
  <c r="Q200" i="5"/>
  <c r="P200" i="5"/>
  <c r="O200" i="5"/>
  <c r="D200" i="5"/>
  <c r="Q199" i="5"/>
  <c r="P199" i="5"/>
  <c r="O199" i="5"/>
  <c r="D199" i="5"/>
  <c r="Q198" i="5"/>
  <c r="P198" i="5"/>
  <c r="O198" i="5"/>
  <c r="D198" i="5"/>
  <c r="Q197" i="5"/>
  <c r="P197" i="5"/>
  <c r="O197" i="5"/>
  <c r="D197" i="5"/>
  <c r="Q196" i="5"/>
  <c r="P196" i="5"/>
  <c r="O196" i="5"/>
  <c r="D196" i="5"/>
  <c r="Q195" i="5"/>
  <c r="P195" i="5"/>
  <c r="O195" i="5"/>
  <c r="D195" i="5"/>
  <c r="Q194" i="5"/>
  <c r="P194" i="5"/>
  <c r="O194" i="5"/>
  <c r="D194" i="5"/>
  <c r="Q193" i="5"/>
  <c r="P193" i="5"/>
  <c r="O193" i="5"/>
  <c r="D193" i="5"/>
  <c r="Q192" i="5"/>
  <c r="P192" i="5"/>
  <c r="O192" i="5"/>
  <c r="D192" i="5"/>
  <c r="Q191" i="5"/>
  <c r="P191" i="5"/>
  <c r="O191" i="5"/>
  <c r="D191" i="5"/>
  <c r="Q190" i="5"/>
  <c r="P190" i="5"/>
  <c r="O190" i="5"/>
  <c r="D190" i="5"/>
  <c r="Q189" i="5"/>
  <c r="P189" i="5"/>
  <c r="O189" i="5"/>
  <c r="D189" i="5"/>
  <c r="Q188" i="5"/>
  <c r="P188" i="5"/>
  <c r="O188" i="5"/>
  <c r="D188" i="5"/>
  <c r="Q187" i="5"/>
  <c r="P187" i="5"/>
  <c r="O187" i="5"/>
  <c r="D187" i="5"/>
  <c r="Q186" i="5"/>
  <c r="P186" i="5"/>
  <c r="O186" i="5"/>
  <c r="D186" i="5"/>
  <c r="Q185" i="5"/>
  <c r="P185" i="5"/>
  <c r="O185" i="5"/>
  <c r="D185" i="5"/>
  <c r="Q184" i="5"/>
  <c r="P184" i="5"/>
  <c r="O184" i="5"/>
  <c r="D184" i="5"/>
  <c r="Q183" i="5"/>
  <c r="P183" i="5"/>
  <c r="O183" i="5"/>
  <c r="D183" i="5"/>
  <c r="Q182" i="5"/>
  <c r="P182" i="5"/>
  <c r="O182" i="5"/>
  <c r="D182" i="5"/>
  <c r="Q181" i="5"/>
  <c r="P181" i="5"/>
  <c r="O181" i="5"/>
  <c r="D181" i="5"/>
  <c r="Q180" i="5"/>
  <c r="P180" i="5"/>
  <c r="O180" i="5"/>
  <c r="D180" i="5"/>
  <c r="Q179" i="5"/>
  <c r="P179" i="5"/>
  <c r="O179" i="5"/>
  <c r="D179" i="5"/>
  <c r="Q178" i="5"/>
  <c r="P178" i="5"/>
  <c r="O178" i="5"/>
  <c r="D178" i="5"/>
  <c r="Q177" i="5"/>
  <c r="P177" i="5"/>
  <c r="O177" i="5"/>
  <c r="D177" i="5"/>
  <c r="Q176" i="5"/>
  <c r="P176" i="5"/>
  <c r="O176" i="5"/>
  <c r="D176" i="5"/>
  <c r="Q175" i="5"/>
  <c r="P175" i="5"/>
  <c r="O175" i="5"/>
  <c r="D175" i="5"/>
  <c r="Q174" i="5"/>
  <c r="P174" i="5"/>
  <c r="O174" i="5"/>
  <c r="D174" i="5"/>
  <c r="Q173" i="5"/>
  <c r="P173" i="5"/>
  <c r="O173" i="5"/>
  <c r="D173" i="5"/>
  <c r="Q172" i="5"/>
  <c r="P172" i="5"/>
  <c r="O172" i="5"/>
  <c r="D172" i="5"/>
  <c r="Q171" i="5"/>
  <c r="P171" i="5"/>
  <c r="O171" i="5"/>
  <c r="D171" i="5"/>
  <c r="Q170" i="5"/>
  <c r="P170" i="5"/>
  <c r="O170" i="5"/>
  <c r="D170" i="5"/>
  <c r="Q169" i="5"/>
  <c r="P169" i="5"/>
  <c r="O169" i="5"/>
  <c r="D169" i="5"/>
  <c r="Q168" i="5"/>
  <c r="P168" i="5"/>
  <c r="O168" i="5"/>
  <c r="D168" i="5"/>
  <c r="Q167" i="5"/>
  <c r="P167" i="5"/>
  <c r="O167" i="5"/>
  <c r="D167" i="5"/>
  <c r="Q166" i="5"/>
  <c r="P166" i="5"/>
  <c r="O166" i="5"/>
  <c r="D166" i="5"/>
  <c r="Q165" i="5"/>
  <c r="P165" i="5"/>
  <c r="O165" i="5"/>
  <c r="D165" i="5"/>
  <c r="Q164" i="5"/>
  <c r="P164" i="5"/>
  <c r="O164" i="5"/>
  <c r="D164" i="5"/>
  <c r="Q163" i="5"/>
  <c r="P163" i="5"/>
  <c r="O163" i="5"/>
  <c r="D163" i="5"/>
  <c r="Q162" i="5"/>
  <c r="P162" i="5"/>
  <c r="O162" i="5"/>
  <c r="D162" i="5"/>
  <c r="Q161" i="5"/>
  <c r="P161" i="5"/>
  <c r="O161" i="5"/>
  <c r="D161" i="5"/>
  <c r="Q160" i="5"/>
  <c r="P160" i="5"/>
  <c r="O160" i="5"/>
  <c r="D160" i="5"/>
  <c r="Q159" i="5"/>
  <c r="P159" i="5"/>
  <c r="O159" i="5"/>
  <c r="D159" i="5"/>
  <c r="Q158" i="5"/>
  <c r="P158" i="5"/>
  <c r="O158" i="5"/>
  <c r="D158" i="5"/>
  <c r="Q157" i="5"/>
  <c r="P157" i="5"/>
  <c r="O157" i="5"/>
  <c r="D157" i="5"/>
  <c r="Q156" i="5"/>
  <c r="P156" i="5"/>
  <c r="O156" i="5"/>
  <c r="D156" i="5"/>
  <c r="Q155" i="5"/>
  <c r="P155" i="5"/>
  <c r="O155" i="5"/>
  <c r="D155" i="5"/>
  <c r="Q154" i="5"/>
  <c r="P154" i="5"/>
  <c r="O154" i="5"/>
  <c r="D154" i="5"/>
  <c r="Q153" i="5"/>
  <c r="P153" i="5"/>
  <c r="O153" i="5"/>
  <c r="D153" i="5"/>
  <c r="Q152" i="5"/>
  <c r="P152" i="5"/>
  <c r="O152" i="5"/>
  <c r="D152" i="5"/>
  <c r="Q151" i="5"/>
  <c r="P151" i="5"/>
  <c r="O151" i="5"/>
  <c r="D151" i="5"/>
  <c r="Q150" i="5"/>
  <c r="P150" i="5"/>
  <c r="O150" i="5"/>
  <c r="D150" i="5"/>
  <c r="Q149" i="5"/>
  <c r="P149" i="5"/>
  <c r="O149" i="5"/>
  <c r="D149" i="5"/>
  <c r="Q148" i="5"/>
  <c r="P148" i="5"/>
  <c r="O148" i="5"/>
  <c r="D148" i="5"/>
  <c r="Q147" i="5"/>
  <c r="P147" i="5"/>
  <c r="O147" i="5"/>
  <c r="D147" i="5"/>
  <c r="Q146" i="5"/>
  <c r="P146" i="5"/>
  <c r="O146" i="5"/>
  <c r="D146" i="5"/>
  <c r="Q145" i="5"/>
  <c r="P145" i="5"/>
  <c r="O145" i="5"/>
  <c r="D145" i="5"/>
  <c r="Q144" i="5"/>
  <c r="P144" i="5"/>
  <c r="O144" i="5"/>
  <c r="D144" i="5"/>
  <c r="Q143" i="5"/>
  <c r="P143" i="5"/>
  <c r="O143" i="5"/>
  <c r="D143" i="5"/>
  <c r="Q142" i="5"/>
  <c r="P142" i="5"/>
  <c r="O142" i="5"/>
  <c r="D142" i="5"/>
  <c r="Q141" i="5"/>
  <c r="P141" i="5"/>
  <c r="O141" i="5"/>
  <c r="D141" i="5"/>
  <c r="Q140" i="5"/>
  <c r="P140" i="5"/>
  <c r="O140" i="5"/>
  <c r="D140" i="5"/>
  <c r="Q139" i="5"/>
  <c r="P139" i="5"/>
  <c r="O139" i="5"/>
  <c r="D139" i="5"/>
  <c r="Q138" i="5"/>
  <c r="P138" i="5"/>
  <c r="O138" i="5"/>
  <c r="D138" i="5"/>
  <c r="Q137" i="5"/>
  <c r="P137" i="5"/>
  <c r="O137" i="5"/>
  <c r="D137" i="5"/>
  <c r="Q136" i="5"/>
  <c r="P136" i="5"/>
  <c r="O136" i="5"/>
  <c r="D136" i="5"/>
  <c r="Q135" i="5"/>
  <c r="P135" i="5"/>
  <c r="O135" i="5"/>
  <c r="D135" i="5"/>
  <c r="Q134" i="5"/>
  <c r="P134" i="5"/>
  <c r="O134" i="5"/>
  <c r="D134" i="5"/>
  <c r="Q133" i="5"/>
  <c r="P133" i="5"/>
  <c r="O133" i="5"/>
  <c r="D133" i="5"/>
  <c r="Q132" i="5"/>
  <c r="P132" i="5"/>
  <c r="O132" i="5"/>
  <c r="D132" i="5"/>
  <c r="Q131" i="5"/>
  <c r="P131" i="5"/>
  <c r="O131" i="5"/>
  <c r="D131" i="5"/>
  <c r="Q130" i="5"/>
  <c r="P130" i="5"/>
  <c r="O130" i="5"/>
  <c r="D130" i="5"/>
  <c r="Q129" i="5"/>
  <c r="P129" i="5"/>
  <c r="O129" i="5"/>
  <c r="D129" i="5"/>
  <c r="Q128" i="5"/>
  <c r="P128" i="5"/>
  <c r="O128" i="5"/>
  <c r="D128" i="5"/>
  <c r="Q127" i="5"/>
  <c r="P127" i="5"/>
  <c r="O127" i="5"/>
  <c r="D127" i="5"/>
  <c r="Q126" i="5"/>
  <c r="P126" i="5"/>
  <c r="O126" i="5"/>
  <c r="D126" i="5"/>
  <c r="Q125" i="5"/>
  <c r="P125" i="5"/>
  <c r="O125" i="5"/>
  <c r="D125" i="5"/>
  <c r="Q124" i="5"/>
  <c r="P124" i="5"/>
  <c r="O124" i="5"/>
  <c r="D124" i="5"/>
  <c r="Q123" i="5"/>
  <c r="P123" i="5"/>
  <c r="O123" i="5"/>
  <c r="D123" i="5"/>
  <c r="Q122" i="5"/>
  <c r="P122" i="5"/>
  <c r="O122" i="5"/>
  <c r="D122" i="5"/>
  <c r="Q121" i="5"/>
  <c r="P121" i="5"/>
  <c r="O121" i="5"/>
  <c r="D121" i="5"/>
  <c r="Q120" i="5"/>
  <c r="P120" i="5"/>
  <c r="O120" i="5"/>
  <c r="D120" i="5"/>
  <c r="Q119" i="5"/>
  <c r="P119" i="5"/>
  <c r="O119" i="5"/>
  <c r="D119" i="5"/>
  <c r="Q118" i="5"/>
  <c r="P118" i="5"/>
  <c r="O118" i="5"/>
  <c r="D118" i="5"/>
  <c r="Q117" i="5"/>
  <c r="P117" i="5"/>
  <c r="O117" i="5"/>
  <c r="D117" i="5"/>
  <c r="Q116" i="5"/>
  <c r="P116" i="5"/>
  <c r="O116" i="5"/>
  <c r="D116" i="5"/>
  <c r="Q115" i="5"/>
  <c r="P115" i="5"/>
  <c r="O115" i="5"/>
  <c r="D115" i="5"/>
  <c r="Q114" i="5"/>
  <c r="P114" i="5"/>
  <c r="O114" i="5"/>
  <c r="D114" i="5"/>
  <c r="Q113" i="5"/>
  <c r="P113" i="5"/>
  <c r="O113" i="5"/>
  <c r="D113" i="5"/>
  <c r="Q112" i="5"/>
  <c r="P112" i="5"/>
  <c r="O112" i="5"/>
  <c r="D112" i="5"/>
  <c r="Q111" i="5"/>
  <c r="P111" i="5"/>
  <c r="O111" i="5"/>
  <c r="D111" i="5"/>
  <c r="Q110" i="5"/>
  <c r="P110" i="5"/>
  <c r="O110" i="5"/>
  <c r="D110" i="5"/>
  <c r="Q109" i="5"/>
  <c r="P109" i="5"/>
  <c r="O109" i="5"/>
  <c r="D109" i="5"/>
  <c r="Q108" i="5"/>
  <c r="P108" i="5"/>
  <c r="O108" i="5"/>
  <c r="D108" i="5"/>
  <c r="Q107" i="5"/>
  <c r="P107" i="5"/>
  <c r="O107" i="5"/>
  <c r="D107" i="5"/>
  <c r="Q106" i="5"/>
  <c r="P106" i="5"/>
  <c r="O106" i="5"/>
  <c r="D106" i="5"/>
  <c r="Q105" i="5"/>
  <c r="P105" i="5"/>
  <c r="O105" i="5"/>
  <c r="D105" i="5"/>
  <c r="Q104" i="5"/>
  <c r="P104" i="5"/>
  <c r="O104" i="5"/>
  <c r="D104" i="5"/>
  <c r="Q103" i="5"/>
  <c r="P103" i="5"/>
  <c r="O103" i="5"/>
  <c r="D103" i="5"/>
  <c r="Q102" i="5"/>
  <c r="P102" i="5"/>
  <c r="O102" i="5"/>
  <c r="D102" i="5"/>
  <c r="Q101" i="5"/>
  <c r="P101" i="5"/>
  <c r="O101" i="5"/>
  <c r="D101" i="5"/>
  <c r="Q100" i="5"/>
  <c r="P100" i="5"/>
  <c r="O100" i="5"/>
  <c r="D100" i="5"/>
  <c r="Q99" i="5"/>
  <c r="P99" i="5"/>
  <c r="O99" i="5"/>
  <c r="D99" i="5"/>
  <c r="Q98" i="5"/>
  <c r="P98" i="5"/>
  <c r="O98" i="5"/>
  <c r="D98" i="5"/>
  <c r="Q97" i="5"/>
  <c r="P97" i="5"/>
  <c r="O97" i="5"/>
  <c r="D97" i="5"/>
  <c r="Q96" i="5"/>
  <c r="P96" i="5"/>
  <c r="O96" i="5"/>
  <c r="D96" i="5"/>
  <c r="Q95" i="5"/>
  <c r="P95" i="5"/>
  <c r="O95" i="5"/>
  <c r="D95" i="5"/>
  <c r="Q94" i="5"/>
  <c r="P94" i="5"/>
  <c r="O94" i="5"/>
  <c r="D94" i="5"/>
  <c r="Q93" i="5"/>
  <c r="P93" i="5"/>
  <c r="O93" i="5"/>
  <c r="D93" i="5"/>
  <c r="Q92" i="5"/>
  <c r="P92" i="5"/>
  <c r="O92" i="5"/>
  <c r="D92" i="5"/>
  <c r="Q91" i="5"/>
  <c r="P91" i="5"/>
  <c r="O91" i="5"/>
  <c r="D91" i="5"/>
  <c r="Q90" i="5"/>
  <c r="P90" i="5"/>
  <c r="O90" i="5"/>
  <c r="D90" i="5"/>
  <c r="Q89" i="5"/>
  <c r="P89" i="5"/>
  <c r="O89" i="5"/>
  <c r="D89" i="5"/>
  <c r="Q88" i="5"/>
  <c r="P88" i="5"/>
  <c r="O88" i="5"/>
  <c r="D88" i="5"/>
  <c r="Q87" i="5"/>
  <c r="P87" i="5"/>
  <c r="O87" i="5"/>
  <c r="D87" i="5"/>
  <c r="Q86" i="5"/>
  <c r="P86" i="5"/>
  <c r="O86" i="5"/>
  <c r="D86" i="5"/>
  <c r="Q85" i="5"/>
  <c r="P85" i="5"/>
  <c r="O85" i="5"/>
  <c r="D85" i="5"/>
  <c r="Q84" i="5"/>
  <c r="P84" i="5"/>
  <c r="O84" i="5"/>
  <c r="D84" i="5"/>
  <c r="Q83" i="5"/>
  <c r="P83" i="5"/>
  <c r="O83" i="5"/>
  <c r="D83" i="5"/>
  <c r="Q82" i="5"/>
  <c r="P82" i="5"/>
  <c r="O82" i="5"/>
  <c r="D82" i="5"/>
  <c r="Q81" i="5"/>
  <c r="P81" i="5"/>
  <c r="O81" i="5"/>
  <c r="D81" i="5"/>
  <c r="Q80" i="5"/>
  <c r="P80" i="5"/>
  <c r="O80" i="5"/>
  <c r="D80" i="5"/>
  <c r="Q79" i="5"/>
  <c r="P79" i="5"/>
  <c r="O79" i="5"/>
  <c r="D79" i="5"/>
  <c r="Q78" i="5"/>
  <c r="P78" i="5"/>
  <c r="O78" i="5"/>
  <c r="D78" i="5"/>
  <c r="Q77" i="5"/>
  <c r="P77" i="5"/>
  <c r="O77" i="5"/>
  <c r="D77" i="5"/>
  <c r="Q76" i="5"/>
  <c r="P76" i="5"/>
  <c r="O76" i="5"/>
  <c r="D76" i="5"/>
  <c r="Q75" i="5"/>
  <c r="P75" i="5"/>
  <c r="O75" i="5"/>
  <c r="D75" i="5"/>
  <c r="Q74" i="5"/>
  <c r="P74" i="5"/>
  <c r="O74" i="5"/>
  <c r="D74" i="5"/>
  <c r="Q73" i="5"/>
  <c r="P73" i="5"/>
  <c r="O73" i="5"/>
  <c r="D73" i="5"/>
  <c r="Q72" i="5"/>
  <c r="P72" i="5"/>
  <c r="O72" i="5"/>
  <c r="D72" i="5"/>
  <c r="Q71" i="5"/>
  <c r="P71" i="5"/>
  <c r="O71" i="5"/>
  <c r="D71" i="5"/>
  <c r="Q70" i="5"/>
  <c r="P70" i="5"/>
  <c r="O70" i="5"/>
  <c r="D70" i="5"/>
  <c r="Q69" i="5"/>
  <c r="P69" i="5"/>
  <c r="O69" i="5"/>
  <c r="D69" i="5"/>
  <c r="Q68" i="5"/>
  <c r="P68" i="5"/>
  <c r="O68" i="5"/>
  <c r="D68" i="5"/>
  <c r="Q67" i="5"/>
  <c r="P67" i="5"/>
  <c r="O67" i="5"/>
  <c r="D67" i="5"/>
  <c r="Q66" i="5"/>
  <c r="P66" i="5"/>
  <c r="O66" i="5"/>
  <c r="D66" i="5"/>
  <c r="Q65" i="5"/>
  <c r="P65" i="5"/>
  <c r="O65" i="5"/>
  <c r="D65" i="5"/>
  <c r="Q64" i="5"/>
  <c r="P64" i="5"/>
  <c r="O64" i="5"/>
  <c r="D64" i="5"/>
  <c r="Q63" i="5"/>
  <c r="P63" i="5"/>
  <c r="O63" i="5"/>
  <c r="D63" i="5"/>
  <c r="Q62" i="5"/>
  <c r="P62" i="5"/>
  <c r="O62" i="5"/>
  <c r="D62" i="5"/>
  <c r="Q61" i="5"/>
  <c r="P61" i="5"/>
  <c r="O61" i="5"/>
  <c r="D61" i="5"/>
  <c r="Q60" i="5"/>
  <c r="P60" i="5"/>
  <c r="O60" i="5"/>
  <c r="D60" i="5"/>
  <c r="Q59" i="5"/>
  <c r="P59" i="5"/>
  <c r="O59" i="5"/>
  <c r="D59" i="5"/>
  <c r="Q58" i="5"/>
  <c r="P58" i="5"/>
  <c r="O58" i="5"/>
  <c r="D58" i="5"/>
  <c r="Q57" i="5"/>
  <c r="P57" i="5"/>
  <c r="O57" i="5"/>
  <c r="D57" i="5"/>
  <c r="Q56" i="5"/>
  <c r="P56" i="5"/>
  <c r="O56" i="5"/>
  <c r="D56" i="5"/>
  <c r="Q55" i="5"/>
  <c r="P55" i="5"/>
  <c r="O55" i="5"/>
  <c r="D55" i="5"/>
  <c r="Q54" i="5"/>
  <c r="P54" i="5"/>
  <c r="O54" i="5"/>
  <c r="D54" i="5"/>
  <c r="Q53" i="5"/>
  <c r="P53" i="5"/>
  <c r="O53" i="5"/>
  <c r="D53" i="5"/>
  <c r="Q52" i="5"/>
  <c r="P52" i="5"/>
  <c r="O52" i="5"/>
  <c r="D52" i="5"/>
  <c r="Q51" i="5"/>
  <c r="P51" i="5"/>
  <c r="O51" i="5"/>
  <c r="D51" i="5"/>
  <c r="Q50" i="5"/>
  <c r="P50" i="5"/>
  <c r="O50" i="5"/>
  <c r="D50" i="5"/>
  <c r="Q49" i="5"/>
  <c r="P49" i="5"/>
  <c r="O49" i="5"/>
  <c r="D49" i="5"/>
  <c r="Q48" i="5"/>
  <c r="P48" i="5"/>
  <c r="O48" i="5"/>
  <c r="D48" i="5"/>
  <c r="Q47" i="5"/>
  <c r="P47" i="5"/>
  <c r="O47" i="5"/>
  <c r="D47" i="5"/>
  <c r="Q46" i="5"/>
  <c r="P46" i="5"/>
  <c r="O46" i="5"/>
  <c r="D46" i="5"/>
  <c r="Q45" i="5"/>
  <c r="P45" i="5"/>
  <c r="O45" i="5"/>
  <c r="D45" i="5"/>
  <c r="Q44" i="5"/>
  <c r="P44" i="5"/>
  <c r="O44" i="5"/>
  <c r="D44" i="5"/>
  <c r="Q43" i="5"/>
  <c r="P43" i="5"/>
  <c r="O43" i="5"/>
  <c r="D43" i="5"/>
  <c r="Q42" i="5"/>
  <c r="P42" i="5"/>
  <c r="O42" i="5"/>
  <c r="D42" i="5"/>
  <c r="Q41" i="5"/>
  <c r="P41" i="5"/>
  <c r="O41" i="5"/>
  <c r="D41" i="5"/>
  <c r="Q40" i="5"/>
  <c r="P40" i="5"/>
  <c r="O40" i="5"/>
  <c r="D40" i="5"/>
  <c r="Q39" i="5"/>
  <c r="P39" i="5"/>
  <c r="O39" i="5"/>
  <c r="D39" i="5"/>
  <c r="Q38" i="5"/>
  <c r="P38" i="5"/>
  <c r="O38" i="5"/>
  <c r="D38" i="5"/>
  <c r="Q37" i="5"/>
  <c r="P37" i="5"/>
  <c r="O37" i="5"/>
  <c r="D37" i="5"/>
  <c r="Q36" i="5"/>
  <c r="P36" i="5"/>
  <c r="O36" i="5"/>
  <c r="D36" i="5"/>
  <c r="Q35" i="5"/>
  <c r="P35" i="5"/>
  <c r="O35" i="5"/>
  <c r="D35" i="5"/>
  <c r="Q34" i="5"/>
  <c r="P34" i="5"/>
  <c r="O34" i="5"/>
  <c r="D34" i="5"/>
  <c r="Q33" i="5"/>
  <c r="P33" i="5"/>
  <c r="O33" i="5"/>
  <c r="D33" i="5"/>
  <c r="Q32" i="5"/>
  <c r="P32" i="5"/>
  <c r="O32" i="5"/>
  <c r="D32" i="5"/>
  <c r="Q31" i="5"/>
  <c r="P31" i="5"/>
  <c r="O31" i="5"/>
  <c r="D31" i="5"/>
  <c r="Q30" i="5"/>
  <c r="P30" i="5"/>
  <c r="O30" i="5"/>
  <c r="D30" i="5"/>
  <c r="Q29" i="5"/>
  <c r="P29" i="5"/>
  <c r="O29" i="5"/>
  <c r="D29" i="5"/>
  <c r="Q28" i="5"/>
  <c r="P28" i="5"/>
  <c r="O28" i="5"/>
  <c r="D28" i="5"/>
  <c r="Q27" i="5"/>
  <c r="P27" i="5"/>
  <c r="O27" i="5"/>
  <c r="D27" i="5"/>
  <c r="Q26" i="5"/>
  <c r="P26" i="5"/>
  <c r="O26" i="5"/>
  <c r="D26" i="5"/>
  <c r="Q25" i="5"/>
  <c r="P25" i="5"/>
  <c r="O25" i="5"/>
  <c r="D25" i="5"/>
  <c r="Q24" i="5"/>
  <c r="P24" i="5"/>
  <c r="O24" i="5"/>
  <c r="D24" i="5"/>
  <c r="Q23" i="5"/>
  <c r="P23" i="5"/>
  <c r="O23" i="5"/>
  <c r="D23" i="5"/>
  <c r="Q22" i="5"/>
  <c r="P22" i="5"/>
  <c r="O22" i="5"/>
  <c r="D22" i="5"/>
  <c r="Q21" i="5"/>
  <c r="P21" i="5"/>
  <c r="O21" i="5"/>
  <c r="D21" i="5"/>
  <c r="Q20" i="5"/>
  <c r="P20" i="5"/>
  <c r="O20" i="5"/>
  <c r="D20" i="5"/>
  <c r="Q19" i="5"/>
  <c r="P19" i="5"/>
  <c r="O19" i="5"/>
  <c r="D19" i="5"/>
  <c r="Q18" i="5"/>
  <c r="P18" i="5"/>
  <c r="O18" i="5"/>
  <c r="D18" i="5"/>
  <c r="Q17" i="5"/>
  <c r="P17" i="5"/>
  <c r="O17" i="5"/>
  <c r="D17" i="5"/>
  <c r="Q16" i="5"/>
  <c r="P16" i="5"/>
  <c r="O16" i="5"/>
  <c r="D16" i="5"/>
  <c r="Q15" i="5"/>
  <c r="P15" i="5"/>
  <c r="O15" i="5"/>
  <c r="D15" i="5"/>
  <c r="Q14" i="5"/>
  <c r="P14" i="5"/>
  <c r="O14" i="5"/>
  <c r="D14" i="5"/>
  <c r="Q13" i="5"/>
  <c r="P13" i="5"/>
  <c r="O13" i="5"/>
  <c r="D13" i="5"/>
  <c r="Q12" i="5"/>
  <c r="P12" i="5"/>
  <c r="O12" i="5"/>
  <c r="D12" i="5"/>
  <c r="Q11" i="5"/>
  <c r="P11" i="5"/>
  <c r="O11" i="5"/>
  <c r="D11" i="5"/>
  <c r="Q10" i="5"/>
  <c r="P10" i="5"/>
  <c r="O10" i="5"/>
  <c r="D10" i="5"/>
  <c r="Q9" i="5"/>
  <c r="P9" i="5"/>
  <c r="O9" i="5"/>
  <c r="D9" i="5"/>
  <c r="Q8" i="5"/>
  <c r="P8" i="5"/>
  <c r="O8" i="5"/>
  <c r="D8" i="5"/>
  <c r="Q7" i="5"/>
  <c r="P7" i="5"/>
  <c r="O7" i="5"/>
  <c r="D7" i="5"/>
  <c r="Q6" i="5"/>
  <c r="P6" i="5"/>
  <c r="O6" i="5"/>
  <c r="D6" i="5"/>
  <c r="Q5" i="5"/>
  <c r="P5" i="5"/>
  <c r="O5" i="5"/>
  <c r="D5" i="5"/>
  <c r="M304" i="4"/>
  <c r="J304" i="4"/>
  <c r="K304" i="4" s="1"/>
  <c r="D304" i="4"/>
  <c r="M303" i="4"/>
  <c r="J303" i="4"/>
  <c r="K303" i="4" s="1"/>
  <c r="D303" i="4"/>
  <c r="M302" i="4"/>
  <c r="J302" i="4"/>
  <c r="K302" i="4" s="1"/>
  <c r="D302" i="4"/>
  <c r="M301" i="4"/>
  <c r="J301" i="4"/>
  <c r="K301" i="4" s="1"/>
  <c r="D301" i="4"/>
  <c r="M300" i="4"/>
  <c r="J300" i="4"/>
  <c r="K300" i="4" s="1"/>
  <c r="D300" i="4"/>
  <c r="M299" i="4"/>
  <c r="J299" i="4"/>
  <c r="K299" i="4" s="1"/>
  <c r="D299" i="4"/>
  <c r="M298" i="4"/>
  <c r="J298" i="4"/>
  <c r="K298" i="4" s="1"/>
  <c r="D298" i="4"/>
  <c r="M297" i="4"/>
  <c r="J297" i="4"/>
  <c r="K297" i="4" s="1"/>
  <c r="D297" i="4"/>
  <c r="M296" i="4"/>
  <c r="J296" i="4"/>
  <c r="K296" i="4" s="1"/>
  <c r="D296" i="4"/>
  <c r="M295" i="4"/>
  <c r="J295" i="4"/>
  <c r="K295" i="4" s="1"/>
  <c r="D295" i="4"/>
  <c r="M294" i="4"/>
  <c r="J294" i="4"/>
  <c r="K294" i="4" s="1"/>
  <c r="D294" i="4"/>
  <c r="M293" i="4"/>
  <c r="J293" i="4"/>
  <c r="K293" i="4" s="1"/>
  <c r="D293" i="4"/>
  <c r="M292" i="4"/>
  <c r="J292" i="4"/>
  <c r="K292" i="4" s="1"/>
  <c r="D292" i="4"/>
  <c r="M291" i="4"/>
  <c r="J291" i="4"/>
  <c r="K291" i="4" s="1"/>
  <c r="D291" i="4"/>
  <c r="M290" i="4"/>
  <c r="J290" i="4"/>
  <c r="K290" i="4" s="1"/>
  <c r="D290" i="4"/>
  <c r="M289" i="4"/>
  <c r="J289" i="4"/>
  <c r="K289" i="4" s="1"/>
  <c r="D289" i="4"/>
  <c r="M288" i="4"/>
  <c r="J288" i="4"/>
  <c r="K288" i="4" s="1"/>
  <c r="D288" i="4"/>
  <c r="M287" i="4"/>
  <c r="J287" i="4"/>
  <c r="K287" i="4" s="1"/>
  <c r="D287" i="4"/>
  <c r="M286" i="4"/>
  <c r="J286" i="4"/>
  <c r="K286" i="4" s="1"/>
  <c r="D286" i="4"/>
  <c r="M285" i="4"/>
  <c r="J285" i="4"/>
  <c r="K285" i="4" s="1"/>
  <c r="D285" i="4"/>
  <c r="M284" i="4"/>
  <c r="J284" i="4"/>
  <c r="K284" i="4" s="1"/>
  <c r="D284" i="4"/>
  <c r="M283" i="4"/>
  <c r="J283" i="4"/>
  <c r="K283" i="4" s="1"/>
  <c r="D283" i="4"/>
  <c r="M282" i="4"/>
  <c r="J282" i="4"/>
  <c r="K282" i="4" s="1"/>
  <c r="D282" i="4"/>
  <c r="M281" i="4"/>
  <c r="J281" i="4"/>
  <c r="K281" i="4" s="1"/>
  <c r="D281" i="4"/>
  <c r="M280" i="4"/>
  <c r="J280" i="4"/>
  <c r="K280" i="4" s="1"/>
  <c r="D280" i="4"/>
  <c r="M279" i="4"/>
  <c r="J279" i="4"/>
  <c r="K279" i="4" s="1"/>
  <c r="D279" i="4"/>
  <c r="M278" i="4"/>
  <c r="J278" i="4"/>
  <c r="K278" i="4" s="1"/>
  <c r="D278" i="4"/>
  <c r="M277" i="4"/>
  <c r="J277" i="4"/>
  <c r="K277" i="4" s="1"/>
  <c r="D277" i="4"/>
  <c r="M276" i="4"/>
  <c r="J276" i="4"/>
  <c r="K276" i="4" s="1"/>
  <c r="D276" i="4"/>
  <c r="M275" i="4"/>
  <c r="J275" i="4"/>
  <c r="K275" i="4" s="1"/>
  <c r="D275" i="4"/>
  <c r="M274" i="4"/>
  <c r="J274" i="4"/>
  <c r="K274" i="4" s="1"/>
  <c r="D274" i="4"/>
  <c r="M273" i="4"/>
  <c r="J273" i="4"/>
  <c r="K273" i="4" s="1"/>
  <c r="D273" i="4"/>
  <c r="M272" i="4"/>
  <c r="J272" i="4"/>
  <c r="K272" i="4" s="1"/>
  <c r="D272" i="4"/>
  <c r="M271" i="4"/>
  <c r="J271" i="4"/>
  <c r="K271" i="4" s="1"/>
  <c r="D271" i="4"/>
  <c r="M270" i="4"/>
  <c r="J270" i="4"/>
  <c r="K270" i="4" s="1"/>
  <c r="D270" i="4"/>
  <c r="M269" i="4"/>
  <c r="J269" i="4"/>
  <c r="K269" i="4" s="1"/>
  <c r="D269" i="4"/>
  <c r="M268" i="4"/>
  <c r="J268" i="4"/>
  <c r="K268" i="4" s="1"/>
  <c r="D268" i="4"/>
  <c r="M267" i="4"/>
  <c r="J267" i="4"/>
  <c r="K267" i="4" s="1"/>
  <c r="D267" i="4"/>
  <c r="M266" i="4"/>
  <c r="J266" i="4"/>
  <c r="K266" i="4" s="1"/>
  <c r="D266" i="4"/>
  <c r="M265" i="4"/>
  <c r="J265" i="4"/>
  <c r="K265" i="4" s="1"/>
  <c r="D265" i="4"/>
  <c r="M264" i="4"/>
  <c r="J264" i="4"/>
  <c r="K264" i="4" s="1"/>
  <c r="D264" i="4"/>
  <c r="M263" i="4"/>
  <c r="J263" i="4"/>
  <c r="K263" i="4" s="1"/>
  <c r="D263" i="4"/>
  <c r="M262" i="4"/>
  <c r="J262" i="4"/>
  <c r="K262" i="4" s="1"/>
  <c r="D262" i="4"/>
  <c r="M261" i="4"/>
  <c r="J261" i="4"/>
  <c r="K261" i="4" s="1"/>
  <c r="D261" i="4"/>
  <c r="M260" i="4"/>
  <c r="J260" i="4"/>
  <c r="K260" i="4" s="1"/>
  <c r="D260" i="4"/>
  <c r="M259" i="4"/>
  <c r="J259" i="4"/>
  <c r="K259" i="4" s="1"/>
  <c r="D259" i="4"/>
  <c r="M258" i="4"/>
  <c r="J258" i="4"/>
  <c r="K258" i="4" s="1"/>
  <c r="D258" i="4"/>
  <c r="M257" i="4"/>
  <c r="J257" i="4"/>
  <c r="K257" i="4" s="1"/>
  <c r="D257" i="4"/>
  <c r="M256" i="4"/>
  <c r="J256" i="4"/>
  <c r="K256" i="4" s="1"/>
  <c r="D256" i="4"/>
  <c r="M255" i="4"/>
  <c r="J255" i="4"/>
  <c r="K255" i="4" s="1"/>
  <c r="D255" i="4"/>
  <c r="M254" i="4"/>
  <c r="J254" i="4"/>
  <c r="K254" i="4" s="1"/>
  <c r="D254" i="4"/>
  <c r="M253" i="4"/>
  <c r="J253" i="4"/>
  <c r="K253" i="4" s="1"/>
  <c r="D253" i="4"/>
  <c r="M252" i="4"/>
  <c r="J252" i="4"/>
  <c r="K252" i="4" s="1"/>
  <c r="D252" i="4"/>
  <c r="M251" i="4"/>
  <c r="J251" i="4"/>
  <c r="K251" i="4" s="1"/>
  <c r="D251" i="4"/>
  <c r="M250" i="4"/>
  <c r="J250" i="4"/>
  <c r="K250" i="4" s="1"/>
  <c r="D250" i="4"/>
  <c r="M249" i="4"/>
  <c r="J249" i="4"/>
  <c r="K249" i="4" s="1"/>
  <c r="D249" i="4"/>
  <c r="M248" i="4"/>
  <c r="J248" i="4"/>
  <c r="K248" i="4" s="1"/>
  <c r="D248" i="4"/>
  <c r="M247" i="4"/>
  <c r="J247" i="4"/>
  <c r="K247" i="4" s="1"/>
  <c r="D247" i="4"/>
  <c r="M246" i="4"/>
  <c r="J246" i="4"/>
  <c r="K246" i="4" s="1"/>
  <c r="D246" i="4"/>
  <c r="M245" i="4"/>
  <c r="J245" i="4"/>
  <c r="K245" i="4" s="1"/>
  <c r="D245" i="4"/>
  <c r="M244" i="4"/>
  <c r="J244" i="4"/>
  <c r="K244" i="4" s="1"/>
  <c r="D244" i="4"/>
  <c r="M243" i="4"/>
  <c r="J243" i="4"/>
  <c r="K243" i="4" s="1"/>
  <c r="D243" i="4"/>
  <c r="M242" i="4"/>
  <c r="J242" i="4"/>
  <c r="K242" i="4" s="1"/>
  <c r="D242" i="4"/>
  <c r="M241" i="4"/>
  <c r="J241" i="4"/>
  <c r="K241" i="4" s="1"/>
  <c r="D241" i="4"/>
  <c r="M240" i="4"/>
  <c r="J240" i="4"/>
  <c r="K240" i="4" s="1"/>
  <c r="D240" i="4"/>
  <c r="M239" i="4"/>
  <c r="J239" i="4"/>
  <c r="K239" i="4" s="1"/>
  <c r="D239" i="4"/>
  <c r="M238" i="4"/>
  <c r="J238" i="4"/>
  <c r="K238" i="4" s="1"/>
  <c r="D238" i="4"/>
  <c r="M237" i="4"/>
  <c r="J237" i="4"/>
  <c r="K237" i="4" s="1"/>
  <c r="D237" i="4"/>
  <c r="M236" i="4"/>
  <c r="J236" i="4"/>
  <c r="K236" i="4" s="1"/>
  <c r="D236" i="4"/>
  <c r="M235" i="4"/>
  <c r="J235" i="4"/>
  <c r="K235" i="4" s="1"/>
  <c r="D235" i="4"/>
  <c r="M234" i="4"/>
  <c r="J234" i="4"/>
  <c r="K234" i="4" s="1"/>
  <c r="D234" i="4"/>
  <c r="M233" i="4"/>
  <c r="J233" i="4"/>
  <c r="K233" i="4" s="1"/>
  <c r="D233" i="4"/>
  <c r="M232" i="4"/>
  <c r="J232" i="4"/>
  <c r="K232" i="4" s="1"/>
  <c r="D232" i="4"/>
  <c r="M231" i="4"/>
  <c r="J231" i="4"/>
  <c r="K231" i="4" s="1"/>
  <c r="D231" i="4"/>
  <c r="M230" i="4"/>
  <c r="J230" i="4"/>
  <c r="K230" i="4" s="1"/>
  <c r="D230" i="4"/>
  <c r="M229" i="4"/>
  <c r="J229" i="4"/>
  <c r="K229" i="4" s="1"/>
  <c r="D229" i="4"/>
  <c r="M228" i="4"/>
  <c r="J228" i="4"/>
  <c r="K228" i="4" s="1"/>
  <c r="D228" i="4"/>
  <c r="M227" i="4"/>
  <c r="J227" i="4"/>
  <c r="K227" i="4" s="1"/>
  <c r="D227" i="4"/>
  <c r="M226" i="4"/>
  <c r="J226" i="4"/>
  <c r="K226" i="4" s="1"/>
  <c r="D226" i="4"/>
  <c r="M225" i="4"/>
  <c r="J225" i="4"/>
  <c r="K225" i="4" s="1"/>
  <c r="D225" i="4"/>
  <c r="M224" i="4"/>
  <c r="J224" i="4"/>
  <c r="K224" i="4" s="1"/>
  <c r="D224" i="4"/>
  <c r="M223" i="4"/>
  <c r="J223" i="4"/>
  <c r="K223" i="4" s="1"/>
  <c r="D223" i="4"/>
  <c r="M222" i="4"/>
  <c r="J222" i="4"/>
  <c r="K222" i="4" s="1"/>
  <c r="D222" i="4"/>
  <c r="M221" i="4"/>
  <c r="J221" i="4"/>
  <c r="K221" i="4" s="1"/>
  <c r="D221" i="4"/>
  <c r="M220" i="4"/>
  <c r="J220" i="4"/>
  <c r="K220" i="4" s="1"/>
  <c r="D220" i="4"/>
  <c r="M219" i="4"/>
  <c r="J219" i="4"/>
  <c r="K219" i="4" s="1"/>
  <c r="D219" i="4"/>
  <c r="M218" i="4"/>
  <c r="J218" i="4"/>
  <c r="K218" i="4" s="1"/>
  <c r="D218" i="4"/>
  <c r="M217" i="4"/>
  <c r="J217" i="4"/>
  <c r="K217" i="4" s="1"/>
  <c r="D217" i="4"/>
  <c r="M216" i="4"/>
  <c r="J216" i="4"/>
  <c r="K216" i="4" s="1"/>
  <c r="D216" i="4"/>
  <c r="M215" i="4"/>
  <c r="J215" i="4"/>
  <c r="K215" i="4" s="1"/>
  <c r="D215" i="4"/>
  <c r="M214" i="4"/>
  <c r="J214" i="4"/>
  <c r="K214" i="4" s="1"/>
  <c r="D214" i="4"/>
  <c r="M213" i="4"/>
  <c r="J213" i="4"/>
  <c r="K213" i="4" s="1"/>
  <c r="D213" i="4"/>
  <c r="M212" i="4"/>
  <c r="J212" i="4"/>
  <c r="K212" i="4" s="1"/>
  <c r="D212" i="4"/>
  <c r="M211" i="4"/>
  <c r="J211" i="4"/>
  <c r="K211" i="4" s="1"/>
  <c r="D211" i="4"/>
  <c r="M210" i="4"/>
  <c r="J210" i="4"/>
  <c r="K210" i="4" s="1"/>
  <c r="D210" i="4"/>
  <c r="M209" i="4"/>
  <c r="J209" i="4"/>
  <c r="K209" i="4" s="1"/>
  <c r="D209" i="4"/>
  <c r="M208" i="4"/>
  <c r="J208" i="4"/>
  <c r="K208" i="4" s="1"/>
  <c r="D208" i="4"/>
  <c r="M207" i="4"/>
  <c r="J207" i="4"/>
  <c r="K207" i="4" s="1"/>
  <c r="D207" i="4"/>
  <c r="M206" i="4"/>
  <c r="J206" i="4"/>
  <c r="K206" i="4" s="1"/>
  <c r="D206" i="4"/>
  <c r="M205" i="4"/>
  <c r="J205" i="4"/>
  <c r="K205" i="4" s="1"/>
  <c r="D205" i="4"/>
  <c r="M204" i="4"/>
  <c r="J204" i="4"/>
  <c r="K204" i="4" s="1"/>
  <c r="D204" i="4"/>
  <c r="M203" i="4"/>
  <c r="J203" i="4"/>
  <c r="K203" i="4" s="1"/>
  <c r="D203" i="4"/>
  <c r="M202" i="4"/>
  <c r="J202" i="4"/>
  <c r="K202" i="4" s="1"/>
  <c r="D202" i="4"/>
  <c r="M201" i="4"/>
  <c r="J201" i="4"/>
  <c r="K201" i="4" s="1"/>
  <c r="D201" i="4"/>
  <c r="M200" i="4"/>
  <c r="J200" i="4"/>
  <c r="K200" i="4" s="1"/>
  <c r="D200" i="4"/>
  <c r="M199" i="4"/>
  <c r="J199" i="4"/>
  <c r="K199" i="4" s="1"/>
  <c r="D199" i="4"/>
  <c r="M198" i="4"/>
  <c r="J198" i="4"/>
  <c r="K198" i="4" s="1"/>
  <c r="D198" i="4"/>
  <c r="M197" i="4"/>
  <c r="J197" i="4"/>
  <c r="K197" i="4" s="1"/>
  <c r="D197" i="4"/>
  <c r="M196" i="4"/>
  <c r="J196" i="4"/>
  <c r="K196" i="4" s="1"/>
  <c r="D196" i="4"/>
  <c r="M195" i="4"/>
  <c r="J195" i="4"/>
  <c r="K195" i="4" s="1"/>
  <c r="D195" i="4"/>
  <c r="M194" i="4"/>
  <c r="J194" i="4"/>
  <c r="K194" i="4" s="1"/>
  <c r="D194" i="4"/>
  <c r="M193" i="4"/>
  <c r="J193" i="4"/>
  <c r="K193" i="4" s="1"/>
  <c r="D193" i="4"/>
  <c r="M192" i="4"/>
  <c r="J192" i="4"/>
  <c r="K192" i="4" s="1"/>
  <c r="D192" i="4"/>
  <c r="M191" i="4"/>
  <c r="J191" i="4"/>
  <c r="K191" i="4" s="1"/>
  <c r="D191" i="4"/>
  <c r="M190" i="4"/>
  <c r="J190" i="4"/>
  <c r="K190" i="4" s="1"/>
  <c r="D190" i="4"/>
  <c r="M189" i="4"/>
  <c r="J189" i="4"/>
  <c r="K189" i="4" s="1"/>
  <c r="D189" i="4"/>
  <c r="M188" i="4"/>
  <c r="J188" i="4"/>
  <c r="K188" i="4" s="1"/>
  <c r="D188" i="4"/>
  <c r="M187" i="4"/>
  <c r="J187" i="4"/>
  <c r="K187" i="4" s="1"/>
  <c r="D187" i="4"/>
  <c r="M186" i="4"/>
  <c r="J186" i="4"/>
  <c r="K186" i="4" s="1"/>
  <c r="D186" i="4"/>
  <c r="M185" i="4"/>
  <c r="J185" i="4"/>
  <c r="K185" i="4" s="1"/>
  <c r="D185" i="4"/>
  <c r="M184" i="4"/>
  <c r="J184" i="4"/>
  <c r="K184" i="4" s="1"/>
  <c r="D184" i="4"/>
  <c r="M183" i="4"/>
  <c r="J183" i="4"/>
  <c r="K183" i="4" s="1"/>
  <c r="D183" i="4"/>
  <c r="M182" i="4"/>
  <c r="J182" i="4"/>
  <c r="K182" i="4" s="1"/>
  <c r="D182" i="4"/>
  <c r="M181" i="4"/>
  <c r="J181" i="4"/>
  <c r="K181" i="4" s="1"/>
  <c r="D181" i="4"/>
  <c r="M180" i="4"/>
  <c r="J180" i="4"/>
  <c r="K180" i="4" s="1"/>
  <c r="D180" i="4"/>
  <c r="M179" i="4"/>
  <c r="J179" i="4"/>
  <c r="K179" i="4" s="1"/>
  <c r="D179" i="4"/>
  <c r="M178" i="4"/>
  <c r="J178" i="4"/>
  <c r="K178" i="4" s="1"/>
  <c r="D178" i="4"/>
  <c r="M177" i="4"/>
  <c r="J177" i="4"/>
  <c r="K177" i="4" s="1"/>
  <c r="D177" i="4"/>
  <c r="M176" i="4"/>
  <c r="J176" i="4"/>
  <c r="K176" i="4" s="1"/>
  <c r="D176" i="4"/>
  <c r="M175" i="4"/>
  <c r="J175" i="4"/>
  <c r="K175" i="4" s="1"/>
  <c r="D175" i="4"/>
  <c r="M174" i="4"/>
  <c r="J174" i="4"/>
  <c r="K174" i="4" s="1"/>
  <c r="D174" i="4"/>
  <c r="M173" i="4"/>
  <c r="J173" i="4"/>
  <c r="K173" i="4" s="1"/>
  <c r="D173" i="4"/>
  <c r="M172" i="4"/>
  <c r="J172" i="4"/>
  <c r="K172" i="4" s="1"/>
  <c r="D172" i="4"/>
  <c r="M171" i="4"/>
  <c r="J171" i="4"/>
  <c r="K171" i="4" s="1"/>
  <c r="D171" i="4"/>
  <c r="M170" i="4"/>
  <c r="J170" i="4"/>
  <c r="K170" i="4" s="1"/>
  <c r="D170" i="4"/>
  <c r="M169" i="4"/>
  <c r="J169" i="4"/>
  <c r="K169" i="4" s="1"/>
  <c r="D169" i="4"/>
  <c r="M168" i="4"/>
  <c r="J168" i="4"/>
  <c r="K168" i="4" s="1"/>
  <c r="D168" i="4"/>
  <c r="M167" i="4"/>
  <c r="J167" i="4"/>
  <c r="K167" i="4" s="1"/>
  <c r="D167" i="4"/>
  <c r="M166" i="4"/>
  <c r="J166" i="4"/>
  <c r="K166" i="4" s="1"/>
  <c r="D166" i="4"/>
  <c r="M165" i="4"/>
  <c r="J165" i="4"/>
  <c r="K165" i="4" s="1"/>
  <c r="D165" i="4"/>
  <c r="M164" i="4"/>
  <c r="J164" i="4"/>
  <c r="K164" i="4" s="1"/>
  <c r="D164" i="4"/>
  <c r="M163" i="4"/>
  <c r="J163" i="4"/>
  <c r="K163" i="4" s="1"/>
  <c r="D163" i="4"/>
  <c r="M162" i="4"/>
  <c r="J162" i="4"/>
  <c r="K162" i="4" s="1"/>
  <c r="D162" i="4"/>
  <c r="M161" i="4"/>
  <c r="J161" i="4"/>
  <c r="K161" i="4" s="1"/>
  <c r="D161" i="4"/>
  <c r="M160" i="4"/>
  <c r="J160" i="4"/>
  <c r="K160" i="4" s="1"/>
  <c r="D160" i="4"/>
  <c r="M159" i="4"/>
  <c r="J159" i="4"/>
  <c r="K159" i="4" s="1"/>
  <c r="D159" i="4"/>
  <c r="M158" i="4"/>
  <c r="J158" i="4"/>
  <c r="K158" i="4" s="1"/>
  <c r="D158" i="4"/>
  <c r="M157" i="4"/>
  <c r="J157" i="4"/>
  <c r="K157" i="4" s="1"/>
  <c r="D157" i="4"/>
  <c r="M156" i="4"/>
  <c r="J156" i="4"/>
  <c r="K156" i="4" s="1"/>
  <c r="D156" i="4"/>
  <c r="M155" i="4"/>
  <c r="J155" i="4"/>
  <c r="K155" i="4" s="1"/>
  <c r="D155" i="4"/>
  <c r="M154" i="4"/>
  <c r="J154" i="4"/>
  <c r="K154" i="4" s="1"/>
  <c r="D154" i="4"/>
  <c r="M153" i="4"/>
  <c r="J153" i="4"/>
  <c r="K153" i="4" s="1"/>
  <c r="D153" i="4"/>
  <c r="M152" i="4"/>
  <c r="J152" i="4"/>
  <c r="K152" i="4" s="1"/>
  <c r="D152" i="4"/>
  <c r="M151" i="4"/>
  <c r="J151" i="4"/>
  <c r="K151" i="4" s="1"/>
  <c r="D151" i="4"/>
  <c r="M150" i="4"/>
  <c r="J150" i="4"/>
  <c r="K150" i="4" s="1"/>
  <c r="D150" i="4"/>
  <c r="M149" i="4"/>
  <c r="J149" i="4"/>
  <c r="K149" i="4" s="1"/>
  <c r="D149" i="4"/>
  <c r="M148" i="4"/>
  <c r="J148" i="4"/>
  <c r="K148" i="4" s="1"/>
  <c r="D148" i="4"/>
  <c r="M147" i="4"/>
  <c r="J147" i="4"/>
  <c r="K147" i="4" s="1"/>
  <c r="D147" i="4"/>
  <c r="M146" i="4"/>
  <c r="J146" i="4"/>
  <c r="K146" i="4" s="1"/>
  <c r="D146" i="4"/>
  <c r="M145" i="4"/>
  <c r="J145" i="4"/>
  <c r="K145" i="4" s="1"/>
  <c r="D145" i="4"/>
  <c r="M144" i="4"/>
  <c r="J144" i="4"/>
  <c r="K144" i="4" s="1"/>
  <c r="D144" i="4"/>
  <c r="M143" i="4"/>
  <c r="J143" i="4"/>
  <c r="K143" i="4" s="1"/>
  <c r="D143" i="4"/>
  <c r="M142" i="4"/>
  <c r="J142" i="4"/>
  <c r="K142" i="4" s="1"/>
  <c r="D142" i="4"/>
  <c r="M141" i="4"/>
  <c r="J141" i="4"/>
  <c r="K141" i="4" s="1"/>
  <c r="D141" i="4"/>
  <c r="M140" i="4"/>
  <c r="J140" i="4"/>
  <c r="K140" i="4" s="1"/>
  <c r="D140" i="4"/>
  <c r="M139" i="4"/>
  <c r="J139" i="4"/>
  <c r="K139" i="4" s="1"/>
  <c r="D139" i="4"/>
  <c r="M138" i="4"/>
  <c r="J138" i="4"/>
  <c r="K138" i="4" s="1"/>
  <c r="D138" i="4"/>
  <c r="M137" i="4"/>
  <c r="J137" i="4"/>
  <c r="K137" i="4" s="1"/>
  <c r="D137" i="4"/>
  <c r="M136" i="4"/>
  <c r="J136" i="4"/>
  <c r="K136" i="4" s="1"/>
  <c r="D136" i="4"/>
  <c r="M135" i="4"/>
  <c r="J135" i="4"/>
  <c r="K135" i="4" s="1"/>
  <c r="D135" i="4"/>
  <c r="M134" i="4"/>
  <c r="J134" i="4"/>
  <c r="K134" i="4" s="1"/>
  <c r="D134" i="4"/>
  <c r="M133" i="4"/>
  <c r="J133" i="4"/>
  <c r="K133" i="4" s="1"/>
  <c r="D133" i="4"/>
  <c r="M132" i="4"/>
  <c r="J132" i="4"/>
  <c r="K132" i="4" s="1"/>
  <c r="D132" i="4"/>
  <c r="M131" i="4"/>
  <c r="J131" i="4"/>
  <c r="K131" i="4" s="1"/>
  <c r="D131" i="4"/>
  <c r="M130" i="4"/>
  <c r="J130" i="4"/>
  <c r="K130" i="4" s="1"/>
  <c r="D130" i="4"/>
  <c r="M129" i="4"/>
  <c r="J129" i="4"/>
  <c r="K129" i="4" s="1"/>
  <c r="D129" i="4"/>
  <c r="M128" i="4"/>
  <c r="J128" i="4"/>
  <c r="K128" i="4" s="1"/>
  <c r="D128" i="4"/>
  <c r="M127" i="4"/>
  <c r="J127" i="4"/>
  <c r="K127" i="4" s="1"/>
  <c r="D127" i="4"/>
  <c r="M126" i="4"/>
  <c r="J126" i="4"/>
  <c r="K126" i="4" s="1"/>
  <c r="D126" i="4"/>
  <c r="M125" i="4"/>
  <c r="J125" i="4"/>
  <c r="K125" i="4" s="1"/>
  <c r="D125" i="4"/>
  <c r="M124" i="4"/>
  <c r="J124" i="4"/>
  <c r="K124" i="4" s="1"/>
  <c r="D124" i="4"/>
  <c r="M123" i="4"/>
  <c r="J123" i="4"/>
  <c r="K123" i="4" s="1"/>
  <c r="D123" i="4"/>
  <c r="M122" i="4"/>
  <c r="J122" i="4"/>
  <c r="K122" i="4" s="1"/>
  <c r="D122" i="4"/>
  <c r="M121" i="4"/>
  <c r="J121" i="4"/>
  <c r="K121" i="4" s="1"/>
  <c r="D121" i="4"/>
  <c r="M120" i="4"/>
  <c r="J120" i="4"/>
  <c r="K120" i="4" s="1"/>
  <c r="D120" i="4"/>
  <c r="M119" i="4"/>
  <c r="J119" i="4"/>
  <c r="K119" i="4" s="1"/>
  <c r="D119" i="4"/>
  <c r="M118" i="4"/>
  <c r="J118" i="4"/>
  <c r="K118" i="4" s="1"/>
  <c r="D118" i="4"/>
  <c r="M117" i="4"/>
  <c r="J117" i="4"/>
  <c r="K117" i="4" s="1"/>
  <c r="D117" i="4"/>
  <c r="M116" i="4"/>
  <c r="J116" i="4"/>
  <c r="K116" i="4" s="1"/>
  <c r="D116" i="4"/>
  <c r="M115" i="4"/>
  <c r="J115" i="4"/>
  <c r="K115" i="4" s="1"/>
  <c r="D115" i="4"/>
  <c r="M114" i="4"/>
  <c r="J114" i="4"/>
  <c r="K114" i="4" s="1"/>
  <c r="D114" i="4"/>
  <c r="M113" i="4"/>
  <c r="J113" i="4"/>
  <c r="K113" i="4" s="1"/>
  <c r="D113" i="4"/>
  <c r="M112" i="4"/>
  <c r="J112" i="4"/>
  <c r="K112" i="4" s="1"/>
  <c r="D112" i="4"/>
  <c r="M111" i="4"/>
  <c r="J111" i="4"/>
  <c r="K111" i="4" s="1"/>
  <c r="D111" i="4"/>
  <c r="M110" i="4"/>
  <c r="J110" i="4"/>
  <c r="K110" i="4" s="1"/>
  <c r="D110" i="4"/>
  <c r="M109" i="4"/>
  <c r="J109" i="4"/>
  <c r="K109" i="4" s="1"/>
  <c r="D109" i="4"/>
  <c r="M108" i="4"/>
  <c r="J108" i="4"/>
  <c r="K108" i="4" s="1"/>
  <c r="D108" i="4"/>
  <c r="M107" i="4"/>
  <c r="J107" i="4"/>
  <c r="K107" i="4" s="1"/>
  <c r="D107" i="4"/>
  <c r="M106" i="4"/>
  <c r="J106" i="4"/>
  <c r="K106" i="4" s="1"/>
  <c r="D106" i="4"/>
  <c r="M105" i="4"/>
  <c r="J105" i="4"/>
  <c r="K105" i="4" s="1"/>
  <c r="D105" i="4"/>
  <c r="M104" i="4"/>
  <c r="J104" i="4"/>
  <c r="K104" i="4" s="1"/>
  <c r="D104" i="4"/>
  <c r="M103" i="4"/>
  <c r="J103" i="4"/>
  <c r="K103" i="4" s="1"/>
  <c r="D103" i="4"/>
  <c r="M102" i="4"/>
  <c r="J102" i="4"/>
  <c r="K102" i="4" s="1"/>
  <c r="D102" i="4"/>
  <c r="M101" i="4"/>
  <c r="J101" i="4"/>
  <c r="K101" i="4" s="1"/>
  <c r="D101" i="4"/>
  <c r="M100" i="4"/>
  <c r="J100" i="4"/>
  <c r="K100" i="4" s="1"/>
  <c r="D100" i="4"/>
  <c r="M99" i="4"/>
  <c r="J99" i="4"/>
  <c r="K99" i="4" s="1"/>
  <c r="D99" i="4"/>
  <c r="M98" i="4"/>
  <c r="J98" i="4"/>
  <c r="K98" i="4" s="1"/>
  <c r="D98" i="4"/>
  <c r="M97" i="4"/>
  <c r="J97" i="4"/>
  <c r="K97" i="4" s="1"/>
  <c r="D97" i="4"/>
  <c r="M96" i="4"/>
  <c r="J96" i="4"/>
  <c r="K96" i="4" s="1"/>
  <c r="D96" i="4"/>
  <c r="M95" i="4"/>
  <c r="J95" i="4"/>
  <c r="K95" i="4" s="1"/>
  <c r="D95" i="4"/>
  <c r="M94" i="4"/>
  <c r="J94" i="4"/>
  <c r="K94" i="4" s="1"/>
  <c r="D94" i="4"/>
  <c r="M93" i="4"/>
  <c r="J93" i="4"/>
  <c r="K93" i="4" s="1"/>
  <c r="D93" i="4"/>
  <c r="M92" i="4"/>
  <c r="J92" i="4"/>
  <c r="K92" i="4" s="1"/>
  <c r="D92" i="4"/>
  <c r="M91" i="4"/>
  <c r="J91" i="4"/>
  <c r="K91" i="4" s="1"/>
  <c r="D91" i="4"/>
  <c r="M90" i="4"/>
  <c r="J90" i="4"/>
  <c r="K90" i="4" s="1"/>
  <c r="D90" i="4"/>
  <c r="M89" i="4"/>
  <c r="J89" i="4"/>
  <c r="K89" i="4" s="1"/>
  <c r="D89" i="4"/>
  <c r="M88" i="4"/>
  <c r="J88" i="4"/>
  <c r="K88" i="4" s="1"/>
  <c r="D88" i="4"/>
  <c r="M87" i="4"/>
  <c r="J87" i="4"/>
  <c r="K87" i="4" s="1"/>
  <c r="D87" i="4"/>
  <c r="M86" i="4"/>
  <c r="J86" i="4"/>
  <c r="K86" i="4" s="1"/>
  <c r="D86" i="4"/>
  <c r="M85" i="4"/>
  <c r="J85" i="4"/>
  <c r="K85" i="4" s="1"/>
  <c r="D85" i="4"/>
  <c r="M84" i="4"/>
  <c r="J84" i="4"/>
  <c r="K84" i="4" s="1"/>
  <c r="D84" i="4"/>
  <c r="M83" i="4"/>
  <c r="J83" i="4"/>
  <c r="K83" i="4" s="1"/>
  <c r="D83" i="4"/>
  <c r="M82" i="4"/>
  <c r="J82" i="4"/>
  <c r="K82" i="4" s="1"/>
  <c r="D82" i="4"/>
  <c r="M81" i="4"/>
  <c r="J81" i="4"/>
  <c r="K81" i="4" s="1"/>
  <c r="D81" i="4"/>
  <c r="M80" i="4"/>
  <c r="J80" i="4"/>
  <c r="K80" i="4" s="1"/>
  <c r="D80" i="4"/>
  <c r="M79" i="4"/>
  <c r="J79" i="4"/>
  <c r="K79" i="4" s="1"/>
  <c r="D79" i="4"/>
  <c r="M78" i="4"/>
  <c r="J78" i="4"/>
  <c r="K78" i="4" s="1"/>
  <c r="D78" i="4"/>
  <c r="M77" i="4"/>
  <c r="J77" i="4"/>
  <c r="K77" i="4" s="1"/>
  <c r="D77" i="4"/>
  <c r="M76" i="4"/>
  <c r="J76" i="4"/>
  <c r="K76" i="4" s="1"/>
  <c r="D76" i="4"/>
  <c r="M75" i="4"/>
  <c r="J75" i="4"/>
  <c r="K75" i="4" s="1"/>
  <c r="D75" i="4"/>
  <c r="M74" i="4"/>
  <c r="J74" i="4"/>
  <c r="K74" i="4" s="1"/>
  <c r="D74" i="4"/>
  <c r="M73" i="4"/>
  <c r="J73" i="4"/>
  <c r="K73" i="4" s="1"/>
  <c r="D73" i="4"/>
  <c r="M72" i="4"/>
  <c r="J72" i="4"/>
  <c r="K72" i="4" s="1"/>
  <c r="D72" i="4"/>
  <c r="M71" i="4"/>
  <c r="J71" i="4"/>
  <c r="K71" i="4" s="1"/>
  <c r="D71" i="4"/>
  <c r="M70" i="4"/>
  <c r="J70" i="4"/>
  <c r="K70" i="4" s="1"/>
  <c r="D70" i="4"/>
  <c r="M69" i="4"/>
  <c r="J69" i="4"/>
  <c r="K69" i="4" s="1"/>
  <c r="D69" i="4"/>
  <c r="M68" i="4"/>
  <c r="J68" i="4"/>
  <c r="K68" i="4" s="1"/>
  <c r="D68" i="4"/>
  <c r="M67" i="4"/>
  <c r="J67" i="4"/>
  <c r="K67" i="4" s="1"/>
  <c r="D67" i="4"/>
  <c r="M66" i="4"/>
  <c r="J66" i="4"/>
  <c r="K66" i="4" s="1"/>
  <c r="D66" i="4"/>
  <c r="M65" i="4"/>
  <c r="J65" i="4"/>
  <c r="K65" i="4" s="1"/>
  <c r="D65" i="4"/>
  <c r="M64" i="4"/>
  <c r="J64" i="4"/>
  <c r="K64" i="4" s="1"/>
  <c r="D64" i="4"/>
  <c r="M63" i="4"/>
  <c r="J63" i="4"/>
  <c r="K63" i="4" s="1"/>
  <c r="D63" i="4"/>
  <c r="M62" i="4"/>
  <c r="J62" i="4"/>
  <c r="K62" i="4" s="1"/>
  <c r="D62" i="4"/>
  <c r="M61" i="4"/>
  <c r="J61" i="4"/>
  <c r="K61" i="4" s="1"/>
  <c r="D61" i="4"/>
  <c r="M60" i="4"/>
  <c r="J60" i="4"/>
  <c r="K60" i="4" s="1"/>
  <c r="D60" i="4"/>
  <c r="M59" i="4"/>
  <c r="J59" i="4"/>
  <c r="K59" i="4" s="1"/>
  <c r="D59" i="4"/>
  <c r="M58" i="4"/>
  <c r="J58" i="4"/>
  <c r="K58" i="4" s="1"/>
  <c r="D58" i="4"/>
  <c r="M57" i="4"/>
  <c r="J57" i="4"/>
  <c r="K57" i="4" s="1"/>
  <c r="D57" i="4"/>
  <c r="M56" i="4"/>
  <c r="J56" i="4"/>
  <c r="K56" i="4" s="1"/>
  <c r="D56" i="4"/>
  <c r="M55" i="4"/>
  <c r="J55" i="4"/>
  <c r="K55" i="4" s="1"/>
  <c r="D55" i="4"/>
  <c r="M54" i="4"/>
  <c r="J54" i="4"/>
  <c r="K54" i="4" s="1"/>
  <c r="D54" i="4"/>
  <c r="M53" i="4"/>
  <c r="J53" i="4"/>
  <c r="K53" i="4" s="1"/>
  <c r="D53" i="4"/>
  <c r="M52" i="4"/>
  <c r="J52" i="4"/>
  <c r="K52" i="4" s="1"/>
  <c r="D52" i="4"/>
  <c r="M51" i="4"/>
  <c r="J51" i="4"/>
  <c r="K51" i="4" s="1"/>
  <c r="D51" i="4"/>
  <c r="M50" i="4"/>
  <c r="J50" i="4"/>
  <c r="K50" i="4" s="1"/>
  <c r="D50" i="4"/>
  <c r="M49" i="4"/>
  <c r="J49" i="4"/>
  <c r="K49" i="4" s="1"/>
  <c r="D49" i="4"/>
  <c r="M48" i="4"/>
  <c r="J48" i="4"/>
  <c r="K48" i="4" s="1"/>
  <c r="D48" i="4"/>
  <c r="M47" i="4"/>
  <c r="J47" i="4"/>
  <c r="K47" i="4" s="1"/>
  <c r="D47" i="4"/>
  <c r="M46" i="4"/>
  <c r="J46" i="4"/>
  <c r="K46" i="4" s="1"/>
  <c r="D46" i="4"/>
  <c r="M45" i="4"/>
  <c r="J45" i="4"/>
  <c r="K45" i="4" s="1"/>
  <c r="D45" i="4"/>
  <c r="M44" i="4"/>
  <c r="J44" i="4"/>
  <c r="K44" i="4" s="1"/>
  <c r="D44" i="4"/>
  <c r="M43" i="4"/>
  <c r="J43" i="4"/>
  <c r="K43" i="4" s="1"/>
  <c r="D43" i="4"/>
  <c r="M42" i="4"/>
  <c r="J42" i="4"/>
  <c r="K42" i="4" s="1"/>
  <c r="D42" i="4"/>
  <c r="M41" i="4"/>
  <c r="J41" i="4"/>
  <c r="K41" i="4" s="1"/>
  <c r="D41" i="4"/>
  <c r="M40" i="4"/>
  <c r="J40" i="4"/>
  <c r="K40" i="4" s="1"/>
  <c r="D40" i="4"/>
  <c r="M39" i="4"/>
  <c r="J39" i="4"/>
  <c r="K39" i="4" s="1"/>
  <c r="D39" i="4"/>
  <c r="M38" i="4"/>
  <c r="J38" i="4"/>
  <c r="K38" i="4" s="1"/>
  <c r="D38" i="4"/>
  <c r="M37" i="4"/>
  <c r="J37" i="4"/>
  <c r="K37" i="4" s="1"/>
  <c r="D37" i="4"/>
  <c r="M36" i="4"/>
  <c r="J36" i="4"/>
  <c r="K36" i="4" s="1"/>
  <c r="D36" i="4"/>
  <c r="M35" i="4"/>
  <c r="J35" i="4"/>
  <c r="K35" i="4" s="1"/>
  <c r="D35" i="4"/>
  <c r="M34" i="4"/>
  <c r="J34" i="4"/>
  <c r="K34" i="4" s="1"/>
  <c r="D34" i="4"/>
  <c r="M33" i="4"/>
  <c r="J33" i="4"/>
  <c r="K33" i="4" s="1"/>
  <c r="D33" i="4"/>
  <c r="M32" i="4"/>
  <c r="J32" i="4"/>
  <c r="K32" i="4" s="1"/>
  <c r="D32" i="4"/>
  <c r="M31" i="4"/>
  <c r="J31" i="4"/>
  <c r="K31" i="4" s="1"/>
  <c r="D31" i="4"/>
  <c r="M30" i="4"/>
  <c r="J30" i="4"/>
  <c r="K30" i="4" s="1"/>
  <c r="D30" i="4"/>
  <c r="M29" i="4"/>
  <c r="J29" i="4"/>
  <c r="K29" i="4" s="1"/>
  <c r="D29" i="4"/>
  <c r="M28" i="4"/>
  <c r="J28" i="4"/>
  <c r="K28" i="4" s="1"/>
  <c r="D28" i="4"/>
  <c r="M27" i="4"/>
  <c r="J27" i="4"/>
  <c r="K27" i="4" s="1"/>
  <c r="D27" i="4"/>
  <c r="M26" i="4"/>
  <c r="J26" i="4"/>
  <c r="K26" i="4" s="1"/>
  <c r="D26" i="4"/>
  <c r="M25" i="4"/>
  <c r="J25" i="4"/>
  <c r="K25" i="4" s="1"/>
  <c r="D25" i="4"/>
  <c r="M24" i="4"/>
  <c r="J24" i="4"/>
  <c r="K24" i="4" s="1"/>
  <c r="D24" i="4"/>
  <c r="M23" i="4"/>
  <c r="J23" i="4"/>
  <c r="K23" i="4" s="1"/>
  <c r="D23" i="4"/>
  <c r="M22" i="4"/>
  <c r="J22" i="4"/>
  <c r="K22" i="4" s="1"/>
  <c r="D22" i="4"/>
  <c r="M21" i="4"/>
  <c r="J21" i="4"/>
  <c r="K21" i="4" s="1"/>
  <c r="D21" i="4"/>
  <c r="M20" i="4"/>
  <c r="J20" i="4"/>
  <c r="K20" i="4" s="1"/>
  <c r="D20" i="4"/>
  <c r="M19" i="4"/>
  <c r="J19" i="4"/>
  <c r="K19" i="4" s="1"/>
  <c r="D19" i="4"/>
  <c r="M18" i="4"/>
  <c r="J18" i="4"/>
  <c r="K18" i="4" s="1"/>
  <c r="D18" i="4"/>
  <c r="M17" i="4"/>
  <c r="J17" i="4"/>
  <c r="K17" i="4" s="1"/>
  <c r="D17" i="4"/>
  <c r="M16" i="4"/>
  <c r="J16" i="4"/>
  <c r="K16" i="4" s="1"/>
  <c r="D16" i="4"/>
  <c r="M15" i="4"/>
  <c r="J15" i="4"/>
  <c r="K15" i="4" s="1"/>
  <c r="D15" i="4"/>
  <c r="M14" i="4"/>
  <c r="J14" i="4"/>
  <c r="K14" i="4" s="1"/>
  <c r="D14" i="4"/>
  <c r="M13" i="4"/>
  <c r="J13" i="4"/>
  <c r="K13" i="4" s="1"/>
  <c r="D13" i="4"/>
  <c r="M12" i="4"/>
  <c r="J12" i="4"/>
  <c r="K12" i="4" s="1"/>
  <c r="D12" i="4"/>
  <c r="M11" i="4"/>
  <c r="J11" i="4"/>
  <c r="K11" i="4" s="1"/>
  <c r="D11" i="4"/>
  <c r="M10" i="4"/>
  <c r="J10" i="4"/>
  <c r="K10" i="4" s="1"/>
  <c r="D10" i="4"/>
  <c r="M9" i="4"/>
  <c r="J9" i="4"/>
  <c r="K9" i="4" s="1"/>
  <c r="D9" i="4"/>
  <c r="M8" i="4"/>
  <c r="J8" i="4"/>
  <c r="K8" i="4" s="1"/>
  <c r="D8" i="4"/>
  <c r="M7" i="4"/>
  <c r="J7" i="4"/>
  <c r="K7" i="4" s="1"/>
  <c r="D7" i="4"/>
  <c r="M6" i="4"/>
  <c r="J6" i="4"/>
  <c r="K6" i="4" s="1"/>
  <c r="D6" i="4"/>
  <c r="M5" i="4"/>
  <c r="J5" i="4"/>
  <c r="K5" i="4" s="1"/>
  <c r="D5" i="4"/>
  <c r="M395" i="3"/>
  <c r="L395" i="3"/>
  <c r="K395" i="3"/>
  <c r="J395" i="3"/>
  <c r="I395" i="3"/>
  <c r="H395" i="3"/>
  <c r="G395" i="3"/>
  <c r="F395" i="3"/>
  <c r="D395" i="3"/>
  <c r="M394" i="3"/>
  <c r="L394" i="3"/>
  <c r="K394" i="3"/>
  <c r="J394" i="3"/>
  <c r="I394" i="3"/>
  <c r="H394" i="3"/>
  <c r="G394" i="3"/>
  <c r="F394" i="3"/>
  <c r="D394" i="3"/>
  <c r="M393" i="3"/>
  <c r="L393" i="3"/>
  <c r="K393" i="3"/>
  <c r="J393" i="3"/>
  <c r="I393" i="3"/>
  <c r="H393" i="3"/>
  <c r="G393" i="3"/>
  <c r="F393" i="3"/>
  <c r="D393" i="3"/>
  <c r="M392" i="3"/>
  <c r="L392" i="3"/>
  <c r="K392" i="3"/>
  <c r="J392" i="3"/>
  <c r="I392" i="3"/>
  <c r="H392" i="3"/>
  <c r="G392" i="3"/>
  <c r="F392" i="3"/>
  <c r="D392" i="3"/>
  <c r="M391" i="3"/>
  <c r="L391" i="3"/>
  <c r="K391" i="3"/>
  <c r="J391" i="3"/>
  <c r="I391" i="3"/>
  <c r="H391" i="3"/>
  <c r="G391" i="3"/>
  <c r="F391" i="3"/>
  <c r="D391" i="3"/>
  <c r="M390" i="3"/>
  <c r="L390" i="3"/>
  <c r="K390" i="3"/>
  <c r="J390" i="3"/>
  <c r="I390" i="3"/>
  <c r="H390" i="3"/>
  <c r="G390" i="3"/>
  <c r="F390" i="3"/>
  <c r="N390" i="3" s="1"/>
  <c r="D390" i="3"/>
  <c r="M389" i="3"/>
  <c r="L389" i="3"/>
  <c r="K389" i="3"/>
  <c r="J389" i="3"/>
  <c r="I389" i="3"/>
  <c r="H389" i="3"/>
  <c r="G389" i="3"/>
  <c r="F389" i="3"/>
  <c r="N389" i="3" s="1"/>
  <c r="D389" i="3"/>
  <c r="M388" i="3"/>
  <c r="L388" i="3"/>
  <c r="K388" i="3"/>
  <c r="J388" i="3"/>
  <c r="I388" i="3"/>
  <c r="H388" i="3"/>
  <c r="G388" i="3"/>
  <c r="F388" i="3"/>
  <c r="N388" i="3" s="1"/>
  <c r="D388" i="3"/>
  <c r="M387" i="3"/>
  <c r="L387" i="3"/>
  <c r="K387" i="3"/>
  <c r="J387" i="3"/>
  <c r="I387" i="3"/>
  <c r="H387" i="3"/>
  <c r="G387" i="3"/>
  <c r="F387" i="3"/>
  <c r="D387" i="3"/>
  <c r="M386" i="3"/>
  <c r="L386" i="3"/>
  <c r="K386" i="3"/>
  <c r="J386" i="3"/>
  <c r="I386" i="3"/>
  <c r="H386" i="3"/>
  <c r="G386" i="3"/>
  <c r="F386" i="3"/>
  <c r="D386" i="3"/>
  <c r="M385" i="3"/>
  <c r="L385" i="3"/>
  <c r="K385" i="3"/>
  <c r="J385" i="3"/>
  <c r="I385" i="3"/>
  <c r="H385" i="3"/>
  <c r="G385" i="3"/>
  <c r="F385" i="3"/>
  <c r="N385" i="3" s="1"/>
  <c r="D385" i="3"/>
  <c r="M384" i="3"/>
  <c r="L384" i="3"/>
  <c r="K384" i="3"/>
  <c r="J384" i="3"/>
  <c r="I384" i="3"/>
  <c r="H384" i="3"/>
  <c r="G384" i="3"/>
  <c r="F384" i="3"/>
  <c r="N384" i="3" s="1"/>
  <c r="D384" i="3"/>
  <c r="M383" i="3"/>
  <c r="L383" i="3"/>
  <c r="K383" i="3"/>
  <c r="J383" i="3"/>
  <c r="I383" i="3"/>
  <c r="H383" i="3"/>
  <c r="G383" i="3"/>
  <c r="F383" i="3"/>
  <c r="N383" i="3" s="1"/>
  <c r="D383" i="3"/>
  <c r="M382" i="3"/>
  <c r="L382" i="3"/>
  <c r="K382" i="3"/>
  <c r="J382" i="3"/>
  <c r="I382" i="3"/>
  <c r="H382" i="3"/>
  <c r="G382" i="3"/>
  <c r="F382" i="3"/>
  <c r="D382" i="3"/>
  <c r="M381" i="3"/>
  <c r="L381" i="3"/>
  <c r="K381" i="3"/>
  <c r="J381" i="3"/>
  <c r="I381" i="3"/>
  <c r="H381" i="3"/>
  <c r="G381" i="3"/>
  <c r="F381" i="3"/>
  <c r="D381" i="3"/>
  <c r="M380" i="3"/>
  <c r="L380" i="3"/>
  <c r="K380" i="3"/>
  <c r="J380" i="3"/>
  <c r="I380" i="3"/>
  <c r="H380" i="3"/>
  <c r="G380" i="3"/>
  <c r="F380" i="3"/>
  <c r="N380" i="3" s="1"/>
  <c r="D380" i="3"/>
  <c r="M379" i="3"/>
  <c r="L379" i="3"/>
  <c r="K379" i="3"/>
  <c r="J379" i="3"/>
  <c r="I379" i="3"/>
  <c r="H379" i="3"/>
  <c r="G379" i="3"/>
  <c r="F379" i="3"/>
  <c r="N379" i="3" s="1"/>
  <c r="D379" i="3"/>
  <c r="M378" i="3"/>
  <c r="L378" i="3"/>
  <c r="K378" i="3"/>
  <c r="J378" i="3"/>
  <c r="I378" i="3"/>
  <c r="H378" i="3"/>
  <c r="G378" i="3"/>
  <c r="F378" i="3"/>
  <c r="N378" i="3" s="1"/>
  <c r="D378" i="3"/>
  <c r="M377" i="3"/>
  <c r="L377" i="3"/>
  <c r="K377" i="3"/>
  <c r="J377" i="3"/>
  <c r="I377" i="3"/>
  <c r="H377" i="3"/>
  <c r="G377" i="3"/>
  <c r="F377" i="3"/>
  <c r="N377" i="3" s="1"/>
  <c r="D377" i="3"/>
  <c r="M376" i="3"/>
  <c r="L376" i="3"/>
  <c r="K376" i="3"/>
  <c r="J376" i="3"/>
  <c r="I376" i="3"/>
  <c r="H376" i="3"/>
  <c r="G376" i="3"/>
  <c r="F376" i="3"/>
  <c r="N376" i="3" s="1"/>
  <c r="D376" i="3"/>
  <c r="M375" i="3"/>
  <c r="L375" i="3"/>
  <c r="K375" i="3"/>
  <c r="J375" i="3"/>
  <c r="I375" i="3"/>
  <c r="H375" i="3"/>
  <c r="G375" i="3"/>
  <c r="F375" i="3"/>
  <c r="N375" i="3" s="1"/>
  <c r="D375" i="3"/>
  <c r="M374" i="3"/>
  <c r="L374" i="3"/>
  <c r="K374" i="3"/>
  <c r="J374" i="3"/>
  <c r="I374" i="3"/>
  <c r="H374" i="3"/>
  <c r="G374" i="3"/>
  <c r="F374" i="3"/>
  <c r="D374" i="3"/>
  <c r="M373" i="3"/>
  <c r="L373" i="3"/>
  <c r="K373" i="3"/>
  <c r="J373" i="3"/>
  <c r="I373" i="3"/>
  <c r="H373" i="3"/>
  <c r="G373" i="3"/>
  <c r="F373" i="3"/>
  <c r="D373" i="3"/>
  <c r="M372" i="3"/>
  <c r="L372" i="3"/>
  <c r="K372" i="3"/>
  <c r="J372" i="3"/>
  <c r="I372" i="3"/>
  <c r="H372" i="3"/>
  <c r="G372" i="3"/>
  <c r="F372" i="3"/>
  <c r="D372" i="3"/>
  <c r="M371" i="3"/>
  <c r="L371" i="3"/>
  <c r="K371" i="3"/>
  <c r="J371" i="3"/>
  <c r="I371" i="3"/>
  <c r="H371" i="3"/>
  <c r="G371" i="3"/>
  <c r="F371" i="3"/>
  <c r="D371" i="3"/>
  <c r="M370" i="3"/>
  <c r="L370" i="3"/>
  <c r="K370" i="3"/>
  <c r="J370" i="3"/>
  <c r="I370" i="3"/>
  <c r="H370" i="3"/>
  <c r="G370" i="3"/>
  <c r="F370" i="3"/>
  <c r="D370" i="3"/>
  <c r="M369" i="3"/>
  <c r="L369" i="3"/>
  <c r="K369" i="3"/>
  <c r="J369" i="3"/>
  <c r="I369" i="3"/>
  <c r="H369" i="3"/>
  <c r="G369" i="3"/>
  <c r="F369" i="3"/>
  <c r="D369" i="3"/>
  <c r="M368" i="3"/>
  <c r="L368" i="3"/>
  <c r="K368" i="3"/>
  <c r="J368" i="3"/>
  <c r="I368" i="3"/>
  <c r="H368" i="3"/>
  <c r="G368" i="3"/>
  <c r="F368" i="3"/>
  <c r="D368" i="3"/>
  <c r="M367" i="3"/>
  <c r="L367" i="3"/>
  <c r="K367" i="3"/>
  <c r="J367" i="3"/>
  <c r="I367" i="3"/>
  <c r="H367" i="3"/>
  <c r="G367" i="3"/>
  <c r="F367" i="3"/>
  <c r="N367" i="3" s="1"/>
  <c r="D367" i="3"/>
  <c r="M366" i="3"/>
  <c r="L366" i="3"/>
  <c r="K366" i="3"/>
  <c r="J366" i="3"/>
  <c r="I366" i="3"/>
  <c r="H366" i="3"/>
  <c r="G366" i="3"/>
  <c r="F366" i="3"/>
  <c r="N366" i="3" s="1"/>
  <c r="D366" i="3"/>
  <c r="M365" i="3"/>
  <c r="L365" i="3"/>
  <c r="K365" i="3"/>
  <c r="J365" i="3"/>
  <c r="I365" i="3"/>
  <c r="H365" i="3"/>
  <c r="G365" i="3"/>
  <c r="F365" i="3"/>
  <c r="D365" i="3"/>
  <c r="M364" i="3"/>
  <c r="L364" i="3"/>
  <c r="K364" i="3"/>
  <c r="J364" i="3"/>
  <c r="I364" i="3"/>
  <c r="H364" i="3"/>
  <c r="G364" i="3"/>
  <c r="F364" i="3"/>
  <c r="D364" i="3"/>
  <c r="M363" i="3"/>
  <c r="L363" i="3"/>
  <c r="K363" i="3"/>
  <c r="J363" i="3"/>
  <c r="I363" i="3"/>
  <c r="H363" i="3"/>
  <c r="G363" i="3"/>
  <c r="F363" i="3"/>
  <c r="D363" i="3"/>
  <c r="M362" i="3"/>
  <c r="L362" i="3"/>
  <c r="K362" i="3"/>
  <c r="J362" i="3"/>
  <c r="I362" i="3"/>
  <c r="H362" i="3"/>
  <c r="G362" i="3"/>
  <c r="F362" i="3"/>
  <c r="D362" i="3"/>
  <c r="M361" i="3"/>
  <c r="L361" i="3"/>
  <c r="K361" i="3"/>
  <c r="J361" i="3"/>
  <c r="I361" i="3"/>
  <c r="H361" i="3"/>
  <c r="G361" i="3"/>
  <c r="F361" i="3"/>
  <c r="D361" i="3"/>
  <c r="M360" i="3"/>
  <c r="L360" i="3"/>
  <c r="K360" i="3"/>
  <c r="J360" i="3"/>
  <c r="I360" i="3"/>
  <c r="H360" i="3"/>
  <c r="G360" i="3"/>
  <c r="F360" i="3"/>
  <c r="D360" i="3"/>
  <c r="M359" i="3"/>
  <c r="L359" i="3"/>
  <c r="K359" i="3"/>
  <c r="J359" i="3"/>
  <c r="I359" i="3"/>
  <c r="H359" i="3"/>
  <c r="G359" i="3"/>
  <c r="F359" i="3"/>
  <c r="D359" i="3"/>
  <c r="M358" i="3"/>
  <c r="L358" i="3"/>
  <c r="K358" i="3"/>
  <c r="J358" i="3"/>
  <c r="I358" i="3"/>
  <c r="H358" i="3"/>
  <c r="G358" i="3"/>
  <c r="F358" i="3"/>
  <c r="D358" i="3"/>
  <c r="M357" i="3"/>
  <c r="L357" i="3"/>
  <c r="K357" i="3"/>
  <c r="J357" i="3"/>
  <c r="I357" i="3"/>
  <c r="H357" i="3"/>
  <c r="G357" i="3"/>
  <c r="F357" i="3"/>
  <c r="D357" i="3"/>
  <c r="M356" i="3"/>
  <c r="L356" i="3"/>
  <c r="K356" i="3"/>
  <c r="J356" i="3"/>
  <c r="I356" i="3"/>
  <c r="H356" i="3"/>
  <c r="G356" i="3"/>
  <c r="F356" i="3"/>
  <c r="D356" i="3"/>
  <c r="M355" i="3"/>
  <c r="L355" i="3"/>
  <c r="K355" i="3"/>
  <c r="J355" i="3"/>
  <c r="I355" i="3"/>
  <c r="H355" i="3"/>
  <c r="G355" i="3"/>
  <c r="F355" i="3"/>
  <c r="D355" i="3"/>
  <c r="M354" i="3"/>
  <c r="L354" i="3"/>
  <c r="K354" i="3"/>
  <c r="J354" i="3"/>
  <c r="I354" i="3"/>
  <c r="H354" i="3"/>
  <c r="G354" i="3"/>
  <c r="F354" i="3"/>
  <c r="D354" i="3"/>
  <c r="M353" i="3"/>
  <c r="L353" i="3"/>
  <c r="K353" i="3"/>
  <c r="J353" i="3"/>
  <c r="I353" i="3"/>
  <c r="H353" i="3"/>
  <c r="G353" i="3"/>
  <c r="F353" i="3"/>
  <c r="D353" i="3"/>
  <c r="M352" i="3"/>
  <c r="L352" i="3"/>
  <c r="K352" i="3"/>
  <c r="J352" i="3"/>
  <c r="I352" i="3"/>
  <c r="H352" i="3"/>
  <c r="G352" i="3"/>
  <c r="F352" i="3"/>
  <c r="D352" i="3"/>
  <c r="M351" i="3"/>
  <c r="L351" i="3"/>
  <c r="K351" i="3"/>
  <c r="J351" i="3"/>
  <c r="I351" i="3"/>
  <c r="H351" i="3"/>
  <c r="G351" i="3"/>
  <c r="F351" i="3"/>
  <c r="D351" i="3"/>
  <c r="M350" i="3"/>
  <c r="L350" i="3"/>
  <c r="K350" i="3"/>
  <c r="J350" i="3"/>
  <c r="I350" i="3"/>
  <c r="H350" i="3"/>
  <c r="G350" i="3"/>
  <c r="F350" i="3"/>
  <c r="D350" i="3"/>
  <c r="M349" i="3"/>
  <c r="L349" i="3"/>
  <c r="K349" i="3"/>
  <c r="J349" i="3"/>
  <c r="I349" i="3"/>
  <c r="H349" i="3"/>
  <c r="G349" i="3"/>
  <c r="F349" i="3"/>
  <c r="D349" i="3"/>
  <c r="M348" i="3"/>
  <c r="L348" i="3"/>
  <c r="K348" i="3"/>
  <c r="J348" i="3"/>
  <c r="I348" i="3"/>
  <c r="H348" i="3"/>
  <c r="G348" i="3"/>
  <c r="F348" i="3"/>
  <c r="D348" i="3"/>
  <c r="M347" i="3"/>
  <c r="L347" i="3"/>
  <c r="K347" i="3"/>
  <c r="J347" i="3"/>
  <c r="I347" i="3"/>
  <c r="H347" i="3"/>
  <c r="G347" i="3"/>
  <c r="F347" i="3"/>
  <c r="D347" i="3"/>
  <c r="M346" i="3"/>
  <c r="L346" i="3"/>
  <c r="K346" i="3"/>
  <c r="J346" i="3"/>
  <c r="I346" i="3"/>
  <c r="H346" i="3"/>
  <c r="G346" i="3"/>
  <c r="F346" i="3"/>
  <c r="N346" i="3" s="1"/>
  <c r="D346" i="3"/>
  <c r="M345" i="3"/>
  <c r="L345" i="3"/>
  <c r="K345" i="3"/>
  <c r="J345" i="3"/>
  <c r="I345" i="3"/>
  <c r="H345" i="3"/>
  <c r="G345" i="3"/>
  <c r="F345" i="3"/>
  <c r="D345" i="3"/>
  <c r="M344" i="3"/>
  <c r="L344" i="3"/>
  <c r="K344" i="3"/>
  <c r="J344" i="3"/>
  <c r="I344" i="3"/>
  <c r="H344" i="3"/>
  <c r="G344" i="3"/>
  <c r="F344" i="3"/>
  <c r="N344" i="3" s="1"/>
  <c r="D344" i="3"/>
  <c r="M343" i="3"/>
  <c r="L343" i="3"/>
  <c r="K343" i="3"/>
  <c r="J343" i="3"/>
  <c r="I343" i="3"/>
  <c r="H343" i="3"/>
  <c r="G343" i="3"/>
  <c r="F343" i="3"/>
  <c r="D343" i="3"/>
  <c r="M342" i="3"/>
  <c r="L342" i="3"/>
  <c r="K342" i="3"/>
  <c r="J342" i="3"/>
  <c r="I342" i="3"/>
  <c r="H342" i="3"/>
  <c r="G342" i="3"/>
  <c r="F342" i="3"/>
  <c r="D342" i="3"/>
  <c r="M341" i="3"/>
  <c r="L341" i="3"/>
  <c r="K341" i="3"/>
  <c r="J341" i="3"/>
  <c r="I341" i="3"/>
  <c r="H341" i="3"/>
  <c r="G341" i="3"/>
  <c r="F341" i="3"/>
  <c r="D341" i="3"/>
  <c r="M340" i="3"/>
  <c r="L340" i="3"/>
  <c r="K340" i="3"/>
  <c r="J340" i="3"/>
  <c r="I340" i="3"/>
  <c r="H340" i="3"/>
  <c r="G340" i="3"/>
  <c r="F340" i="3"/>
  <c r="D340" i="3"/>
  <c r="M339" i="3"/>
  <c r="L339" i="3"/>
  <c r="K339" i="3"/>
  <c r="J339" i="3"/>
  <c r="I339" i="3"/>
  <c r="H339" i="3"/>
  <c r="G339" i="3"/>
  <c r="F339" i="3"/>
  <c r="N339" i="3" s="1"/>
  <c r="D339" i="3"/>
  <c r="M338" i="3"/>
  <c r="L338" i="3"/>
  <c r="K338" i="3"/>
  <c r="J338" i="3"/>
  <c r="I338" i="3"/>
  <c r="H338" i="3"/>
  <c r="G338" i="3"/>
  <c r="F338" i="3"/>
  <c r="N338" i="3" s="1"/>
  <c r="D338" i="3"/>
  <c r="M337" i="3"/>
  <c r="L337" i="3"/>
  <c r="K337" i="3"/>
  <c r="J337" i="3"/>
  <c r="I337" i="3"/>
  <c r="H337" i="3"/>
  <c r="G337" i="3"/>
  <c r="F337" i="3"/>
  <c r="D337" i="3"/>
  <c r="M336" i="3"/>
  <c r="L336" i="3"/>
  <c r="K336" i="3"/>
  <c r="J336" i="3"/>
  <c r="I336" i="3"/>
  <c r="H336" i="3"/>
  <c r="G336" i="3"/>
  <c r="F336" i="3"/>
  <c r="D336" i="3"/>
  <c r="M335" i="3"/>
  <c r="L335" i="3"/>
  <c r="K335" i="3"/>
  <c r="J335" i="3"/>
  <c r="I335" i="3"/>
  <c r="H335" i="3"/>
  <c r="G335" i="3"/>
  <c r="F335" i="3"/>
  <c r="D335" i="3"/>
  <c r="M334" i="3"/>
  <c r="L334" i="3"/>
  <c r="K334" i="3"/>
  <c r="J334" i="3"/>
  <c r="I334" i="3"/>
  <c r="H334" i="3"/>
  <c r="G334" i="3"/>
  <c r="F334" i="3"/>
  <c r="N334" i="3" s="1"/>
  <c r="D334" i="3"/>
  <c r="M333" i="3"/>
  <c r="L333" i="3"/>
  <c r="K333" i="3"/>
  <c r="J333" i="3"/>
  <c r="I333" i="3"/>
  <c r="H333" i="3"/>
  <c r="G333" i="3"/>
  <c r="F333" i="3"/>
  <c r="N333" i="3" s="1"/>
  <c r="D333" i="3"/>
  <c r="M332" i="3"/>
  <c r="L332" i="3"/>
  <c r="K332" i="3"/>
  <c r="J332" i="3"/>
  <c r="I332" i="3"/>
  <c r="H332" i="3"/>
  <c r="G332" i="3"/>
  <c r="F332" i="3"/>
  <c r="N332" i="3" s="1"/>
  <c r="D332" i="3"/>
  <c r="M331" i="3"/>
  <c r="L331" i="3"/>
  <c r="K331" i="3"/>
  <c r="J331" i="3"/>
  <c r="I331" i="3"/>
  <c r="H331" i="3"/>
  <c r="G331" i="3"/>
  <c r="F331" i="3"/>
  <c r="D331" i="3"/>
  <c r="M330" i="3"/>
  <c r="L330" i="3"/>
  <c r="K330" i="3"/>
  <c r="J330" i="3"/>
  <c r="I330" i="3"/>
  <c r="H330" i="3"/>
  <c r="G330" i="3"/>
  <c r="F330" i="3"/>
  <c r="N330" i="3" s="1"/>
  <c r="D330" i="3"/>
  <c r="M329" i="3"/>
  <c r="L329" i="3"/>
  <c r="K329" i="3"/>
  <c r="J329" i="3"/>
  <c r="I329" i="3"/>
  <c r="H329" i="3"/>
  <c r="G329" i="3"/>
  <c r="F329" i="3"/>
  <c r="N329" i="3" s="1"/>
  <c r="D329" i="3"/>
  <c r="M328" i="3"/>
  <c r="L328" i="3"/>
  <c r="K328" i="3"/>
  <c r="J328" i="3"/>
  <c r="I328" i="3"/>
  <c r="H328" i="3"/>
  <c r="G328" i="3"/>
  <c r="F328" i="3"/>
  <c r="N328" i="3" s="1"/>
  <c r="D328" i="3"/>
  <c r="M327" i="3"/>
  <c r="L327" i="3"/>
  <c r="K327" i="3"/>
  <c r="J327" i="3"/>
  <c r="I327" i="3"/>
  <c r="H327" i="3"/>
  <c r="G327" i="3"/>
  <c r="F327" i="3"/>
  <c r="N327" i="3" s="1"/>
  <c r="D327" i="3"/>
  <c r="M326" i="3"/>
  <c r="L326" i="3"/>
  <c r="K326" i="3"/>
  <c r="J326" i="3"/>
  <c r="I326" i="3"/>
  <c r="H326" i="3"/>
  <c r="G326" i="3"/>
  <c r="F326" i="3"/>
  <c r="N326" i="3" s="1"/>
  <c r="D326" i="3"/>
  <c r="M325" i="3"/>
  <c r="L325" i="3"/>
  <c r="K325" i="3"/>
  <c r="J325" i="3"/>
  <c r="I325" i="3"/>
  <c r="H325" i="3"/>
  <c r="G325" i="3"/>
  <c r="F325" i="3"/>
  <c r="N325" i="3" s="1"/>
  <c r="D325" i="3"/>
  <c r="M324" i="3"/>
  <c r="L324" i="3"/>
  <c r="K324" i="3"/>
  <c r="J324" i="3"/>
  <c r="I324" i="3"/>
  <c r="H324" i="3"/>
  <c r="G324" i="3"/>
  <c r="F324" i="3"/>
  <c r="N324" i="3" s="1"/>
  <c r="D324" i="3"/>
  <c r="M323" i="3"/>
  <c r="L323" i="3"/>
  <c r="K323" i="3"/>
  <c r="J323" i="3"/>
  <c r="I323" i="3"/>
  <c r="H323" i="3"/>
  <c r="G323" i="3"/>
  <c r="F323" i="3"/>
  <c r="N323" i="3" s="1"/>
  <c r="D323" i="3"/>
  <c r="M322" i="3"/>
  <c r="L322" i="3"/>
  <c r="K322" i="3"/>
  <c r="J322" i="3"/>
  <c r="I322" i="3"/>
  <c r="H322" i="3"/>
  <c r="G322" i="3"/>
  <c r="F322" i="3"/>
  <c r="N322" i="3" s="1"/>
  <c r="D322" i="3"/>
  <c r="M321" i="3"/>
  <c r="L321" i="3"/>
  <c r="K321" i="3"/>
  <c r="J321" i="3"/>
  <c r="I321" i="3"/>
  <c r="H321" i="3"/>
  <c r="G321" i="3"/>
  <c r="F321" i="3"/>
  <c r="N321" i="3" s="1"/>
  <c r="D321" i="3"/>
  <c r="M320" i="3"/>
  <c r="L320" i="3"/>
  <c r="K320" i="3"/>
  <c r="J320" i="3"/>
  <c r="I320" i="3"/>
  <c r="H320" i="3"/>
  <c r="G320" i="3"/>
  <c r="F320" i="3"/>
  <c r="D320" i="3"/>
  <c r="M319" i="3"/>
  <c r="L319" i="3"/>
  <c r="K319" i="3"/>
  <c r="J319" i="3"/>
  <c r="I319" i="3"/>
  <c r="H319" i="3"/>
  <c r="G319" i="3"/>
  <c r="F319" i="3"/>
  <c r="D319" i="3"/>
  <c r="M318" i="3"/>
  <c r="L318" i="3"/>
  <c r="K318" i="3"/>
  <c r="J318" i="3"/>
  <c r="I318" i="3"/>
  <c r="H318" i="3"/>
  <c r="G318" i="3"/>
  <c r="F318" i="3"/>
  <c r="D318" i="3"/>
  <c r="M317" i="3"/>
  <c r="L317" i="3"/>
  <c r="K317" i="3"/>
  <c r="J317" i="3"/>
  <c r="I317" i="3"/>
  <c r="H317" i="3"/>
  <c r="G317" i="3"/>
  <c r="F317" i="3"/>
  <c r="N317" i="3" s="1"/>
  <c r="D317" i="3"/>
  <c r="M316" i="3"/>
  <c r="L316" i="3"/>
  <c r="K316" i="3"/>
  <c r="J316" i="3"/>
  <c r="I316" i="3"/>
  <c r="H316" i="3"/>
  <c r="G316" i="3"/>
  <c r="F316" i="3"/>
  <c r="D316" i="3"/>
  <c r="M315" i="3"/>
  <c r="L315" i="3"/>
  <c r="K315" i="3"/>
  <c r="J315" i="3"/>
  <c r="I315" i="3"/>
  <c r="H315" i="3"/>
  <c r="G315" i="3"/>
  <c r="F315" i="3"/>
  <c r="D315" i="3"/>
  <c r="M314" i="3"/>
  <c r="L314" i="3"/>
  <c r="K314" i="3"/>
  <c r="J314" i="3"/>
  <c r="I314" i="3"/>
  <c r="H314" i="3"/>
  <c r="G314" i="3"/>
  <c r="F314" i="3"/>
  <c r="D314" i="3"/>
  <c r="M313" i="3"/>
  <c r="L313" i="3"/>
  <c r="K313" i="3"/>
  <c r="J313" i="3"/>
  <c r="I313" i="3"/>
  <c r="H313" i="3"/>
  <c r="G313" i="3"/>
  <c r="F313" i="3"/>
  <c r="D313" i="3"/>
  <c r="M312" i="3"/>
  <c r="L312" i="3"/>
  <c r="K312" i="3"/>
  <c r="J312" i="3"/>
  <c r="I312" i="3"/>
  <c r="H312" i="3"/>
  <c r="G312" i="3"/>
  <c r="F312" i="3"/>
  <c r="D312" i="3"/>
  <c r="M311" i="3"/>
  <c r="L311" i="3"/>
  <c r="K311" i="3"/>
  <c r="J311" i="3"/>
  <c r="I311" i="3"/>
  <c r="H311" i="3"/>
  <c r="G311" i="3"/>
  <c r="F311" i="3"/>
  <c r="D311" i="3"/>
  <c r="M310" i="3"/>
  <c r="L310" i="3"/>
  <c r="K310" i="3"/>
  <c r="J310" i="3"/>
  <c r="I310" i="3"/>
  <c r="H310" i="3"/>
  <c r="G310" i="3"/>
  <c r="F310" i="3"/>
  <c r="D310" i="3"/>
  <c r="M309" i="3"/>
  <c r="L309" i="3"/>
  <c r="K309" i="3"/>
  <c r="J309" i="3"/>
  <c r="I309" i="3"/>
  <c r="H309" i="3"/>
  <c r="G309" i="3"/>
  <c r="F309" i="3"/>
  <c r="D309" i="3"/>
  <c r="M308" i="3"/>
  <c r="L308" i="3"/>
  <c r="K308" i="3"/>
  <c r="J308" i="3"/>
  <c r="I308" i="3"/>
  <c r="H308" i="3"/>
  <c r="G308" i="3"/>
  <c r="F308" i="3"/>
  <c r="N308" i="3" s="1"/>
  <c r="D308" i="3"/>
  <c r="M307" i="3"/>
  <c r="L307" i="3"/>
  <c r="K307" i="3"/>
  <c r="J307" i="3"/>
  <c r="I307" i="3"/>
  <c r="H307" i="3"/>
  <c r="G307" i="3"/>
  <c r="F307" i="3"/>
  <c r="D307" i="3"/>
  <c r="M306" i="3"/>
  <c r="L306" i="3"/>
  <c r="K306" i="3"/>
  <c r="J306" i="3"/>
  <c r="I306" i="3"/>
  <c r="H306" i="3"/>
  <c r="G306" i="3"/>
  <c r="F306" i="3"/>
  <c r="D306" i="3"/>
  <c r="M305" i="3"/>
  <c r="L305" i="3"/>
  <c r="K305" i="3"/>
  <c r="J305" i="3"/>
  <c r="I305" i="3"/>
  <c r="H305" i="3"/>
  <c r="G305" i="3"/>
  <c r="F305" i="3"/>
  <c r="D305" i="3"/>
  <c r="M304" i="3"/>
  <c r="L304" i="3"/>
  <c r="K304" i="3"/>
  <c r="J304" i="3"/>
  <c r="I304" i="3"/>
  <c r="H304" i="3"/>
  <c r="G304" i="3"/>
  <c r="F304" i="3"/>
  <c r="N304" i="3" s="1"/>
  <c r="D304" i="3"/>
  <c r="M303" i="3"/>
  <c r="L303" i="3"/>
  <c r="K303" i="3"/>
  <c r="J303" i="3"/>
  <c r="I303" i="3"/>
  <c r="H303" i="3"/>
  <c r="G303" i="3"/>
  <c r="F303" i="3"/>
  <c r="D303" i="3"/>
  <c r="M302" i="3"/>
  <c r="L302" i="3"/>
  <c r="K302" i="3"/>
  <c r="J302" i="3"/>
  <c r="I302" i="3"/>
  <c r="H302" i="3"/>
  <c r="G302" i="3"/>
  <c r="F302" i="3"/>
  <c r="N302" i="3" s="1"/>
  <c r="D302" i="3"/>
  <c r="M301" i="3"/>
  <c r="L301" i="3"/>
  <c r="K301" i="3"/>
  <c r="J301" i="3"/>
  <c r="I301" i="3"/>
  <c r="H301" i="3"/>
  <c r="G301" i="3"/>
  <c r="F301" i="3"/>
  <c r="N301" i="3" s="1"/>
  <c r="D301" i="3"/>
  <c r="M300" i="3"/>
  <c r="L300" i="3"/>
  <c r="K300" i="3"/>
  <c r="J300" i="3"/>
  <c r="I300" i="3"/>
  <c r="H300" i="3"/>
  <c r="G300" i="3"/>
  <c r="F300" i="3"/>
  <c r="D300" i="3"/>
  <c r="M299" i="3"/>
  <c r="L299" i="3"/>
  <c r="K299" i="3"/>
  <c r="J299" i="3"/>
  <c r="I299" i="3"/>
  <c r="H299" i="3"/>
  <c r="G299" i="3"/>
  <c r="F299" i="3"/>
  <c r="N299" i="3" s="1"/>
  <c r="D299" i="3"/>
  <c r="M298" i="3"/>
  <c r="L298" i="3"/>
  <c r="K298" i="3"/>
  <c r="J298" i="3"/>
  <c r="I298" i="3"/>
  <c r="H298" i="3"/>
  <c r="G298" i="3"/>
  <c r="F298" i="3"/>
  <c r="D298" i="3"/>
  <c r="M297" i="3"/>
  <c r="L297" i="3"/>
  <c r="K297" i="3"/>
  <c r="J297" i="3"/>
  <c r="I297" i="3"/>
  <c r="H297" i="3"/>
  <c r="G297" i="3"/>
  <c r="F297" i="3"/>
  <c r="N297" i="3" s="1"/>
  <c r="D297" i="3"/>
  <c r="M296" i="3"/>
  <c r="L296" i="3"/>
  <c r="K296" i="3"/>
  <c r="J296" i="3"/>
  <c r="I296" i="3"/>
  <c r="H296" i="3"/>
  <c r="G296" i="3"/>
  <c r="F296" i="3"/>
  <c r="N296" i="3" s="1"/>
  <c r="D296" i="3"/>
  <c r="M295" i="3"/>
  <c r="L295" i="3"/>
  <c r="K295" i="3"/>
  <c r="J295" i="3"/>
  <c r="I295" i="3"/>
  <c r="H295" i="3"/>
  <c r="G295" i="3"/>
  <c r="F295" i="3"/>
  <c r="D295" i="3"/>
  <c r="M294" i="3"/>
  <c r="L294" i="3"/>
  <c r="K294" i="3"/>
  <c r="J294" i="3"/>
  <c r="I294" i="3"/>
  <c r="H294" i="3"/>
  <c r="G294" i="3"/>
  <c r="F294" i="3"/>
  <c r="D294" i="3"/>
  <c r="M293" i="3"/>
  <c r="L293" i="3"/>
  <c r="K293" i="3"/>
  <c r="J293" i="3"/>
  <c r="I293" i="3"/>
  <c r="H293" i="3"/>
  <c r="G293" i="3"/>
  <c r="F293" i="3"/>
  <c r="N293" i="3" s="1"/>
  <c r="D293" i="3"/>
  <c r="M292" i="3"/>
  <c r="L292" i="3"/>
  <c r="K292" i="3"/>
  <c r="J292" i="3"/>
  <c r="I292" i="3"/>
  <c r="H292" i="3"/>
  <c r="G292" i="3"/>
  <c r="F292" i="3"/>
  <c r="N292" i="3" s="1"/>
  <c r="D292" i="3"/>
  <c r="M291" i="3"/>
  <c r="L291" i="3"/>
  <c r="K291" i="3"/>
  <c r="J291" i="3"/>
  <c r="I291" i="3"/>
  <c r="H291" i="3"/>
  <c r="G291" i="3"/>
  <c r="F291" i="3"/>
  <c r="D291" i="3"/>
  <c r="M290" i="3"/>
  <c r="L290" i="3"/>
  <c r="K290" i="3"/>
  <c r="J290" i="3"/>
  <c r="I290" i="3"/>
  <c r="H290" i="3"/>
  <c r="G290" i="3"/>
  <c r="F290" i="3"/>
  <c r="D290" i="3"/>
  <c r="M289" i="3"/>
  <c r="L289" i="3"/>
  <c r="K289" i="3"/>
  <c r="J289" i="3"/>
  <c r="I289" i="3"/>
  <c r="H289" i="3"/>
  <c r="G289" i="3"/>
  <c r="F289" i="3"/>
  <c r="D289" i="3"/>
  <c r="M288" i="3"/>
  <c r="L288" i="3"/>
  <c r="K288" i="3"/>
  <c r="J288" i="3"/>
  <c r="I288" i="3"/>
  <c r="H288" i="3"/>
  <c r="G288" i="3"/>
  <c r="F288" i="3"/>
  <c r="N288" i="3" s="1"/>
  <c r="D288" i="3"/>
  <c r="M287" i="3"/>
  <c r="L287" i="3"/>
  <c r="K287" i="3"/>
  <c r="J287" i="3"/>
  <c r="I287" i="3"/>
  <c r="H287" i="3"/>
  <c r="G287" i="3"/>
  <c r="F287" i="3"/>
  <c r="D287" i="3"/>
  <c r="M286" i="3"/>
  <c r="L286" i="3"/>
  <c r="K286" i="3"/>
  <c r="J286" i="3"/>
  <c r="I286" i="3"/>
  <c r="H286" i="3"/>
  <c r="G286" i="3"/>
  <c r="F286" i="3"/>
  <c r="N286" i="3" s="1"/>
  <c r="D286" i="3"/>
  <c r="M285" i="3"/>
  <c r="L285" i="3"/>
  <c r="K285" i="3"/>
  <c r="J285" i="3"/>
  <c r="I285" i="3"/>
  <c r="H285" i="3"/>
  <c r="G285" i="3"/>
  <c r="F285" i="3"/>
  <c r="D285" i="3"/>
  <c r="M284" i="3"/>
  <c r="L284" i="3"/>
  <c r="K284" i="3"/>
  <c r="J284" i="3"/>
  <c r="I284" i="3"/>
  <c r="H284" i="3"/>
  <c r="G284" i="3"/>
  <c r="F284" i="3"/>
  <c r="N284" i="3" s="1"/>
  <c r="D284" i="3"/>
  <c r="M283" i="3"/>
  <c r="L283" i="3"/>
  <c r="K283" i="3"/>
  <c r="J283" i="3"/>
  <c r="I283" i="3"/>
  <c r="H283" i="3"/>
  <c r="G283" i="3"/>
  <c r="F283" i="3"/>
  <c r="N283" i="3" s="1"/>
  <c r="D283" i="3"/>
  <c r="M282" i="3"/>
  <c r="L282" i="3"/>
  <c r="K282" i="3"/>
  <c r="J282" i="3"/>
  <c r="I282" i="3"/>
  <c r="H282" i="3"/>
  <c r="G282" i="3"/>
  <c r="F282" i="3"/>
  <c r="N282" i="3" s="1"/>
  <c r="D282" i="3"/>
  <c r="M281" i="3"/>
  <c r="L281" i="3"/>
  <c r="K281" i="3"/>
  <c r="J281" i="3"/>
  <c r="I281" i="3"/>
  <c r="H281" i="3"/>
  <c r="G281" i="3"/>
  <c r="F281" i="3"/>
  <c r="D281" i="3"/>
  <c r="M280" i="3"/>
  <c r="L280" i="3"/>
  <c r="K280" i="3"/>
  <c r="J280" i="3"/>
  <c r="I280" i="3"/>
  <c r="H280" i="3"/>
  <c r="G280" i="3"/>
  <c r="F280" i="3"/>
  <c r="D280" i="3"/>
  <c r="M279" i="3"/>
  <c r="L279" i="3"/>
  <c r="K279" i="3"/>
  <c r="J279" i="3"/>
  <c r="I279" i="3"/>
  <c r="H279" i="3"/>
  <c r="G279" i="3"/>
  <c r="F279" i="3"/>
  <c r="N279" i="3" s="1"/>
  <c r="D279" i="3"/>
  <c r="M278" i="3"/>
  <c r="L278" i="3"/>
  <c r="K278" i="3"/>
  <c r="J278" i="3"/>
  <c r="I278" i="3"/>
  <c r="H278" i="3"/>
  <c r="G278" i="3"/>
  <c r="F278" i="3"/>
  <c r="N278" i="3" s="1"/>
  <c r="D278" i="3"/>
  <c r="M277" i="3"/>
  <c r="L277" i="3"/>
  <c r="K277" i="3"/>
  <c r="J277" i="3"/>
  <c r="I277" i="3"/>
  <c r="H277" i="3"/>
  <c r="G277" i="3"/>
  <c r="F277" i="3"/>
  <c r="N277" i="3" s="1"/>
  <c r="D277" i="3"/>
  <c r="M276" i="3"/>
  <c r="L276" i="3"/>
  <c r="K276" i="3"/>
  <c r="J276" i="3"/>
  <c r="I276" i="3"/>
  <c r="H276" i="3"/>
  <c r="G276" i="3"/>
  <c r="F276" i="3"/>
  <c r="N276" i="3" s="1"/>
  <c r="D276" i="3"/>
  <c r="M275" i="3"/>
  <c r="L275" i="3"/>
  <c r="K275" i="3"/>
  <c r="J275" i="3"/>
  <c r="I275" i="3"/>
  <c r="H275" i="3"/>
  <c r="G275" i="3"/>
  <c r="F275" i="3"/>
  <c r="N275" i="3" s="1"/>
  <c r="D275" i="3"/>
  <c r="M274" i="3"/>
  <c r="L274" i="3"/>
  <c r="K274" i="3"/>
  <c r="J274" i="3"/>
  <c r="I274" i="3"/>
  <c r="H274" i="3"/>
  <c r="G274" i="3"/>
  <c r="F274" i="3"/>
  <c r="N274" i="3" s="1"/>
  <c r="D274" i="3"/>
  <c r="M273" i="3"/>
  <c r="L273" i="3"/>
  <c r="K273" i="3"/>
  <c r="J273" i="3"/>
  <c r="I273" i="3"/>
  <c r="H273" i="3"/>
  <c r="G273" i="3"/>
  <c r="F273" i="3"/>
  <c r="N273" i="3" s="1"/>
  <c r="D273" i="3"/>
  <c r="M272" i="3"/>
  <c r="L272" i="3"/>
  <c r="K272" i="3"/>
  <c r="J272" i="3"/>
  <c r="I272" i="3"/>
  <c r="H272" i="3"/>
  <c r="G272" i="3"/>
  <c r="F272" i="3"/>
  <c r="N272" i="3" s="1"/>
  <c r="D272" i="3"/>
  <c r="M271" i="3"/>
  <c r="L271" i="3"/>
  <c r="K271" i="3"/>
  <c r="J271" i="3"/>
  <c r="I271" i="3"/>
  <c r="H271" i="3"/>
  <c r="G271" i="3"/>
  <c r="F271" i="3"/>
  <c r="N271" i="3" s="1"/>
  <c r="D271" i="3"/>
  <c r="M270" i="3"/>
  <c r="L270" i="3"/>
  <c r="K270" i="3"/>
  <c r="J270" i="3"/>
  <c r="I270" i="3"/>
  <c r="H270" i="3"/>
  <c r="G270" i="3"/>
  <c r="F270" i="3"/>
  <c r="N270" i="3" s="1"/>
  <c r="D270" i="3"/>
  <c r="M269" i="3"/>
  <c r="L269" i="3"/>
  <c r="K269" i="3"/>
  <c r="J269" i="3"/>
  <c r="I269" i="3"/>
  <c r="H269" i="3"/>
  <c r="G269" i="3"/>
  <c r="F269" i="3"/>
  <c r="D269" i="3"/>
  <c r="M268" i="3"/>
  <c r="L268" i="3"/>
  <c r="K268" i="3"/>
  <c r="J268" i="3"/>
  <c r="I268" i="3"/>
  <c r="H268" i="3"/>
  <c r="G268" i="3"/>
  <c r="F268" i="3"/>
  <c r="N268" i="3" s="1"/>
  <c r="D268" i="3"/>
  <c r="M267" i="3"/>
  <c r="L267" i="3"/>
  <c r="K267" i="3"/>
  <c r="J267" i="3"/>
  <c r="I267" i="3"/>
  <c r="H267" i="3"/>
  <c r="G267" i="3"/>
  <c r="F267" i="3"/>
  <c r="N267" i="3" s="1"/>
  <c r="D267" i="3"/>
  <c r="M266" i="3"/>
  <c r="L266" i="3"/>
  <c r="K266" i="3"/>
  <c r="J266" i="3"/>
  <c r="I266" i="3"/>
  <c r="H266" i="3"/>
  <c r="G266" i="3"/>
  <c r="F266" i="3"/>
  <c r="D266" i="3"/>
  <c r="M265" i="3"/>
  <c r="L265" i="3"/>
  <c r="K265" i="3"/>
  <c r="J265" i="3"/>
  <c r="I265" i="3"/>
  <c r="H265" i="3"/>
  <c r="G265" i="3"/>
  <c r="F265" i="3"/>
  <c r="D265" i="3"/>
  <c r="M264" i="3"/>
  <c r="L264" i="3"/>
  <c r="K264" i="3"/>
  <c r="J264" i="3"/>
  <c r="I264" i="3"/>
  <c r="H264" i="3"/>
  <c r="G264" i="3"/>
  <c r="F264" i="3"/>
  <c r="D264" i="3"/>
  <c r="M263" i="3"/>
  <c r="L263" i="3"/>
  <c r="K263" i="3"/>
  <c r="J263" i="3"/>
  <c r="I263" i="3"/>
  <c r="H263" i="3"/>
  <c r="G263" i="3"/>
  <c r="F263" i="3"/>
  <c r="D263" i="3"/>
  <c r="M262" i="3"/>
  <c r="L262" i="3"/>
  <c r="K262" i="3"/>
  <c r="J262" i="3"/>
  <c r="I262" i="3"/>
  <c r="H262" i="3"/>
  <c r="G262" i="3"/>
  <c r="F262" i="3"/>
  <c r="N262" i="3" s="1"/>
  <c r="D262" i="3"/>
  <c r="M261" i="3"/>
  <c r="L261" i="3"/>
  <c r="K261" i="3"/>
  <c r="J261" i="3"/>
  <c r="I261" i="3"/>
  <c r="H261" i="3"/>
  <c r="G261" i="3"/>
  <c r="F261" i="3"/>
  <c r="D261" i="3"/>
  <c r="M260" i="3"/>
  <c r="L260" i="3"/>
  <c r="K260" i="3"/>
  <c r="J260" i="3"/>
  <c r="I260" i="3"/>
  <c r="H260" i="3"/>
  <c r="G260" i="3"/>
  <c r="F260" i="3"/>
  <c r="D260" i="3"/>
  <c r="M259" i="3"/>
  <c r="L259" i="3"/>
  <c r="K259" i="3"/>
  <c r="J259" i="3"/>
  <c r="I259" i="3"/>
  <c r="H259" i="3"/>
  <c r="G259" i="3"/>
  <c r="F259" i="3"/>
  <c r="D259" i="3"/>
  <c r="M258" i="3"/>
  <c r="L258" i="3"/>
  <c r="K258" i="3"/>
  <c r="J258" i="3"/>
  <c r="I258" i="3"/>
  <c r="H258" i="3"/>
  <c r="G258" i="3"/>
  <c r="F258" i="3"/>
  <c r="N258" i="3" s="1"/>
  <c r="D258" i="3"/>
  <c r="M257" i="3"/>
  <c r="L257" i="3"/>
  <c r="K257" i="3"/>
  <c r="J257" i="3"/>
  <c r="I257" i="3"/>
  <c r="H257" i="3"/>
  <c r="G257" i="3"/>
  <c r="F257" i="3"/>
  <c r="N257" i="3" s="1"/>
  <c r="D257" i="3"/>
  <c r="M256" i="3"/>
  <c r="L256" i="3"/>
  <c r="K256" i="3"/>
  <c r="J256" i="3"/>
  <c r="I256" i="3"/>
  <c r="H256" i="3"/>
  <c r="G256" i="3"/>
  <c r="F256" i="3"/>
  <c r="D256" i="3"/>
  <c r="M255" i="3"/>
  <c r="L255" i="3"/>
  <c r="K255" i="3"/>
  <c r="J255" i="3"/>
  <c r="I255" i="3"/>
  <c r="H255" i="3"/>
  <c r="G255" i="3"/>
  <c r="F255" i="3"/>
  <c r="D255" i="3"/>
  <c r="M254" i="3"/>
  <c r="L254" i="3"/>
  <c r="K254" i="3"/>
  <c r="J254" i="3"/>
  <c r="I254" i="3"/>
  <c r="H254" i="3"/>
  <c r="G254" i="3"/>
  <c r="F254" i="3"/>
  <c r="N254" i="3" s="1"/>
  <c r="D254" i="3"/>
  <c r="M253" i="3"/>
  <c r="L253" i="3"/>
  <c r="K253" i="3"/>
  <c r="J253" i="3"/>
  <c r="I253" i="3"/>
  <c r="H253" i="3"/>
  <c r="G253" i="3"/>
  <c r="F253" i="3"/>
  <c r="D253" i="3"/>
  <c r="M252" i="3"/>
  <c r="L252" i="3"/>
  <c r="K252" i="3"/>
  <c r="J252" i="3"/>
  <c r="I252" i="3"/>
  <c r="H252" i="3"/>
  <c r="G252" i="3"/>
  <c r="F252" i="3"/>
  <c r="D252" i="3"/>
  <c r="M251" i="3"/>
  <c r="L251" i="3"/>
  <c r="K251" i="3"/>
  <c r="J251" i="3"/>
  <c r="I251" i="3"/>
  <c r="H251" i="3"/>
  <c r="G251" i="3"/>
  <c r="F251" i="3"/>
  <c r="N251" i="3" s="1"/>
  <c r="D251" i="3"/>
  <c r="M250" i="3"/>
  <c r="L250" i="3"/>
  <c r="K250" i="3"/>
  <c r="J250" i="3"/>
  <c r="I250" i="3"/>
  <c r="H250" i="3"/>
  <c r="G250" i="3"/>
  <c r="F250" i="3"/>
  <c r="D250" i="3"/>
  <c r="M249" i="3"/>
  <c r="L249" i="3"/>
  <c r="K249" i="3"/>
  <c r="J249" i="3"/>
  <c r="I249" i="3"/>
  <c r="H249" i="3"/>
  <c r="G249" i="3"/>
  <c r="F249" i="3"/>
  <c r="N249" i="3" s="1"/>
  <c r="D249" i="3"/>
  <c r="M248" i="3"/>
  <c r="L248" i="3"/>
  <c r="K248" i="3"/>
  <c r="J248" i="3"/>
  <c r="I248" i="3"/>
  <c r="H248" i="3"/>
  <c r="G248" i="3"/>
  <c r="F248" i="3"/>
  <c r="D248" i="3"/>
  <c r="M247" i="3"/>
  <c r="L247" i="3"/>
  <c r="K247" i="3"/>
  <c r="J247" i="3"/>
  <c r="I247" i="3"/>
  <c r="H247" i="3"/>
  <c r="G247" i="3"/>
  <c r="F247" i="3"/>
  <c r="D247" i="3"/>
  <c r="M246" i="3"/>
  <c r="L246" i="3"/>
  <c r="K246" i="3"/>
  <c r="J246" i="3"/>
  <c r="I246" i="3"/>
  <c r="H246" i="3"/>
  <c r="G246" i="3"/>
  <c r="F246" i="3"/>
  <c r="D246" i="3"/>
  <c r="M245" i="3"/>
  <c r="L245" i="3"/>
  <c r="K245" i="3"/>
  <c r="J245" i="3"/>
  <c r="I245" i="3"/>
  <c r="H245" i="3"/>
  <c r="G245" i="3"/>
  <c r="F245" i="3"/>
  <c r="D245" i="3"/>
  <c r="M244" i="3"/>
  <c r="L244" i="3"/>
  <c r="K244" i="3"/>
  <c r="J244" i="3"/>
  <c r="I244" i="3"/>
  <c r="H244" i="3"/>
  <c r="G244" i="3"/>
  <c r="F244" i="3"/>
  <c r="D244" i="3"/>
  <c r="M243" i="3"/>
  <c r="L243" i="3"/>
  <c r="K243" i="3"/>
  <c r="J243" i="3"/>
  <c r="I243" i="3"/>
  <c r="H243" i="3"/>
  <c r="G243" i="3"/>
  <c r="F243" i="3"/>
  <c r="N243" i="3" s="1"/>
  <c r="D243" i="3"/>
  <c r="M242" i="3"/>
  <c r="L242" i="3"/>
  <c r="K242" i="3"/>
  <c r="J242" i="3"/>
  <c r="I242" i="3"/>
  <c r="H242" i="3"/>
  <c r="G242" i="3"/>
  <c r="F242" i="3"/>
  <c r="D242" i="3"/>
  <c r="M241" i="3"/>
  <c r="L241" i="3"/>
  <c r="K241" i="3"/>
  <c r="J241" i="3"/>
  <c r="I241" i="3"/>
  <c r="H241" i="3"/>
  <c r="G241" i="3"/>
  <c r="F241" i="3"/>
  <c r="N241" i="3" s="1"/>
  <c r="D241" i="3"/>
  <c r="M240" i="3"/>
  <c r="L240" i="3"/>
  <c r="K240" i="3"/>
  <c r="J240" i="3"/>
  <c r="I240" i="3"/>
  <c r="H240" i="3"/>
  <c r="G240" i="3"/>
  <c r="F240" i="3"/>
  <c r="D240" i="3"/>
  <c r="M239" i="3"/>
  <c r="L239" i="3"/>
  <c r="K239" i="3"/>
  <c r="J239" i="3"/>
  <c r="I239" i="3"/>
  <c r="H239" i="3"/>
  <c r="G239" i="3"/>
  <c r="F239" i="3"/>
  <c r="D239" i="3"/>
  <c r="M238" i="3"/>
  <c r="L238" i="3"/>
  <c r="K238" i="3"/>
  <c r="J238" i="3"/>
  <c r="I238" i="3"/>
  <c r="H238" i="3"/>
  <c r="G238" i="3"/>
  <c r="F238" i="3"/>
  <c r="N238" i="3" s="1"/>
  <c r="D238" i="3"/>
  <c r="M237" i="3"/>
  <c r="L237" i="3"/>
  <c r="K237" i="3"/>
  <c r="J237" i="3"/>
  <c r="I237" i="3"/>
  <c r="H237" i="3"/>
  <c r="G237" i="3"/>
  <c r="F237" i="3"/>
  <c r="N237" i="3" s="1"/>
  <c r="D237" i="3"/>
  <c r="M236" i="3"/>
  <c r="L236" i="3"/>
  <c r="K236" i="3"/>
  <c r="J236" i="3"/>
  <c r="I236" i="3"/>
  <c r="H236" i="3"/>
  <c r="G236" i="3"/>
  <c r="F236" i="3"/>
  <c r="D236" i="3"/>
  <c r="M235" i="3"/>
  <c r="L235" i="3"/>
  <c r="K235" i="3"/>
  <c r="J235" i="3"/>
  <c r="I235" i="3"/>
  <c r="H235" i="3"/>
  <c r="G235" i="3"/>
  <c r="F235" i="3"/>
  <c r="D235" i="3"/>
  <c r="M234" i="3"/>
  <c r="L234" i="3"/>
  <c r="K234" i="3"/>
  <c r="J234" i="3"/>
  <c r="I234" i="3"/>
  <c r="H234" i="3"/>
  <c r="G234" i="3"/>
  <c r="F234" i="3"/>
  <c r="N234" i="3" s="1"/>
  <c r="D234" i="3"/>
  <c r="M233" i="3"/>
  <c r="L233" i="3"/>
  <c r="K233" i="3"/>
  <c r="J233" i="3"/>
  <c r="I233" i="3"/>
  <c r="H233" i="3"/>
  <c r="G233" i="3"/>
  <c r="F233" i="3"/>
  <c r="D233" i="3"/>
  <c r="M232" i="3"/>
  <c r="L232" i="3"/>
  <c r="K232" i="3"/>
  <c r="J232" i="3"/>
  <c r="I232" i="3"/>
  <c r="H232" i="3"/>
  <c r="G232" i="3"/>
  <c r="F232" i="3"/>
  <c r="D232" i="3"/>
  <c r="M231" i="3"/>
  <c r="L231" i="3"/>
  <c r="K231" i="3"/>
  <c r="J231" i="3"/>
  <c r="I231" i="3"/>
  <c r="H231" i="3"/>
  <c r="G231" i="3"/>
  <c r="F231" i="3"/>
  <c r="D231" i="3"/>
  <c r="M230" i="3"/>
  <c r="L230" i="3"/>
  <c r="K230" i="3"/>
  <c r="J230" i="3"/>
  <c r="I230" i="3"/>
  <c r="H230" i="3"/>
  <c r="G230" i="3"/>
  <c r="F230" i="3"/>
  <c r="D230" i="3"/>
  <c r="M229" i="3"/>
  <c r="L229" i="3"/>
  <c r="K229" i="3"/>
  <c r="J229" i="3"/>
  <c r="I229" i="3"/>
  <c r="H229" i="3"/>
  <c r="G229" i="3"/>
  <c r="F229" i="3"/>
  <c r="N229" i="3" s="1"/>
  <c r="D229" i="3"/>
  <c r="M228" i="3"/>
  <c r="L228" i="3"/>
  <c r="K228" i="3"/>
  <c r="J228" i="3"/>
  <c r="I228" i="3"/>
  <c r="H228" i="3"/>
  <c r="G228" i="3"/>
  <c r="F228" i="3"/>
  <c r="N228" i="3" s="1"/>
  <c r="D228" i="3"/>
  <c r="M227" i="3"/>
  <c r="L227" i="3"/>
  <c r="K227" i="3"/>
  <c r="J227" i="3"/>
  <c r="I227" i="3"/>
  <c r="H227" i="3"/>
  <c r="G227" i="3"/>
  <c r="F227" i="3"/>
  <c r="N227" i="3" s="1"/>
  <c r="D227" i="3"/>
  <c r="M226" i="3"/>
  <c r="L226" i="3"/>
  <c r="K226" i="3"/>
  <c r="J226" i="3"/>
  <c r="I226" i="3"/>
  <c r="H226" i="3"/>
  <c r="G226" i="3"/>
  <c r="F226" i="3"/>
  <c r="N226" i="3" s="1"/>
  <c r="D226" i="3"/>
  <c r="M225" i="3"/>
  <c r="L225" i="3"/>
  <c r="K225" i="3"/>
  <c r="J225" i="3"/>
  <c r="I225" i="3"/>
  <c r="H225" i="3"/>
  <c r="G225" i="3"/>
  <c r="F225" i="3"/>
  <c r="N225" i="3" s="1"/>
  <c r="D225" i="3"/>
  <c r="M224" i="3"/>
  <c r="L224" i="3"/>
  <c r="K224" i="3"/>
  <c r="J224" i="3"/>
  <c r="I224" i="3"/>
  <c r="H224" i="3"/>
  <c r="G224" i="3"/>
  <c r="F224" i="3"/>
  <c r="N224" i="3" s="1"/>
  <c r="D224" i="3"/>
  <c r="M223" i="3"/>
  <c r="L223" i="3"/>
  <c r="K223" i="3"/>
  <c r="J223" i="3"/>
  <c r="I223" i="3"/>
  <c r="H223" i="3"/>
  <c r="G223" i="3"/>
  <c r="F223" i="3"/>
  <c r="N223" i="3" s="1"/>
  <c r="D223" i="3"/>
  <c r="M222" i="3"/>
  <c r="L222" i="3"/>
  <c r="K222" i="3"/>
  <c r="J222" i="3"/>
  <c r="I222" i="3"/>
  <c r="H222" i="3"/>
  <c r="G222" i="3"/>
  <c r="F222" i="3"/>
  <c r="N222" i="3" s="1"/>
  <c r="D222" i="3"/>
  <c r="M221" i="3"/>
  <c r="L221" i="3"/>
  <c r="K221" i="3"/>
  <c r="J221" i="3"/>
  <c r="I221" i="3"/>
  <c r="H221" i="3"/>
  <c r="G221" i="3"/>
  <c r="F221" i="3"/>
  <c r="N221" i="3" s="1"/>
  <c r="D221" i="3"/>
  <c r="M220" i="3"/>
  <c r="L220" i="3"/>
  <c r="K220" i="3"/>
  <c r="J220" i="3"/>
  <c r="I220" i="3"/>
  <c r="H220" i="3"/>
  <c r="G220" i="3"/>
  <c r="F220" i="3"/>
  <c r="N220" i="3" s="1"/>
  <c r="D220" i="3"/>
  <c r="M219" i="3"/>
  <c r="L219" i="3"/>
  <c r="K219" i="3"/>
  <c r="J219" i="3"/>
  <c r="I219" i="3"/>
  <c r="H219" i="3"/>
  <c r="G219" i="3"/>
  <c r="F219" i="3"/>
  <c r="N219" i="3" s="1"/>
  <c r="D219" i="3"/>
  <c r="M218" i="3"/>
  <c r="L218" i="3"/>
  <c r="K218" i="3"/>
  <c r="J218" i="3"/>
  <c r="I218" i="3"/>
  <c r="H218" i="3"/>
  <c r="G218" i="3"/>
  <c r="F218" i="3"/>
  <c r="N218" i="3" s="1"/>
  <c r="D218" i="3"/>
  <c r="M217" i="3"/>
  <c r="L217" i="3"/>
  <c r="K217" i="3"/>
  <c r="J217" i="3"/>
  <c r="I217" i="3"/>
  <c r="H217" i="3"/>
  <c r="G217" i="3"/>
  <c r="F217" i="3"/>
  <c r="N217" i="3" s="1"/>
  <c r="D217" i="3"/>
  <c r="M216" i="3"/>
  <c r="L216" i="3"/>
  <c r="K216" i="3"/>
  <c r="J216" i="3"/>
  <c r="I216" i="3"/>
  <c r="H216" i="3"/>
  <c r="G216" i="3"/>
  <c r="F216" i="3"/>
  <c r="N216" i="3" s="1"/>
  <c r="D216" i="3"/>
  <c r="M215" i="3"/>
  <c r="L215" i="3"/>
  <c r="K215" i="3"/>
  <c r="J215" i="3"/>
  <c r="I215" i="3"/>
  <c r="H215" i="3"/>
  <c r="G215" i="3"/>
  <c r="F215" i="3"/>
  <c r="N215" i="3" s="1"/>
  <c r="D215" i="3"/>
  <c r="M214" i="3"/>
  <c r="L214" i="3"/>
  <c r="K214" i="3"/>
  <c r="J214" i="3"/>
  <c r="I214" i="3"/>
  <c r="H214" i="3"/>
  <c r="G214" i="3"/>
  <c r="F214" i="3"/>
  <c r="D214" i="3"/>
  <c r="M213" i="3"/>
  <c r="L213" i="3"/>
  <c r="K213" i="3"/>
  <c r="J213" i="3"/>
  <c r="I213" i="3"/>
  <c r="H213" i="3"/>
  <c r="G213" i="3"/>
  <c r="F213" i="3"/>
  <c r="D213" i="3"/>
  <c r="M212" i="3"/>
  <c r="L212" i="3"/>
  <c r="K212" i="3"/>
  <c r="J212" i="3"/>
  <c r="I212" i="3"/>
  <c r="H212" i="3"/>
  <c r="G212" i="3"/>
  <c r="F212" i="3"/>
  <c r="D212" i="3"/>
  <c r="M211" i="3"/>
  <c r="L211" i="3"/>
  <c r="K211" i="3"/>
  <c r="J211" i="3"/>
  <c r="I211" i="3"/>
  <c r="H211" i="3"/>
  <c r="G211" i="3"/>
  <c r="F211" i="3"/>
  <c r="D211" i="3"/>
  <c r="M210" i="3"/>
  <c r="L210" i="3"/>
  <c r="K210" i="3"/>
  <c r="J210" i="3"/>
  <c r="I210" i="3"/>
  <c r="H210" i="3"/>
  <c r="G210" i="3"/>
  <c r="F210" i="3"/>
  <c r="D210" i="3"/>
  <c r="M209" i="3"/>
  <c r="L209" i="3"/>
  <c r="K209" i="3"/>
  <c r="J209" i="3"/>
  <c r="I209" i="3"/>
  <c r="H209" i="3"/>
  <c r="G209" i="3"/>
  <c r="F209" i="3"/>
  <c r="D209" i="3"/>
  <c r="M208" i="3"/>
  <c r="L208" i="3"/>
  <c r="K208" i="3"/>
  <c r="J208" i="3"/>
  <c r="I208" i="3"/>
  <c r="H208" i="3"/>
  <c r="G208" i="3"/>
  <c r="F208" i="3"/>
  <c r="D208" i="3"/>
  <c r="M207" i="3"/>
  <c r="L207" i="3"/>
  <c r="K207" i="3"/>
  <c r="J207" i="3"/>
  <c r="I207" i="3"/>
  <c r="H207" i="3"/>
  <c r="G207" i="3"/>
  <c r="F207" i="3"/>
  <c r="N207" i="3" s="1"/>
  <c r="D207" i="3"/>
  <c r="M206" i="3"/>
  <c r="L206" i="3"/>
  <c r="K206" i="3"/>
  <c r="J206" i="3"/>
  <c r="I206" i="3"/>
  <c r="H206" i="3"/>
  <c r="G206" i="3"/>
  <c r="F206" i="3"/>
  <c r="D206" i="3"/>
  <c r="M205" i="3"/>
  <c r="L205" i="3"/>
  <c r="K205" i="3"/>
  <c r="J205" i="3"/>
  <c r="I205" i="3"/>
  <c r="H205" i="3"/>
  <c r="G205" i="3"/>
  <c r="F205" i="3"/>
  <c r="N205" i="3" s="1"/>
  <c r="D205" i="3"/>
  <c r="M204" i="3"/>
  <c r="L204" i="3"/>
  <c r="K204" i="3"/>
  <c r="J204" i="3"/>
  <c r="I204" i="3"/>
  <c r="H204" i="3"/>
  <c r="G204" i="3"/>
  <c r="F204" i="3"/>
  <c r="D204" i="3"/>
  <c r="M203" i="3"/>
  <c r="L203" i="3"/>
  <c r="K203" i="3"/>
  <c r="J203" i="3"/>
  <c r="I203" i="3"/>
  <c r="H203" i="3"/>
  <c r="G203" i="3"/>
  <c r="F203" i="3"/>
  <c r="D203" i="3"/>
  <c r="M202" i="3"/>
  <c r="L202" i="3"/>
  <c r="K202" i="3"/>
  <c r="J202" i="3"/>
  <c r="I202" i="3"/>
  <c r="H202" i="3"/>
  <c r="G202" i="3"/>
  <c r="F202" i="3"/>
  <c r="D202" i="3"/>
  <c r="M201" i="3"/>
  <c r="L201" i="3"/>
  <c r="K201" i="3"/>
  <c r="J201" i="3"/>
  <c r="I201" i="3"/>
  <c r="H201" i="3"/>
  <c r="G201" i="3"/>
  <c r="F201" i="3"/>
  <c r="D201" i="3"/>
  <c r="M200" i="3"/>
  <c r="L200" i="3"/>
  <c r="K200" i="3"/>
  <c r="J200" i="3"/>
  <c r="I200" i="3"/>
  <c r="H200" i="3"/>
  <c r="G200" i="3"/>
  <c r="F200" i="3"/>
  <c r="N200" i="3" s="1"/>
  <c r="D200" i="3"/>
  <c r="M199" i="3"/>
  <c r="L199" i="3"/>
  <c r="K199" i="3"/>
  <c r="J199" i="3"/>
  <c r="I199" i="3"/>
  <c r="H199" i="3"/>
  <c r="G199" i="3"/>
  <c r="F199" i="3"/>
  <c r="D199" i="3"/>
  <c r="M198" i="3"/>
  <c r="L198" i="3"/>
  <c r="K198" i="3"/>
  <c r="J198" i="3"/>
  <c r="I198" i="3"/>
  <c r="H198" i="3"/>
  <c r="G198" i="3"/>
  <c r="F198" i="3"/>
  <c r="D198" i="3"/>
  <c r="M197" i="3"/>
  <c r="L197" i="3"/>
  <c r="K197" i="3"/>
  <c r="J197" i="3"/>
  <c r="I197" i="3"/>
  <c r="H197" i="3"/>
  <c r="G197" i="3"/>
  <c r="F197" i="3"/>
  <c r="D197" i="3"/>
  <c r="M196" i="3"/>
  <c r="L196" i="3"/>
  <c r="K196" i="3"/>
  <c r="J196" i="3"/>
  <c r="I196" i="3"/>
  <c r="H196" i="3"/>
  <c r="G196" i="3"/>
  <c r="F196" i="3"/>
  <c r="D196" i="3"/>
  <c r="M195" i="3"/>
  <c r="L195" i="3"/>
  <c r="K195" i="3"/>
  <c r="J195" i="3"/>
  <c r="I195" i="3"/>
  <c r="H195" i="3"/>
  <c r="G195" i="3"/>
  <c r="F195" i="3"/>
  <c r="D195" i="3"/>
  <c r="M194" i="3"/>
  <c r="L194" i="3"/>
  <c r="K194" i="3"/>
  <c r="J194" i="3"/>
  <c r="I194" i="3"/>
  <c r="H194" i="3"/>
  <c r="G194" i="3"/>
  <c r="F194" i="3"/>
  <c r="N194" i="3" s="1"/>
  <c r="D194" i="3"/>
  <c r="M193" i="3"/>
  <c r="L193" i="3"/>
  <c r="K193" i="3"/>
  <c r="J193" i="3"/>
  <c r="I193" i="3"/>
  <c r="H193" i="3"/>
  <c r="G193" i="3"/>
  <c r="F193" i="3"/>
  <c r="D193" i="3"/>
  <c r="M192" i="3"/>
  <c r="L192" i="3"/>
  <c r="K192" i="3"/>
  <c r="J192" i="3"/>
  <c r="I192" i="3"/>
  <c r="H192" i="3"/>
  <c r="G192" i="3"/>
  <c r="F192" i="3"/>
  <c r="N192" i="3" s="1"/>
  <c r="D192" i="3"/>
  <c r="M191" i="3"/>
  <c r="L191" i="3"/>
  <c r="K191" i="3"/>
  <c r="J191" i="3"/>
  <c r="I191" i="3"/>
  <c r="H191" i="3"/>
  <c r="G191" i="3"/>
  <c r="F191" i="3"/>
  <c r="D191" i="3"/>
  <c r="M190" i="3"/>
  <c r="L190" i="3"/>
  <c r="K190" i="3"/>
  <c r="J190" i="3"/>
  <c r="I190" i="3"/>
  <c r="H190" i="3"/>
  <c r="G190" i="3"/>
  <c r="F190" i="3"/>
  <c r="N190" i="3" s="1"/>
  <c r="D190" i="3"/>
  <c r="M189" i="3"/>
  <c r="L189" i="3"/>
  <c r="K189" i="3"/>
  <c r="J189" i="3"/>
  <c r="I189" i="3"/>
  <c r="H189" i="3"/>
  <c r="G189" i="3"/>
  <c r="F189" i="3"/>
  <c r="D189" i="3"/>
  <c r="M188" i="3"/>
  <c r="L188" i="3"/>
  <c r="K188" i="3"/>
  <c r="J188" i="3"/>
  <c r="I188" i="3"/>
  <c r="H188" i="3"/>
  <c r="G188" i="3"/>
  <c r="F188" i="3"/>
  <c r="N188" i="3" s="1"/>
  <c r="D188" i="3"/>
  <c r="M187" i="3"/>
  <c r="L187" i="3"/>
  <c r="K187" i="3"/>
  <c r="J187" i="3"/>
  <c r="I187" i="3"/>
  <c r="H187" i="3"/>
  <c r="G187" i="3"/>
  <c r="F187" i="3"/>
  <c r="N187" i="3" s="1"/>
  <c r="D187" i="3"/>
  <c r="M186" i="3"/>
  <c r="L186" i="3"/>
  <c r="K186" i="3"/>
  <c r="J186" i="3"/>
  <c r="I186" i="3"/>
  <c r="H186" i="3"/>
  <c r="G186" i="3"/>
  <c r="F186" i="3"/>
  <c r="N186" i="3" s="1"/>
  <c r="D186" i="3"/>
  <c r="M185" i="3"/>
  <c r="L185" i="3"/>
  <c r="K185" i="3"/>
  <c r="J185" i="3"/>
  <c r="I185" i="3"/>
  <c r="H185" i="3"/>
  <c r="G185" i="3"/>
  <c r="F185" i="3"/>
  <c r="D185" i="3"/>
  <c r="M184" i="3"/>
  <c r="L184" i="3"/>
  <c r="K184" i="3"/>
  <c r="J184" i="3"/>
  <c r="I184" i="3"/>
  <c r="H184" i="3"/>
  <c r="G184" i="3"/>
  <c r="F184" i="3"/>
  <c r="D184" i="3"/>
  <c r="M183" i="3"/>
  <c r="L183" i="3"/>
  <c r="K183" i="3"/>
  <c r="J183" i="3"/>
  <c r="I183" i="3"/>
  <c r="H183" i="3"/>
  <c r="G183" i="3"/>
  <c r="F183" i="3"/>
  <c r="N183" i="3" s="1"/>
  <c r="D183" i="3"/>
  <c r="M182" i="3"/>
  <c r="L182" i="3"/>
  <c r="K182" i="3"/>
  <c r="J182" i="3"/>
  <c r="I182" i="3"/>
  <c r="H182" i="3"/>
  <c r="G182" i="3"/>
  <c r="F182" i="3"/>
  <c r="D182" i="3"/>
  <c r="M181" i="3"/>
  <c r="L181" i="3"/>
  <c r="K181" i="3"/>
  <c r="J181" i="3"/>
  <c r="I181" i="3"/>
  <c r="H181" i="3"/>
  <c r="G181" i="3"/>
  <c r="F181" i="3"/>
  <c r="N181" i="3" s="1"/>
  <c r="D181" i="3"/>
  <c r="M180" i="3"/>
  <c r="L180" i="3"/>
  <c r="K180" i="3"/>
  <c r="J180" i="3"/>
  <c r="I180" i="3"/>
  <c r="H180" i="3"/>
  <c r="G180" i="3"/>
  <c r="F180" i="3"/>
  <c r="N180" i="3" s="1"/>
  <c r="D180" i="3"/>
  <c r="M179" i="3"/>
  <c r="L179" i="3"/>
  <c r="K179" i="3"/>
  <c r="J179" i="3"/>
  <c r="I179" i="3"/>
  <c r="H179" i="3"/>
  <c r="G179" i="3"/>
  <c r="F179" i="3"/>
  <c r="D179" i="3"/>
  <c r="M178" i="3"/>
  <c r="L178" i="3"/>
  <c r="K178" i="3"/>
  <c r="J178" i="3"/>
  <c r="I178" i="3"/>
  <c r="H178" i="3"/>
  <c r="G178" i="3"/>
  <c r="F178" i="3"/>
  <c r="N178" i="3" s="1"/>
  <c r="D178" i="3"/>
  <c r="M177" i="3"/>
  <c r="L177" i="3"/>
  <c r="K177" i="3"/>
  <c r="J177" i="3"/>
  <c r="I177" i="3"/>
  <c r="H177" i="3"/>
  <c r="G177" i="3"/>
  <c r="F177" i="3"/>
  <c r="N177" i="3" s="1"/>
  <c r="D177" i="3"/>
  <c r="M176" i="3"/>
  <c r="L176" i="3"/>
  <c r="K176" i="3"/>
  <c r="J176" i="3"/>
  <c r="I176" i="3"/>
  <c r="H176" i="3"/>
  <c r="G176" i="3"/>
  <c r="F176" i="3"/>
  <c r="N176" i="3" s="1"/>
  <c r="D176" i="3"/>
  <c r="M175" i="3"/>
  <c r="L175" i="3"/>
  <c r="K175" i="3"/>
  <c r="J175" i="3"/>
  <c r="I175" i="3"/>
  <c r="H175" i="3"/>
  <c r="G175" i="3"/>
  <c r="F175" i="3"/>
  <c r="N175" i="3" s="1"/>
  <c r="D175" i="3"/>
  <c r="M174" i="3"/>
  <c r="L174" i="3"/>
  <c r="K174" i="3"/>
  <c r="J174" i="3"/>
  <c r="I174" i="3"/>
  <c r="H174" i="3"/>
  <c r="G174" i="3"/>
  <c r="F174" i="3"/>
  <c r="N174" i="3" s="1"/>
  <c r="D174" i="3"/>
  <c r="M173" i="3"/>
  <c r="L173" i="3"/>
  <c r="K173" i="3"/>
  <c r="J173" i="3"/>
  <c r="I173" i="3"/>
  <c r="H173" i="3"/>
  <c r="G173" i="3"/>
  <c r="F173" i="3"/>
  <c r="N173" i="3" s="1"/>
  <c r="D173" i="3"/>
  <c r="M172" i="3"/>
  <c r="L172" i="3"/>
  <c r="K172" i="3"/>
  <c r="J172" i="3"/>
  <c r="I172" i="3"/>
  <c r="H172" i="3"/>
  <c r="G172" i="3"/>
  <c r="F172" i="3"/>
  <c r="N172" i="3" s="1"/>
  <c r="D172" i="3"/>
  <c r="M171" i="3"/>
  <c r="L171" i="3"/>
  <c r="K171" i="3"/>
  <c r="J171" i="3"/>
  <c r="I171" i="3"/>
  <c r="H171" i="3"/>
  <c r="G171" i="3"/>
  <c r="F171" i="3"/>
  <c r="N171" i="3" s="1"/>
  <c r="D171" i="3"/>
  <c r="M170" i="3"/>
  <c r="L170" i="3"/>
  <c r="K170" i="3"/>
  <c r="J170" i="3"/>
  <c r="I170" i="3"/>
  <c r="H170" i="3"/>
  <c r="G170" i="3"/>
  <c r="F170" i="3"/>
  <c r="N170" i="3" s="1"/>
  <c r="D170" i="3"/>
  <c r="M169" i="3"/>
  <c r="L169" i="3"/>
  <c r="K169" i="3"/>
  <c r="J169" i="3"/>
  <c r="I169" i="3"/>
  <c r="H169" i="3"/>
  <c r="G169" i="3"/>
  <c r="F169" i="3"/>
  <c r="N169" i="3" s="1"/>
  <c r="D169" i="3"/>
  <c r="M168" i="3"/>
  <c r="L168" i="3"/>
  <c r="K168" i="3"/>
  <c r="J168" i="3"/>
  <c r="I168" i="3"/>
  <c r="H168" i="3"/>
  <c r="G168" i="3"/>
  <c r="F168" i="3"/>
  <c r="N168" i="3" s="1"/>
  <c r="D168" i="3"/>
  <c r="M167" i="3"/>
  <c r="L167" i="3"/>
  <c r="K167" i="3"/>
  <c r="J167" i="3"/>
  <c r="I167" i="3"/>
  <c r="H167" i="3"/>
  <c r="G167" i="3"/>
  <c r="F167" i="3"/>
  <c r="N167" i="3" s="1"/>
  <c r="D167" i="3"/>
  <c r="M166" i="3"/>
  <c r="L166" i="3"/>
  <c r="K166" i="3"/>
  <c r="J166" i="3"/>
  <c r="I166" i="3"/>
  <c r="H166" i="3"/>
  <c r="G166" i="3"/>
  <c r="F166" i="3"/>
  <c r="N166" i="3" s="1"/>
  <c r="D166" i="3"/>
  <c r="M165" i="3"/>
  <c r="L165" i="3"/>
  <c r="K165" i="3"/>
  <c r="J165" i="3"/>
  <c r="I165" i="3"/>
  <c r="H165" i="3"/>
  <c r="G165" i="3"/>
  <c r="F165" i="3"/>
  <c r="N165" i="3" s="1"/>
  <c r="D165" i="3"/>
  <c r="M164" i="3"/>
  <c r="L164" i="3"/>
  <c r="K164" i="3"/>
  <c r="J164" i="3"/>
  <c r="I164" i="3"/>
  <c r="H164" i="3"/>
  <c r="G164" i="3"/>
  <c r="F164" i="3"/>
  <c r="N164" i="3" s="1"/>
  <c r="D164" i="3"/>
  <c r="M163" i="3"/>
  <c r="L163" i="3"/>
  <c r="K163" i="3"/>
  <c r="J163" i="3"/>
  <c r="I163" i="3"/>
  <c r="H163" i="3"/>
  <c r="G163" i="3"/>
  <c r="F163" i="3"/>
  <c r="N163" i="3" s="1"/>
  <c r="D163" i="3"/>
  <c r="M162" i="3"/>
  <c r="L162" i="3"/>
  <c r="K162" i="3"/>
  <c r="J162" i="3"/>
  <c r="I162" i="3"/>
  <c r="H162" i="3"/>
  <c r="G162" i="3"/>
  <c r="F162" i="3"/>
  <c r="N162" i="3" s="1"/>
  <c r="D162" i="3"/>
  <c r="M161" i="3"/>
  <c r="L161" i="3"/>
  <c r="K161" i="3"/>
  <c r="J161" i="3"/>
  <c r="I161" i="3"/>
  <c r="H161" i="3"/>
  <c r="G161" i="3"/>
  <c r="F161" i="3"/>
  <c r="N161" i="3" s="1"/>
  <c r="D161" i="3"/>
  <c r="M160" i="3"/>
  <c r="L160" i="3"/>
  <c r="K160" i="3"/>
  <c r="J160" i="3"/>
  <c r="I160" i="3"/>
  <c r="H160" i="3"/>
  <c r="G160" i="3"/>
  <c r="F160" i="3"/>
  <c r="N160" i="3" s="1"/>
  <c r="D160" i="3"/>
  <c r="M159" i="3"/>
  <c r="L159" i="3"/>
  <c r="K159" i="3"/>
  <c r="J159" i="3"/>
  <c r="I159" i="3"/>
  <c r="H159" i="3"/>
  <c r="G159" i="3"/>
  <c r="F159" i="3"/>
  <c r="N159" i="3" s="1"/>
  <c r="D159" i="3"/>
  <c r="M158" i="3"/>
  <c r="L158" i="3"/>
  <c r="K158" i="3"/>
  <c r="J158" i="3"/>
  <c r="I158" i="3"/>
  <c r="H158" i="3"/>
  <c r="G158" i="3"/>
  <c r="F158" i="3"/>
  <c r="N158" i="3" s="1"/>
  <c r="D158" i="3"/>
  <c r="M157" i="3"/>
  <c r="L157" i="3"/>
  <c r="K157" i="3"/>
  <c r="J157" i="3"/>
  <c r="I157" i="3"/>
  <c r="H157" i="3"/>
  <c r="G157" i="3"/>
  <c r="F157" i="3"/>
  <c r="N157" i="3" s="1"/>
  <c r="D157" i="3"/>
  <c r="M156" i="3"/>
  <c r="L156" i="3"/>
  <c r="K156" i="3"/>
  <c r="J156" i="3"/>
  <c r="I156" i="3"/>
  <c r="H156" i="3"/>
  <c r="G156" i="3"/>
  <c r="F156" i="3"/>
  <c r="N156" i="3" s="1"/>
  <c r="D156" i="3"/>
  <c r="M155" i="3"/>
  <c r="L155" i="3"/>
  <c r="K155" i="3"/>
  <c r="J155" i="3"/>
  <c r="I155" i="3"/>
  <c r="H155" i="3"/>
  <c r="G155" i="3"/>
  <c r="F155" i="3"/>
  <c r="D155" i="3"/>
  <c r="M154" i="3"/>
  <c r="L154" i="3"/>
  <c r="K154" i="3"/>
  <c r="J154" i="3"/>
  <c r="I154" i="3"/>
  <c r="H154" i="3"/>
  <c r="G154" i="3"/>
  <c r="F154" i="3"/>
  <c r="D154" i="3"/>
  <c r="M153" i="3"/>
  <c r="L153" i="3"/>
  <c r="K153" i="3"/>
  <c r="J153" i="3"/>
  <c r="I153" i="3"/>
  <c r="H153" i="3"/>
  <c r="G153" i="3"/>
  <c r="F153" i="3"/>
  <c r="D153" i="3"/>
  <c r="M152" i="3"/>
  <c r="L152" i="3"/>
  <c r="K152" i="3"/>
  <c r="J152" i="3"/>
  <c r="I152" i="3"/>
  <c r="H152" i="3"/>
  <c r="G152" i="3"/>
  <c r="F152" i="3"/>
  <c r="D152" i="3"/>
  <c r="M151" i="3"/>
  <c r="L151" i="3"/>
  <c r="K151" i="3"/>
  <c r="J151" i="3"/>
  <c r="I151" i="3"/>
  <c r="H151" i="3"/>
  <c r="G151" i="3"/>
  <c r="D36" i="2" s="1"/>
  <c r="F151" i="3"/>
  <c r="D151" i="3"/>
  <c r="M150" i="3"/>
  <c r="L150" i="3"/>
  <c r="K150" i="3"/>
  <c r="J150" i="3"/>
  <c r="I150" i="3"/>
  <c r="H150" i="3"/>
  <c r="G150" i="3"/>
  <c r="F150" i="3"/>
  <c r="D150" i="3"/>
  <c r="M149" i="3"/>
  <c r="L149" i="3"/>
  <c r="K149" i="3"/>
  <c r="J149" i="3"/>
  <c r="I149" i="3"/>
  <c r="H149" i="3"/>
  <c r="G149" i="3"/>
  <c r="F149" i="3"/>
  <c r="D149" i="3"/>
  <c r="M148" i="3"/>
  <c r="L148" i="3"/>
  <c r="K148" i="3"/>
  <c r="J148" i="3"/>
  <c r="I148" i="3"/>
  <c r="H148" i="3"/>
  <c r="G148" i="3"/>
  <c r="F148" i="3"/>
  <c r="D148" i="3"/>
  <c r="M147" i="3"/>
  <c r="L147" i="3"/>
  <c r="K147" i="3"/>
  <c r="J147" i="3"/>
  <c r="I147" i="3"/>
  <c r="H147" i="3"/>
  <c r="G147" i="3"/>
  <c r="F147" i="3"/>
  <c r="D147" i="3"/>
  <c r="M146" i="3"/>
  <c r="L146" i="3"/>
  <c r="K146" i="3"/>
  <c r="J146" i="3"/>
  <c r="I146" i="3"/>
  <c r="H146" i="3"/>
  <c r="G146" i="3"/>
  <c r="F146" i="3"/>
  <c r="D146" i="3"/>
  <c r="M145" i="3"/>
  <c r="L145" i="3"/>
  <c r="K145" i="3"/>
  <c r="J145" i="3"/>
  <c r="I145" i="3"/>
  <c r="H145" i="3"/>
  <c r="G145" i="3"/>
  <c r="F145" i="3"/>
  <c r="D145" i="3"/>
  <c r="M144" i="3"/>
  <c r="L144" i="3"/>
  <c r="K144" i="3"/>
  <c r="J144" i="3"/>
  <c r="I144" i="3"/>
  <c r="H144" i="3"/>
  <c r="G144" i="3"/>
  <c r="F144" i="3"/>
  <c r="D144" i="3"/>
  <c r="M143" i="3"/>
  <c r="L143" i="3"/>
  <c r="K143" i="3"/>
  <c r="J143" i="3"/>
  <c r="I143" i="3"/>
  <c r="H143" i="3"/>
  <c r="G143" i="3"/>
  <c r="F143" i="3"/>
  <c r="D143" i="3"/>
  <c r="M142" i="3"/>
  <c r="L142" i="3"/>
  <c r="K142" i="3"/>
  <c r="J142" i="3"/>
  <c r="I142" i="3"/>
  <c r="H142" i="3"/>
  <c r="G142" i="3"/>
  <c r="F142" i="3"/>
  <c r="D142" i="3"/>
  <c r="M141" i="3"/>
  <c r="L141" i="3"/>
  <c r="K141" i="3"/>
  <c r="J141" i="3"/>
  <c r="I141" i="3"/>
  <c r="H141" i="3"/>
  <c r="G141" i="3"/>
  <c r="F141" i="3"/>
  <c r="D141" i="3"/>
  <c r="M140" i="3"/>
  <c r="L140" i="3"/>
  <c r="K140" i="3"/>
  <c r="J140" i="3"/>
  <c r="I140" i="3"/>
  <c r="H140" i="3"/>
  <c r="G140" i="3"/>
  <c r="F140" i="3"/>
  <c r="N140" i="3" s="1"/>
  <c r="D140" i="3"/>
  <c r="M139" i="3"/>
  <c r="L139" i="3"/>
  <c r="K139" i="3"/>
  <c r="J139" i="3"/>
  <c r="I139" i="3"/>
  <c r="H139" i="3"/>
  <c r="G139" i="3"/>
  <c r="F139" i="3"/>
  <c r="D139" i="3"/>
  <c r="M138" i="3"/>
  <c r="L138" i="3"/>
  <c r="K138" i="3"/>
  <c r="J138" i="3"/>
  <c r="I138" i="3"/>
  <c r="H138" i="3"/>
  <c r="G138" i="3"/>
  <c r="F138" i="3"/>
  <c r="D138" i="3"/>
  <c r="M137" i="3"/>
  <c r="L137" i="3"/>
  <c r="K137" i="3"/>
  <c r="J137" i="3"/>
  <c r="I137" i="3"/>
  <c r="H137" i="3"/>
  <c r="G137" i="3"/>
  <c r="F137" i="3"/>
  <c r="D137" i="3"/>
  <c r="M136" i="3"/>
  <c r="L136" i="3"/>
  <c r="K136" i="3"/>
  <c r="J136" i="3"/>
  <c r="I136" i="3"/>
  <c r="H136" i="3"/>
  <c r="G136" i="3"/>
  <c r="F136" i="3"/>
  <c r="D136" i="3"/>
  <c r="M135" i="3"/>
  <c r="L135" i="3"/>
  <c r="K135" i="3"/>
  <c r="J135" i="3"/>
  <c r="I135" i="3"/>
  <c r="H135" i="3"/>
  <c r="G135" i="3"/>
  <c r="F135" i="3"/>
  <c r="D135" i="3"/>
  <c r="M134" i="3"/>
  <c r="L134" i="3"/>
  <c r="K134" i="3"/>
  <c r="J134" i="3"/>
  <c r="I134" i="3"/>
  <c r="H134" i="3"/>
  <c r="G134" i="3"/>
  <c r="F134" i="3"/>
  <c r="N134" i="3" s="1"/>
  <c r="D134" i="3"/>
  <c r="M133" i="3"/>
  <c r="L133" i="3"/>
  <c r="K133" i="3"/>
  <c r="J133" i="3"/>
  <c r="I133" i="3"/>
  <c r="H133" i="3"/>
  <c r="G133" i="3"/>
  <c r="F133" i="3"/>
  <c r="D133" i="3"/>
  <c r="M132" i="3"/>
  <c r="L132" i="3"/>
  <c r="K132" i="3"/>
  <c r="J132" i="3"/>
  <c r="I132" i="3"/>
  <c r="H132" i="3"/>
  <c r="G132" i="3"/>
  <c r="F132" i="3"/>
  <c r="N132" i="3" s="1"/>
  <c r="D132" i="3"/>
  <c r="M131" i="3"/>
  <c r="L131" i="3"/>
  <c r="K131" i="3"/>
  <c r="J131" i="3"/>
  <c r="I131" i="3"/>
  <c r="H131" i="3"/>
  <c r="G131" i="3"/>
  <c r="F131" i="3"/>
  <c r="D131" i="3"/>
  <c r="M130" i="3"/>
  <c r="L130" i="3"/>
  <c r="K130" i="3"/>
  <c r="J130" i="3"/>
  <c r="I130" i="3"/>
  <c r="H130" i="3"/>
  <c r="G130" i="3"/>
  <c r="F130" i="3"/>
  <c r="D130" i="3"/>
  <c r="M129" i="3"/>
  <c r="L129" i="3"/>
  <c r="K129" i="3"/>
  <c r="J129" i="3"/>
  <c r="I129" i="3"/>
  <c r="H129" i="3"/>
  <c r="G129" i="3"/>
  <c r="F129" i="3"/>
  <c r="D129" i="3"/>
  <c r="M128" i="3"/>
  <c r="L128" i="3"/>
  <c r="K128" i="3"/>
  <c r="J128" i="3"/>
  <c r="I128" i="3"/>
  <c r="H128" i="3"/>
  <c r="G128" i="3"/>
  <c r="F128" i="3"/>
  <c r="N128" i="3" s="1"/>
  <c r="D128" i="3"/>
  <c r="M127" i="3"/>
  <c r="L127" i="3"/>
  <c r="K127" i="3"/>
  <c r="J127" i="3"/>
  <c r="I127" i="3"/>
  <c r="H127" i="3"/>
  <c r="G127" i="3"/>
  <c r="F127" i="3"/>
  <c r="N127" i="3" s="1"/>
  <c r="D127" i="3"/>
  <c r="M126" i="3"/>
  <c r="L126" i="3"/>
  <c r="K126" i="3"/>
  <c r="J126" i="3"/>
  <c r="I126" i="3"/>
  <c r="H126" i="3"/>
  <c r="G126" i="3"/>
  <c r="F126" i="3"/>
  <c r="N126" i="3" s="1"/>
  <c r="D126" i="3"/>
  <c r="M125" i="3"/>
  <c r="L125" i="3"/>
  <c r="K125" i="3"/>
  <c r="J125" i="3"/>
  <c r="I125" i="3"/>
  <c r="H125" i="3"/>
  <c r="G125" i="3"/>
  <c r="F125" i="3"/>
  <c r="N125" i="3" s="1"/>
  <c r="D125" i="3"/>
  <c r="M124" i="3"/>
  <c r="L124" i="3"/>
  <c r="K124" i="3"/>
  <c r="J124" i="3"/>
  <c r="I124" i="3"/>
  <c r="H124" i="3"/>
  <c r="G124" i="3"/>
  <c r="F124" i="3"/>
  <c r="N124" i="3" s="1"/>
  <c r="D124" i="3"/>
  <c r="M123" i="3"/>
  <c r="L123" i="3"/>
  <c r="K123" i="3"/>
  <c r="J123" i="3"/>
  <c r="I123" i="3"/>
  <c r="H123" i="3"/>
  <c r="G123" i="3"/>
  <c r="F123" i="3"/>
  <c r="N123" i="3" s="1"/>
  <c r="D123" i="3"/>
  <c r="M122" i="3"/>
  <c r="L122" i="3"/>
  <c r="K122" i="3"/>
  <c r="J122" i="3"/>
  <c r="I122" i="3"/>
  <c r="H122" i="3"/>
  <c r="G122" i="3"/>
  <c r="F122" i="3"/>
  <c r="N122" i="3" s="1"/>
  <c r="D122" i="3"/>
  <c r="M121" i="3"/>
  <c r="L121" i="3"/>
  <c r="K121" i="3"/>
  <c r="J121" i="3"/>
  <c r="I121" i="3"/>
  <c r="H121" i="3"/>
  <c r="G121" i="3"/>
  <c r="F121" i="3"/>
  <c r="N121" i="3" s="1"/>
  <c r="D121" i="3"/>
  <c r="M120" i="3"/>
  <c r="L120" i="3"/>
  <c r="K120" i="3"/>
  <c r="J120" i="3"/>
  <c r="I120" i="3"/>
  <c r="H120" i="3"/>
  <c r="G120" i="3"/>
  <c r="F120" i="3"/>
  <c r="N120" i="3" s="1"/>
  <c r="D120" i="3"/>
  <c r="M119" i="3"/>
  <c r="L119" i="3"/>
  <c r="K119" i="3"/>
  <c r="J119" i="3"/>
  <c r="I119" i="3"/>
  <c r="H119" i="3"/>
  <c r="G119" i="3"/>
  <c r="F119" i="3"/>
  <c r="N119" i="3" s="1"/>
  <c r="D119" i="3"/>
  <c r="M118" i="3"/>
  <c r="L118" i="3"/>
  <c r="K118" i="3"/>
  <c r="J118" i="3"/>
  <c r="I118" i="3"/>
  <c r="H118" i="3"/>
  <c r="G118" i="3"/>
  <c r="F118" i="3"/>
  <c r="N118" i="3" s="1"/>
  <c r="D118" i="3"/>
  <c r="M117" i="3"/>
  <c r="L117" i="3"/>
  <c r="K117" i="3"/>
  <c r="J117" i="3"/>
  <c r="I117" i="3"/>
  <c r="H117" i="3"/>
  <c r="G117" i="3"/>
  <c r="F117" i="3"/>
  <c r="N117" i="3" s="1"/>
  <c r="D117" i="3"/>
  <c r="M116" i="3"/>
  <c r="L116" i="3"/>
  <c r="K116" i="3"/>
  <c r="J116" i="3"/>
  <c r="I116" i="3"/>
  <c r="H116" i="3"/>
  <c r="G116" i="3"/>
  <c r="F116" i="3"/>
  <c r="N116" i="3" s="1"/>
  <c r="D116" i="3"/>
  <c r="M115" i="3"/>
  <c r="L115" i="3"/>
  <c r="K115" i="3"/>
  <c r="J115" i="3"/>
  <c r="I115" i="3"/>
  <c r="H115" i="3"/>
  <c r="G115" i="3"/>
  <c r="F115" i="3"/>
  <c r="N115" i="3" s="1"/>
  <c r="D115" i="3"/>
  <c r="M114" i="3"/>
  <c r="L114" i="3"/>
  <c r="K114" i="3"/>
  <c r="J114" i="3"/>
  <c r="I114" i="3"/>
  <c r="H114" i="3"/>
  <c r="G114" i="3"/>
  <c r="F114" i="3"/>
  <c r="N114" i="3" s="1"/>
  <c r="D114" i="3"/>
  <c r="M113" i="3"/>
  <c r="L113" i="3"/>
  <c r="K113" i="3"/>
  <c r="J113" i="3"/>
  <c r="I113" i="3"/>
  <c r="H113" i="3"/>
  <c r="G113" i="3"/>
  <c r="F113" i="3"/>
  <c r="N113" i="3" s="1"/>
  <c r="D113" i="3"/>
  <c r="M112" i="3"/>
  <c r="L112" i="3"/>
  <c r="K112" i="3"/>
  <c r="J112" i="3"/>
  <c r="I112" i="3"/>
  <c r="H112" i="3"/>
  <c r="G112" i="3"/>
  <c r="F112" i="3"/>
  <c r="N112" i="3" s="1"/>
  <c r="D112" i="3"/>
  <c r="M111" i="3"/>
  <c r="L111" i="3"/>
  <c r="K111" i="3"/>
  <c r="J111" i="3"/>
  <c r="I111" i="3"/>
  <c r="H111" i="3"/>
  <c r="G111" i="3"/>
  <c r="F111" i="3"/>
  <c r="N111" i="3" s="1"/>
  <c r="D111" i="3"/>
  <c r="M110" i="3"/>
  <c r="L110" i="3"/>
  <c r="K110" i="3"/>
  <c r="J110" i="3"/>
  <c r="I110" i="3"/>
  <c r="H110" i="3"/>
  <c r="G110" i="3"/>
  <c r="F110" i="3"/>
  <c r="N110" i="3" s="1"/>
  <c r="D110" i="3"/>
  <c r="M109" i="3"/>
  <c r="L109" i="3"/>
  <c r="K109" i="3"/>
  <c r="J109" i="3"/>
  <c r="I109" i="3"/>
  <c r="H109" i="3"/>
  <c r="G109" i="3"/>
  <c r="F109" i="3"/>
  <c r="N109" i="3" s="1"/>
  <c r="D109" i="3"/>
  <c r="M108" i="3"/>
  <c r="L108" i="3"/>
  <c r="K108" i="3"/>
  <c r="J108" i="3"/>
  <c r="I108" i="3"/>
  <c r="H108" i="3"/>
  <c r="G108" i="3"/>
  <c r="F108" i="3"/>
  <c r="N108" i="3" s="1"/>
  <c r="D108" i="3"/>
  <c r="M107" i="3"/>
  <c r="L107" i="3"/>
  <c r="K107" i="3"/>
  <c r="J107" i="3"/>
  <c r="I107" i="3"/>
  <c r="H107" i="3"/>
  <c r="G107" i="3"/>
  <c r="F107" i="3"/>
  <c r="N107" i="3" s="1"/>
  <c r="D107" i="3"/>
  <c r="M106" i="3"/>
  <c r="L106" i="3"/>
  <c r="K106" i="3"/>
  <c r="J106" i="3"/>
  <c r="I106" i="3"/>
  <c r="H106" i="3"/>
  <c r="G106" i="3"/>
  <c r="F106" i="3"/>
  <c r="N106" i="3" s="1"/>
  <c r="D106" i="3"/>
  <c r="M105" i="3"/>
  <c r="L105" i="3"/>
  <c r="K105" i="3"/>
  <c r="J105" i="3"/>
  <c r="I105" i="3"/>
  <c r="H105" i="3"/>
  <c r="G105" i="3"/>
  <c r="F105" i="3"/>
  <c r="N105" i="3" s="1"/>
  <c r="D105" i="3"/>
  <c r="M104" i="3"/>
  <c r="L104" i="3"/>
  <c r="K104" i="3"/>
  <c r="J104" i="3"/>
  <c r="I104" i="3"/>
  <c r="H104" i="3"/>
  <c r="G104" i="3"/>
  <c r="F104" i="3"/>
  <c r="N104" i="3" s="1"/>
  <c r="D104" i="3"/>
  <c r="M103" i="3"/>
  <c r="L103" i="3"/>
  <c r="K103" i="3"/>
  <c r="J103" i="3"/>
  <c r="I103" i="3"/>
  <c r="H103" i="3"/>
  <c r="G103" i="3"/>
  <c r="F103" i="3"/>
  <c r="N103" i="3" s="1"/>
  <c r="D103" i="3"/>
  <c r="M102" i="3"/>
  <c r="L102" i="3"/>
  <c r="K102" i="3"/>
  <c r="J102" i="3"/>
  <c r="I102" i="3"/>
  <c r="H102" i="3"/>
  <c r="G102" i="3"/>
  <c r="F102" i="3"/>
  <c r="N102" i="3" s="1"/>
  <c r="D102" i="3"/>
  <c r="M101" i="3"/>
  <c r="L101" i="3"/>
  <c r="K101" i="3"/>
  <c r="J101" i="3"/>
  <c r="I101" i="3"/>
  <c r="H101" i="3"/>
  <c r="G101" i="3"/>
  <c r="F101" i="3"/>
  <c r="N101" i="3" s="1"/>
  <c r="D101" i="3"/>
  <c r="M100" i="3"/>
  <c r="L100" i="3"/>
  <c r="K100" i="3"/>
  <c r="J100" i="3"/>
  <c r="I100" i="3"/>
  <c r="H100" i="3"/>
  <c r="G100" i="3"/>
  <c r="F100" i="3"/>
  <c r="N100" i="3" s="1"/>
  <c r="D100" i="3"/>
  <c r="M99" i="3"/>
  <c r="L99" i="3"/>
  <c r="K99" i="3"/>
  <c r="J99" i="3"/>
  <c r="I99" i="3"/>
  <c r="H99" i="3"/>
  <c r="G99" i="3"/>
  <c r="F99" i="3"/>
  <c r="N99" i="3" s="1"/>
  <c r="D99" i="3"/>
  <c r="M98" i="3"/>
  <c r="L98" i="3"/>
  <c r="K98" i="3"/>
  <c r="J98" i="3"/>
  <c r="I98" i="3"/>
  <c r="H98" i="3"/>
  <c r="G98" i="3"/>
  <c r="F98" i="3"/>
  <c r="N98" i="3" s="1"/>
  <c r="D98" i="3"/>
  <c r="M97" i="3"/>
  <c r="L97" i="3"/>
  <c r="K97" i="3"/>
  <c r="J97" i="3"/>
  <c r="I97" i="3"/>
  <c r="H97" i="3"/>
  <c r="G97" i="3"/>
  <c r="F97" i="3"/>
  <c r="N97" i="3" s="1"/>
  <c r="D97" i="3"/>
  <c r="M96" i="3"/>
  <c r="L96" i="3"/>
  <c r="K96" i="3"/>
  <c r="J96" i="3"/>
  <c r="I96" i="3"/>
  <c r="H96" i="3"/>
  <c r="G96" i="3"/>
  <c r="F96" i="3"/>
  <c r="D96" i="3"/>
  <c r="M95" i="3"/>
  <c r="L95" i="3"/>
  <c r="K95" i="3"/>
  <c r="J95" i="3"/>
  <c r="I95" i="3"/>
  <c r="H95" i="3"/>
  <c r="G95" i="3"/>
  <c r="F95" i="3"/>
  <c r="N95" i="3" s="1"/>
  <c r="D95" i="3"/>
  <c r="M94" i="3"/>
  <c r="L94" i="3"/>
  <c r="K94" i="3"/>
  <c r="J94" i="3"/>
  <c r="I94" i="3"/>
  <c r="H94" i="3"/>
  <c r="G94" i="3"/>
  <c r="F94" i="3"/>
  <c r="D94" i="3"/>
  <c r="M93" i="3"/>
  <c r="L93" i="3"/>
  <c r="K93" i="3"/>
  <c r="J93" i="3"/>
  <c r="I93" i="3"/>
  <c r="H93" i="3"/>
  <c r="G93" i="3"/>
  <c r="F93" i="3"/>
  <c r="N93" i="3" s="1"/>
  <c r="D93" i="3"/>
  <c r="M92" i="3"/>
  <c r="L92" i="3"/>
  <c r="K92" i="3"/>
  <c r="J92" i="3"/>
  <c r="I92" i="3"/>
  <c r="H92" i="3"/>
  <c r="G92" i="3"/>
  <c r="F92" i="3"/>
  <c r="D92" i="3"/>
  <c r="M91" i="3"/>
  <c r="L91" i="3"/>
  <c r="K91" i="3"/>
  <c r="J91" i="3"/>
  <c r="I91" i="3"/>
  <c r="H91" i="3"/>
  <c r="G91" i="3"/>
  <c r="F91" i="3"/>
  <c r="N91" i="3" s="1"/>
  <c r="D91" i="3"/>
  <c r="M90" i="3"/>
  <c r="L90" i="3"/>
  <c r="K90" i="3"/>
  <c r="J90" i="3"/>
  <c r="I90" i="3"/>
  <c r="H90" i="3"/>
  <c r="G90" i="3"/>
  <c r="F90" i="3"/>
  <c r="D90" i="3"/>
  <c r="M89" i="3"/>
  <c r="L89" i="3"/>
  <c r="K89" i="3"/>
  <c r="J89" i="3"/>
  <c r="I89" i="3"/>
  <c r="H89" i="3"/>
  <c r="G89" i="3"/>
  <c r="F89" i="3"/>
  <c r="D89" i="3"/>
  <c r="M88" i="3"/>
  <c r="L88" i="3"/>
  <c r="K88" i="3"/>
  <c r="J88" i="3"/>
  <c r="I88" i="3"/>
  <c r="H88" i="3"/>
  <c r="G88" i="3"/>
  <c r="F88" i="3"/>
  <c r="D88" i="3"/>
  <c r="M87" i="3"/>
  <c r="L87" i="3"/>
  <c r="K87" i="3"/>
  <c r="J87" i="3"/>
  <c r="I87" i="3"/>
  <c r="H87" i="3"/>
  <c r="G87" i="3"/>
  <c r="F87" i="3"/>
  <c r="D87" i="3"/>
  <c r="M86" i="3"/>
  <c r="L86" i="3"/>
  <c r="K86" i="3"/>
  <c r="J86" i="3"/>
  <c r="I86" i="3"/>
  <c r="H86" i="3"/>
  <c r="G86" i="3"/>
  <c r="F86" i="3"/>
  <c r="N86" i="3" s="1"/>
  <c r="D86" i="3"/>
  <c r="M85" i="3"/>
  <c r="L85" i="3"/>
  <c r="K85" i="3"/>
  <c r="J85" i="3"/>
  <c r="I85" i="3"/>
  <c r="H85" i="3"/>
  <c r="G85" i="3"/>
  <c r="F85" i="3"/>
  <c r="N85" i="3" s="1"/>
  <c r="D85" i="3"/>
  <c r="M84" i="3"/>
  <c r="L84" i="3"/>
  <c r="K84" i="3"/>
  <c r="J84" i="3"/>
  <c r="I84" i="3"/>
  <c r="H84" i="3"/>
  <c r="G84" i="3"/>
  <c r="F84" i="3"/>
  <c r="D84" i="3"/>
  <c r="M83" i="3"/>
  <c r="L83" i="3"/>
  <c r="K83" i="3"/>
  <c r="J83" i="3"/>
  <c r="I83" i="3"/>
  <c r="H83" i="3"/>
  <c r="G83" i="3"/>
  <c r="F83" i="3"/>
  <c r="D83" i="3"/>
  <c r="M82" i="3"/>
  <c r="L82" i="3"/>
  <c r="K82" i="3"/>
  <c r="J82" i="3"/>
  <c r="I82" i="3"/>
  <c r="H82" i="3"/>
  <c r="G82" i="3"/>
  <c r="F82" i="3"/>
  <c r="N82" i="3" s="1"/>
  <c r="D82" i="3"/>
  <c r="M81" i="3"/>
  <c r="L81" i="3"/>
  <c r="K81" i="3"/>
  <c r="J81" i="3"/>
  <c r="I81" i="3"/>
  <c r="H81" i="3"/>
  <c r="G81" i="3"/>
  <c r="F81" i="3"/>
  <c r="D81" i="3"/>
  <c r="M80" i="3"/>
  <c r="L80" i="3"/>
  <c r="K80" i="3"/>
  <c r="J80" i="3"/>
  <c r="I80" i="3"/>
  <c r="H80" i="3"/>
  <c r="G80" i="3"/>
  <c r="F80" i="3"/>
  <c r="D80" i="3"/>
  <c r="M79" i="3"/>
  <c r="L79" i="3"/>
  <c r="K79" i="3"/>
  <c r="J79" i="3"/>
  <c r="I79" i="3"/>
  <c r="H79" i="3"/>
  <c r="G79" i="3"/>
  <c r="F79" i="3"/>
  <c r="D79" i="3"/>
  <c r="M78" i="3"/>
  <c r="L78" i="3"/>
  <c r="K78" i="3"/>
  <c r="J78" i="3"/>
  <c r="I78" i="3"/>
  <c r="H78" i="3"/>
  <c r="G78" i="3"/>
  <c r="F78" i="3"/>
  <c r="N78" i="3" s="1"/>
  <c r="D78" i="3"/>
  <c r="M77" i="3"/>
  <c r="L77" i="3"/>
  <c r="K77" i="3"/>
  <c r="J77" i="3"/>
  <c r="I77" i="3"/>
  <c r="H77" i="3"/>
  <c r="G77" i="3"/>
  <c r="F77" i="3"/>
  <c r="N77" i="3" s="1"/>
  <c r="D77" i="3"/>
  <c r="M76" i="3"/>
  <c r="L76" i="3"/>
  <c r="K76" i="3"/>
  <c r="J76" i="3"/>
  <c r="I76" i="3"/>
  <c r="H76" i="3"/>
  <c r="G76" i="3"/>
  <c r="F76" i="3"/>
  <c r="N76" i="3" s="1"/>
  <c r="D76" i="3"/>
  <c r="M75" i="3"/>
  <c r="L75" i="3"/>
  <c r="K75" i="3"/>
  <c r="J75" i="3"/>
  <c r="I75" i="3"/>
  <c r="H75" i="3"/>
  <c r="G75" i="3"/>
  <c r="F75" i="3"/>
  <c r="N75" i="3" s="1"/>
  <c r="D75" i="3"/>
  <c r="M74" i="3"/>
  <c r="L74" i="3"/>
  <c r="K74" i="3"/>
  <c r="J74" i="3"/>
  <c r="I74" i="3"/>
  <c r="H74" i="3"/>
  <c r="G74" i="3"/>
  <c r="F74" i="3"/>
  <c r="N74" i="3" s="1"/>
  <c r="D74" i="3"/>
  <c r="M73" i="3"/>
  <c r="L73" i="3"/>
  <c r="K73" i="3"/>
  <c r="J73" i="3"/>
  <c r="I73" i="3"/>
  <c r="H73" i="3"/>
  <c r="G73" i="3"/>
  <c r="F73" i="3"/>
  <c r="N73" i="3" s="1"/>
  <c r="D73" i="3"/>
  <c r="M72" i="3"/>
  <c r="L72" i="3"/>
  <c r="K72" i="3"/>
  <c r="J72" i="3"/>
  <c r="I72" i="3"/>
  <c r="H72" i="3"/>
  <c r="G72" i="3"/>
  <c r="F72" i="3"/>
  <c r="N72" i="3" s="1"/>
  <c r="D72" i="3"/>
  <c r="M71" i="3"/>
  <c r="L71" i="3"/>
  <c r="K71" i="3"/>
  <c r="J71" i="3"/>
  <c r="I71" i="3"/>
  <c r="H71" i="3"/>
  <c r="G71" i="3"/>
  <c r="F71" i="3"/>
  <c r="N71" i="3" s="1"/>
  <c r="D71" i="3"/>
  <c r="M70" i="3"/>
  <c r="L70" i="3"/>
  <c r="K70" i="3"/>
  <c r="J70" i="3"/>
  <c r="I70" i="3"/>
  <c r="H70" i="3"/>
  <c r="G70" i="3"/>
  <c r="F70" i="3"/>
  <c r="N70" i="3" s="1"/>
  <c r="D70" i="3"/>
  <c r="M69" i="3"/>
  <c r="L69" i="3"/>
  <c r="K69" i="3"/>
  <c r="J69" i="3"/>
  <c r="I69" i="3"/>
  <c r="H69" i="3"/>
  <c r="G69" i="3"/>
  <c r="F69" i="3"/>
  <c r="D69" i="3"/>
  <c r="M68" i="3"/>
  <c r="L68" i="3"/>
  <c r="K68" i="3"/>
  <c r="J68" i="3"/>
  <c r="I68" i="3"/>
  <c r="H68" i="3"/>
  <c r="G68" i="3"/>
  <c r="F68" i="3"/>
  <c r="D68" i="3"/>
  <c r="M67" i="3"/>
  <c r="L67" i="3"/>
  <c r="K67" i="3"/>
  <c r="J67" i="3"/>
  <c r="I67" i="3"/>
  <c r="H67" i="3"/>
  <c r="G67" i="3"/>
  <c r="F67" i="3"/>
  <c r="D67" i="3"/>
  <c r="M66" i="3"/>
  <c r="L66" i="3"/>
  <c r="K66" i="3"/>
  <c r="J66" i="3"/>
  <c r="I66" i="3"/>
  <c r="H66" i="3"/>
  <c r="G66" i="3"/>
  <c r="F66" i="3"/>
  <c r="N66" i="3" s="1"/>
  <c r="D66" i="3"/>
  <c r="M65" i="3"/>
  <c r="L65" i="3"/>
  <c r="K65" i="3"/>
  <c r="J65" i="3"/>
  <c r="I65" i="3"/>
  <c r="H65" i="3"/>
  <c r="G65" i="3"/>
  <c r="F65" i="3"/>
  <c r="D65" i="3"/>
  <c r="M64" i="3"/>
  <c r="L64" i="3"/>
  <c r="K64" i="3"/>
  <c r="J64" i="3"/>
  <c r="I64" i="3"/>
  <c r="H64" i="3"/>
  <c r="G64" i="3"/>
  <c r="F64" i="3"/>
  <c r="N64" i="3" s="1"/>
  <c r="D64" i="3"/>
  <c r="M63" i="3"/>
  <c r="L63" i="3"/>
  <c r="K63" i="3"/>
  <c r="J63" i="3"/>
  <c r="I63" i="3"/>
  <c r="H63" i="3"/>
  <c r="G63" i="3"/>
  <c r="F63" i="3"/>
  <c r="N63" i="3" s="1"/>
  <c r="D63" i="3"/>
  <c r="M62" i="3"/>
  <c r="L62" i="3"/>
  <c r="K62" i="3"/>
  <c r="J62" i="3"/>
  <c r="I62" i="3"/>
  <c r="H62" i="3"/>
  <c r="G62" i="3"/>
  <c r="F62" i="3"/>
  <c r="D62" i="3"/>
  <c r="M61" i="3"/>
  <c r="L61" i="3"/>
  <c r="K61" i="3"/>
  <c r="J61" i="3"/>
  <c r="I61" i="3"/>
  <c r="H61" i="3"/>
  <c r="G61" i="3"/>
  <c r="F61" i="3"/>
  <c r="D61" i="3"/>
  <c r="M60" i="3"/>
  <c r="L60" i="3"/>
  <c r="K60" i="3"/>
  <c r="J60" i="3"/>
  <c r="I60" i="3"/>
  <c r="H60" i="3"/>
  <c r="G60" i="3"/>
  <c r="F60" i="3"/>
  <c r="N60" i="3" s="1"/>
  <c r="D60" i="3"/>
  <c r="M59" i="3"/>
  <c r="L59" i="3"/>
  <c r="K59" i="3"/>
  <c r="J59" i="3"/>
  <c r="I59" i="3"/>
  <c r="H59" i="3"/>
  <c r="G59" i="3"/>
  <c r="F59" i="3"/>
  <c r="D59" i="3"/>
  <c r="M58" i="3"/>
  <c r="L58" i="3"/>
  <c r="K58" i="3"/>
  <c r="J58" i="3"/>
  <c r="I58" i="3"/>
  <c r="H58" i="3"/>
  <c r="G58" i="3"/>
  <c r="F58" i="3"/>
  <c r="N58" i="3" s="1"/>
  <c r="D58" i="3"/>
  <c r="M57" i="3"/>
  <c r="L57" i="3"/>
  <c r="K57" i="3"/>
  <c r="J57" i="3"/>
  <c r="I57" i="3"/>
  <c r="H57" i="3"/>
  <c r="G57" i="3"/>
  <c r="F57" i="3"/>
  <c r="D57" i="3"/>
  <c r="M56" i="3"/>
  <c r="L56" i="3"/>
  <c r="K56" i="3"/>
  <c r="J56" i="3"/>
  <c r="I56" i="3"/>
  <c r="H56" i="3"/>
  <c r="G56" i="3"/>
  <c r="F56" i="3"/>
  <c r="D56" i="3"/>
  <c r="M55" i="3"/>
  <c r="L55" i="3"/>
  <c r="K55" i="3"/>
  <c r="J55" i="3"/>
  <c r="I55" i="3"/>
  <c r="H55" i="3"/>
  <c r="G55" i="3"/>
  <c r="F55" i="3"/>
  <c r="D55" i="3"/>
  <c r="M54" i="3"/>
  <c r="L54" i="3"/>
  <c r="K54" i="3"/>
  <c r="J54" i="3"/>
  <c r="I54" i="3"/>
  <c r="H54" i="3"/>
  <c r="G54" i="3"/>
  <c r="F54" i="3"/>
  <c r="N54" i="3" s="1"/>
  <c r="D54" i="3"/>
  <c r="M53" i="3"/>
  <c r="L53" i="3"/>
  <c r="K53" i="3"/>
  <c r="J53" i="3"/>
  <c r="I53" i="3"/>
  <c r="H53" i="3"/>
  <c r="G53" i="3"/>
  <c r="F53" i="3"/>
  <c r="N53" i="3" s="1"/>
  <c r="D53" i="3"/>
  <c r="M52" i="3"/>
  <c r="L52" i="3"/>
  <c r="K52" i="3"/>
  <c r="J52" i="3"/>
  <c r="I52" i="3"/>
  <c r="H52" i="3"/>
  <c r="G52" i="3"/>
  <c r="F52" i="3"/>
  <c r="D52" i="3"/>
  <c r="M51" i="3"/>
  <c r="L51" i="3"/>
  <c r="K51" i="3"/>
  <c r="J51" i="3"/>
  <c r="I51" i="3"/>
  <c r="H51" i="3"/>
  <c r="G51" i="3"/>
  <c r="F51" i="3"/>
  <c r="D51" i="3"/>
  <c r="M50" i="3"/>
  <c r="L50" i="3"/>
  <c r="K50" i="3"/>
  <c r="J50" i="3"/>
  <c r="I50" i="3"/>
  <c r="H50" i="3"/>
  <c r="G50" i="3"/>
  <c r="F50" i="3"/>
  <c r="D50" i="3"/>
  <c r="M49" i="3"/>
  <c r="L49" i="3"/>
  <c r="K49" i="3"/>
  <c r="J49" i="3"/>
  <c r="I49" i="3"/>
  <c r="H49" i="3"/>
  <c r="G49" i="3"/>
  <c r="F49" i="3"/>
  <c r="D49" i="3"/>
  <c r="M48" i="3"/>
  <c r="L48" i="3"/>
  <c r="K48" i="3"/>
  <c r="J48" i="3"/>
  <c r="I48" i="3"/>
  <c r="H48" i="3"/>
  <c r="G48" i="3"/>
  <c r="F48" i="3"/>
  <c r="D48" i="3"/>
  <c r="M47" i="3"/>
  <c r="L47" i="3"/>
  <c r="K47" i="3"/>
  <c r="J47" i="3"/>
  <c r="I47" i="3"/>
  <c r="H47" i="3"/>
  <c r="G47" i="3"/>
  <c r="F47" i="3"/>
  <c r="D47" i="3"/>
  <c r="M46" i="3"/>
  <c r="L46" i="3"/>
  <c r="K46" i="3"/>
  <c r="J46" i="3"/>
  <c r="I46" i="3"/>
  <c r="H46" i="3"/>
  <c r="G46" i="3"/>
  <c r="F46" i="3"/>
  <c r="N46" i="3" s="1"/>
  <c r="D46" i="3"/>
  <c r="M45" i="3"/>
  <c r="L45" i="3"/>
  <c r="K45" i="3"/>
  <c r="J45" i="3"/>
  <c r="I45" i="3"/>
  <c r="H45" i="3"/>
  <c r="G45" i="3"/>
  <c r="F45" i="3"/>
  <c r="D45" i="3"/>
  <c r="M44" i="3"/>
  <c r="L44" i="3"/>
  <c r="K44" i="3"/>
  <c r="J44" i="3"/>
  <c r="I44" i="3"/>
  <c r="H44" i="3"/>
  <c r="G44" i="3"/>
  <c r="F44" i="3"/>
  <c r="D44" i="3"/>
  <c r="M43" i="3"/>
  <c r="L43" i="3"/>
  <c r="K43" i="3"/>
  <c r="J43" i="3"/>
  <c r="I43" i="3"/>
  <c r="H43" i="3"/>
  <c r="G43" i="3"/>
  <c r="F43" i="3"/>
  <c r="N43" i="3" s="1"/>
  <c r="D43" i="3"/>
  <c r="M42" i="3"/>
  <c r="L42" i="3"/>
  <c r="K42" i="3"/>
  <c r="J42" i="3"/>
  <c r="I42" i="3"/>
  <c r="H42" i="3"/>
  <c r="G42" i="3"/>
  <c r="F42" i="3"/>
  <c r="D42" i="3"/>
  <c r="M41" i="3"/>
  <c r="L41" i="3"/>
  <c r="K41" i="3"/>
  <c r="J41" i="3"/>
  <c r="I41" i="3"/>
  <c r="H41" i="3"/>
  <c r="G41" i="3"/>
  <c r="D28" i="2" s="1"/>
  <c r="F41" i="3"/>
  <c r="D41" i="3"/>
  <c r="M40" i="3"/>
  <c r="L40" i="3"/>
  <c r="K40" i="3"/>
  <c r="J40" i="3"/>
  <c r="I40" i="3"/>
  <c r="H40" i="3"/>
  <c r="G40" i="3"/>
  <c r="F40" i="3"/>
  <c r="D40" i="3"/>
  <c r="M39" i="3"/>
  <c r="L39" i="3"/>
  <c r="K39" i="3"/>
  <c r="J39" i="3"/>
  <c r="I39" i="3"/>
  <c r="H39" i="3"/>
  <c r="G39" i="3"/>
  <c r="F39" i="3"/>
  <c r="N39" i="3" s="1"/>
  <c r="D39" i="3"/>
  <c r="M38" i="3"/>
  <c r="L38" i="3"/>
  <c r="K38" i="3"/>
  <c r="J38" i="3"/>
  <c r="I38" i="3"/>
  <c r="H38" i="3"/>
  <c r="G38" i="3"/>
  <c r="F38" i="3"/>
  <c r="D38" i="3"/>
  <c r="M37" i="3"/>
  <c r="L37" i="3"/>
  <c r="K37" i="3"/>
  <c r="J37" i="3"/>
  <c r="I37" i="3"/>
  <c r="H37" i="3"/>
  <c r="G37" i="3"/>
  <c r="F37" i="3"/>
  <c r="D37" i="3"/>
  <c r="M36" i="3"/>
  <c r="L36" i="3"/>
  <c r="K36" i="3"/>
  <c r="J36" i="3"/>
  <c r="I36" i="3"/>
  <c r="H36" i="3"/>
  <c r="G36" i="3"/>
  <c r="F36" i="3"/>
  <c r="D36" i="3"/>
  <c r="M35" i="3"/>
  <c r="L35" i="3"/>
  <c r="K35" i="3"/>
  <c r="J35" i="3"/>
  <c r="I35" i="3"/>
  <c r="H35" i="3"/>
  <c r="G35" i="3"/>
  <c r="F35" i="3"/>
  <c r="N35" i="3" s="1"/>
  <c r="D35" i="3"/>
  <c r="M34" i="3"/>
  <c r="L34" i="3"/>
  <c r="K34" i="3"/>
  <c r="J34" i="3"/>
  <c r="I34" i="3"/>
  <c r="H34" i="3"/>
  <c r="G34" i="3"/>
  <c r="F34" i="3"/>
  <c r="D34" i="3"/>
  <c r="M33" i="3"/>
  <c r="L33" i="3"/>
  <c r="K33" i="3"/>
  <c r="J33" i="3"/>
  <c r="I33" i="3"/>
  <c r="H33" i="3"/>
  <c r="G33" i="3"/>
  <c r="F33" i="3"/>
  <c r="D33" i="3"/>
  <c r="M32" i="3"/>
  <c r="L32" i="3"/>
  <c r="K32" i="3"/>
  <c r="J32" i="3"/>
  <c r="I32" i="3"/>
  <c r="H32" i="3"/>
  <c r="G32" i="3"/>
  <c r="F32" i="3"/>
  <c r="N32" i="3" s="1"/>
  <c r="D32" i="3"/>
  <c r="M31" i="3"/>
  <c r="L31" i="3"/>
  <c r="K31" i="3"/>
  <c r="J31" i="3"/>
  <c r="I31" i="3"/>
  <c r="H31" i="3"/>
  <c r="G31" i="3"/>
  <c r="F31" i="3"/>
  <c r="D31" i="3"/>
  <c r="M30" i="3"/>
  <c r="L30" i="3"/>
  <c r="K30" i="3"/>
  <c r="J30" i="3"/>
  <c r="I30" i="3"/>
  <c r="H30" i="3"/>
  <c r="G30" i="3"/>
  <c r="F30" i="3"/>
  <c r="D30" i="3"/>
  <c r="M29" i="3"/>
  <c r="L29" i="3"/>
  <c r="K29" i="3"/>
  <c r="J29" i="3"/>
  <c r="I29" i="3"/>
  <c r="H29" i="3"/>
  <c r="G29" i="3"/>
  <c r="F29" i="3"/>
  <c r="D29" i="3"/>
  <c r="M28" i="3"/>
  <c r="L28" i="3"/>
  <c r="K28" i="3"/>
  <c r="J28" i="3"/>
  <c r="I28" i="3"/>
  <c r="H28" i="3"/>
  <c r="G28" i="3"/>
  <c r="F28" i="3"/>
  <c r="D28" i="3"/>
  <c r="M27" i="3"/>
  <c r="L27" i="3"/>
  <c r="K27" i="3"/>
  <c r="J27" i="3"/>
  <c r="I27" i="3"/>
  <c r="H27" i="3"/>
  <c r="G27" i="3"/>
  <c r="F27" i="3"/>
  <c r="N27" i="3" s="1"/>
  <c r="D27" i="3"/>
  <c r="M26" i="3"/>
  <c r="L26" i="3"/>
  <c r="K26" i="3"/>
  <c r="J26" i="3"/>
  <c r="I26" i="3"/>
  <c r="H26" i="3"/>
  <c r="G26" i="3"/>
  <c r="F26" i="3"/>
  <c r="N26" i="3" s="1"/>
  <c r="D26" i="3"/>
  <c r="M25" i="3"/>
  <c r="L25" i="3"/>
  <c r="K25" i="3"/>
  <c r="J25" i="3"/>
  <c r="I25" i="3"/>
  <c r="H25" i="3"/>
  <c r="G25" i="3"/>
  <c r="F25" i="3"/>
  <c r="N25" i="3" s="1"/>
  <c r="D25" i="3"/>
  <c r="M24" i="3"/>
  <c r="L24" i="3"/>
  <c r="K24" i="3"/>
  <c r="J24" i="3"/>
  <c r="I24" i="3"/>
  <c r="H24" i="3"/>
  <c r="G24" i="3"/>
  <c r="F24" i="3"/>
  <c r="N24" i="3" s="1"/>
  <c r="D24" i="3"/>
  <c r="M23" i="3"/>
  <c r="L23" i="3"/>
  <c r="K23" i="3"/>
  <c r="J23" i="3"/>
  <c r="I23" i="3"/>
  <c r="H23" i="3"/>
  <c r="G23" i="3"/>
  <c r="F23" i="3"/>
  <c r="N23" i="3" s="1"/>
  <c r="D23" i="3"/>
  <c r="M22" i="3"/>
  <c r="L22" i="3"/>
  <c r="K22" i="3"/>
  <c r="J22" i="3"/>
  <c r="I22" i="3"/>
  <c r="H22" i="3"/>
  <c r="G22" i="3"/>
  <c r="F22" i="3"/>
  <c r="N22" i="3" s="1"/>
  <c r="D22" i="3"/>
  <c r="M21" i="3"/>
  <c r="L21" i="3"/>
  <c r="K21" i="3"/>
  <c r="J21" i="3"/>
  <c r="I21" i="3"/>
  <c r="H21" i="3"/>
  <c r="G21" i="3"/>
  <c r="F21" i="3"/>
  <c r="N21" i="3" s="1"/>
  <c r="D21" i="3"/>
  <c r="M20" i="3"/>
  <c r="L20" i="3"/>
  <c r="K20" i="3"/>
  <c r="J20" i="3"/>
  <c r="I20" i="3"/>
  <c r="H20" i="3"/>
  <c r="G20" i="3"/>
  <c r="F20" i="3"/>
  <c r="N20" i="3" s="1"/>
  <c r="D20" i="3"/>
  <c r="M19" i="3"/>
  <c r="L19" i="3"/>
  <c r="K19" i="3"/>
  <c r="J19" i="3"/>
  <c r="I19" i="3"/>
  <c r="H19" i="3"/>
  <c r="G19" i="3"/>
  <c r="F19" i="3"/>
  <c r="N19" i="3" s="1"/>
  <c r="D19" i="3"/>
  <c r="M18" i="3"/>
  <c r="L18" i="3"/>
  <c r="K18" i="3"/>
  <c r="J18" i="3"/>
  <c r="I18" i="3"/>
  <c r="H18" i="3"/>
  <c r="G18" i="3"/>
  <c r="F18" i="3"/>
  <c r="N18" i="3" s="1"/>
  <c r="D18" i="3"/>
  <c r="M17" i="3"/>
  <c r="L17" i="3"/>
  <c r="K17" i="3"/>
  <c r="J17" i="3"/>
  <c r="I17" i="3"/>
  <c r="H17" i="3"/>
  <c r="G17" i="3"/>
  <c r="F17" i="3"/>
  <c r="N17" i="3" s="1"/>
  <c r="D17" i="3"/>
  <c r="M16" i="3"/>
  <c r="L16" i="3"/>
  <c r="K16" i="3"/>
  <c r="J16" i="3"/>
  <c r="I16" i="3"/>
  <c r="H16" i="3"/>
  <c r="G16" i="3"/>
  <c r="F16" i="3"/>
  <c r="N16" i="3" s="1"/>
  <c r="D16" i="3"/>
  <c r="M15" i="3"/>
  <c r="L15" i="3"/>
  <c r="K15" i="3"/>
  <c r="J15" i="3"/>
  <c r="I15" i="3"/>
  <c r="H15" i="3"/>
  <c r="G15" i="3"/>
  <c r="F15" i="3"/>
  <c r="N15" i="3" s="1"/>
  <c r="D15" i="3"/>
  <c r="M14" i="3"/>
  <c r="L14" i="3"/>
  <c r="K14" i="3"/>
  <c r="J14" i="3"/>
  <c r="I14" i="3"/>
  <c r="H14" i="3"/>
  <c r="G14" i="3"/>
  <c r="F14" i="3"/>
  <c r="N14" i="3" s="1"/>
  <c r="D14" i="3"/>
  <c r="M13" i="3"/>
  <c r="L13" i="3"/>
  <c r="K13" i="3"/>
  <c r="J13" i="3"/>
  <c r="I13" i="3"/>
  <c r="H13" i="3"/>
  <c r="G13" i="3"/>
  <c r="F13" i="3"/>
  <c r="N13" i="3" s="1"/>
  <c r="D13" i="3"/>
  <c r="M12" i="3"/>
  <c r="L12" i="3"/>
  <c r="K12" i="3"/>
  <c r="J12" i="3"/>
  <c r="I12" i="3"/>
  <c r="H12" i="3"/>
  <c r="G12" i="3"/>
  <c r="F12" i="3"/>
  <c r="N12" i="3" s="1"/>
  <c r="D12" i="3"/>
  <c r="M11" i="3"/>
  <c r="L11" i="3"/>
  <c r="K11" i="3"/>
  <c r="J11" i="3"/>
  <c r="I11" i="3"/>
  <c r="H11" i="3"/>
  <c r="G11" i="3"/>
  <c r="F11" i="3"/>
  <c r="N11" i="3" s="1"/>
  <c r="D11" i="3"/>
  <c r="M10" i="3"/>
  <c r="L10" i="3"/>
  <c r="K10" i="3"/>
  <c r="J10" i="3"/>
  <c r="I10" i="3"/>
  <c r="H10" i="3"/>
  <c r="G10" i="3"/>
  <c r="F10" i="3"/>
  <c r="N10" i="3" s="1"/>
  <c r="D10" i="3"/>
  <c r="M9" i="3"/>
  <c r="L9" i="3"/>
  <c r="K9" i="3"/>
  <c r="J9" i="3"/>
  <c r="I9" i="3"/>
  <c r="H9" i="3"/>
  <c r="G9" i="3"/>
  <c r="F9" i="3"/>
  <c r="N9" i="3" s="1"/>
  <c r="D9" i="3"/>
  <c r="M8" i="3"/>
  <c r="L8" i="3"/>
  <c r="K8" i="3"/>
  <c r="J8" i="3"/>
  <c r="I8" i="3"/>
  <c r="H8" i="3"/>
  <c r="G8" i="3"/>
  <c r="F8" i="3"/>
  <c r="N8" i="3" s="1"/>
  <c r="D8" i="3"/>
  <c r="M7" i="3"/>
  <c r="L7" i="3"/>
  <c r="K7" i="3"/>
  <c r="J7" i="3"/>
  <c r="I7" i="3"/>
  <c r="H7" i="3"/>
  <c r="G7" i="3"/>
  <c r="F7" i="3"/>
  <c r="N7" i="3" s="1"/>
  <c r="D7" i="3"/>
  <c r="M6" i="3"/>
  <c r="L6" i="3"/>
  <c r="K6" i="3"/>
  <c r="J6" i="3"/>
  <c r="I6" i="3"/>
  <c r="H6" i="3"/>
  <c r="G6" i="3"/>
  <c r="F6" i="3"/>
  <c r="N6" i="3" s="1"/>
  <c r="D6" i="3"/>
  <c r="M5" i="3"/>
  <c r="L5" i="3"/>
  <c r="K5" i="3"/>
  <c r="J5" i="3"/>
  <c r="I5" i="3"/>
  <c r="H5" i="3"/>
  <c r="G5" i="3"/>
  <c r="F5" i="3"/>
  <c r="D5" i="3"/>
  <c r="J50" i="2"/>
  <c r="I50" i="2"/>
  <c r="H50" i="2"/>
  <c r="G50" i="2"/>
  <c r="F50" i="2"/>
  <c r="E50" i="2"/>
  <c r="D50" i="2"/>
  <c r="C50" i="2"/>
  <c r="B50" i="2"/>
  <c r="J49" i="2"/>
  <c r="I49" i="2"/>
  <c r="H49" i="2"/>
  <c r="G49" i="2"/>
  <c r="F49" i="2"/>
  <c r="E49" i="2"/>
  <c r="D49" i="2"/>
  <c r="C49" i="2"/>
  <c r="B49" i="2"/>
  <c r="J48" i="2"/>
  <c r="I48" i="2"/>
  <c r="H48" i="2"/>
  <c r="G48" i="2"/>
  <c r="F48" i="2"/>
  <c r="E48" i="2"/>
  <c r="D48" i="2"/>
  <c r="C48" i="2"/>
  <c r="B48" i="2"/>
  <c r="J47" i="2"/>
  <c r="I47" i="2"/>
  <c r="H47" i="2"/>
  <c r="G47" i="2"/>
  <c r="F47" i="2"/>
  <c r="E47" i="2"/>
  <c r="D47" i="2"/>
  <c r="C47" i="2"/>
  <c r="B47" i="2"/>
  <c r="J46" i="2"/>
  <c r="I46" i="2"/>
  <c r="H46" i="2"/>
  <c r="G46" i="2"/>
  <c r="F46" i="2"/>
  <c r="E46" i="2"/>
  <c r="D46" i="2"/>
  <c r="C46" i="2"/>
  <c r="B46" i="2"/>
  <c r="J45" i="2"/>
  <c r="I45" i="2"/>
  <c r="H45" i="2"/>
  <c r="G45" i="2"/>
  <c r="F45" i="2"/>
  <c r="E45" i="2"/>
  <c r="D45" i="2"/>
  <c r="B45" i="2"/>
  <c r="J44" i="2"/>
  <c r="I44" i="2"/>
  <c r="H44" i="2"/>
  <c r="G44" i="2"/>
  <c r="F44" i="2"/>
  <c r="E44" i="2"/>
  <c r="D44" i="2"/>
  <c r="B44" i="2"/>
  <c r="J43" i="2"/>
  <c r="I43" i="2"/>
  <c r="H43" i="2"/>
  <c r="G43" i="2"/>
  <c r="F43" i="2"/>
  <c r="E43" i="2"/>
  <c r="D43" i="2"/>
  <c r="C43" i="2"/>
  <c r="B43" i="2"/>
  <c r="J42" i="2"/>
  <c r="I42" i="2"/>
  <c r="H42" i="2"/>
  <c r="G42" i="2"/>
  <c r="F42" i="2"/>
  <c r="E42" i="2"/>
  <c r="D42" i="2"/>
  <c r="C42" i="2"/>
  <c r="B42" i="2"/>
  <c r="J41" i="2"/>
  <c r="I41" i="2"/>
  <c r="H41" i="2"/>
  <c r="G41" i="2"/>
  <c r="F41" i="2"/>
  <c r="E41" i="2"/>
  <c r="D41" i="2"/>
  <c r="C41" i="2"/>
  <c r="B41" i="2"/>
  <c r="J40" i="2"/>
  <c r="I40" i="2"/>
  <c r="H40" i="2"/>
  <c r="G40" i="2"/>
  <c r="F40" i="2"/>
  <c r="E40" i="2"/>
  <c r="D40" i="2"/>
  <c r="C40" i="2"/>
  <c r="B40" i="2"/>
  <c r="J39" i="2"/>
  <c r="I39" i="2"/>
  <c r="H39" i="2"/>
  <c r="G39" i="2"/>
  <c r="F39" i="2"/>
  <c r="E39" i="2"/>
  <c r="D39" i="2"/>
  <c r="C39" i="2"/>
  <c r="B39" i="2"/>
  <c r="J38" i="2"/>
  <c r="I38" i="2"/>
  <c r="H38" i="2"/>
  <c r="G38" i="2"/>
  <c r="F38" i="2"/>
  <c r="E38" i="2"/>
  <c r="D38" i="2"/>
  <c r="C38" i="2"/>
  <c r="B38" i="2"/>
  <c r="J37" i="2"/>
  <c r="I37" i="2"/>
  <c r="H37" i="2"/>
  <c r="G37" i="2"/>
  <c r="F37" i="2"/>
  <c r="E37" i="2"/>
  <c r="D37" i="2"/>
  <c r="C37" i="2"/>
  <c r="B37" i="2"/>
  <c r="J36" i="2"/>
  <c r="I36" i="2"/>
  <c r="H36" i="2"/>
  <c r="G36" i="2"/>
  <c r="F36" i="2"/>
  <c r="E36" i="2"/>
  <c r="C36" i="2"/>
  <c r="B36" i="2"/>
  <c r="J35" i="2"/>
  <c r="I35" i="2"/>
  <c r="H35" i="2"/>
  <c r="G35" i="2"/>
  <c r="F35" i="2"/>
  <c r="E35" i="2"/>
  <c r="D35" i="2"/>
  <c r="C35" i="2"/>
  <c r="B35" i="2"/>
  <c r="J34" i="2"/>
  <c r="I34" i="2"/>
  <c r="H34" i="2"/>
  <c r="G34" i="2"/>
  <c r="F34" i="2"/>
  <c r="E34" i="2"/>
  <c r="D34" i="2"/>
  <c r="C34" i="2"/>
  <c r="B34" i="2"/>
  <c r="J33" i="2"/>
  <c r="I33" i="2"/>
  <c r="H33" i="2"/>
  <c r="G33" i="2"/>
  <c r="F33" i="2"/>
  <c r="E33" i="2"/>
  <c r="D33" i="2"/>
  <c r="C33" i="2"/>
  <c r="B33" i="2"/>
  <c r="J32" i="2"/>
  <c r="I32" i="2"/>
  <c r="H32" i="2"/>
  <c r="G32" i="2"/>
  <c r="F32" i="2"/>
  <c r="E32" i="2"/>
  <c r="D32" i="2"/>
  <c r="C32" i="2"/>
  <c r="B32" i="2"/>
  <c r="J31" i="2"/>
  <c r="I31" i="2"/>
  <c r="H31" i="2"/>
  <c r="G31" i="2"/>
  <c r="F31" i="2"/>
  <c r="E31" i="2"/>
  <c r="D31" i="2"/>
  <c r="C31" i="2"/>
  <c r="B31" i="2"/>
  <c r="J30" i="2"/>
  <c r="I30" i="2"/>
  <c r="H30" i="2"/>
  <c r="G30" i="2"/>
  <c r="F30" i="2"/>
  <c r="E30" i="2"/>
  <c r="C30" i="2"/>
  <c r="B30" i="2"/>
  <c r="J29" i="2"/>
  <c r="I29" i="2"/>
  <c r="H29" i="2"/>
  <c r="G29" i="2"/>
  <c r="F29" i="2"/>
  <c r="E29" i="2"/>
  <c r="D29" i="2"/>
  <c r="B29" i="2"/>
  <c r="J28" i="2"/>
  <c r="I28" i="2"/>
  <c r="H28" i="2"/>
  <c r="G28" i="2"/>
  <c r="F28" i="2"/>
  <c r="E28" i="2"/>
  <c r="B28" i="2"/>
  <c r="J27" i="2"/>
  <c r="I27" i="2"/>
  <c r="H27" i="2"/>
  <c r="G27" i="2"/>
  <c r="F27" i="2"/>
  <c r="E27" i="2"/>
  <c r="C27" i="2"/>
  <c r="B27" i="2"/>
  <c r="J26" i="2"/>
  <c r="I26" i="2"/>
  <c r="H26" i="2"/>
  <c r="G26" i="2"/>
  <c r="F26" i="2"/>
  <c r="E26" i="2"/>
  <c r="D26" i="2"/>
  <c r="C26" i="2"/>
  <c r="B26" i="2"/>
  <c r="J25" i="2"/>
  <c r="I25" i="2"/>
  <c r="I51" i="2" s="1"/>
  <c r="H25" i="2"/>
  <c r="H51" i="2" s="1"/>
  <c r="G25" i="2"/>
  <c r="G51" i="2" s="1"/>
  <c r="F25" i="2"/>
  <c r="E25" i="2"/>
  <c r="E51" i="2" s="1"/>
  <c r="D25" i="2"/>
  <c r="C25" i="2"/>
  <c r="B25" i="2"/>
  <c r="C21" i="2"/>
  <c r="D21" i="2" s="1"/>
  <c r="C20" i="2"/>
  <c r="D20" i="2" s="1"/>
  <c r="C19" i="2"/>
  <c r="D19" i="2" s="1"/>
  <c r="C18" i="2"/>
  <c r="D18" i="2" s="1"/>
  <c r="G14" i="2"/>
  <c r="C14" i="2"/>
  <c r="F14" i="2" s="1"/>
  <c r="G13" i="2"/>
  <c r="C13" i="2"/>
  <c r="F13" i="2" s="1"/>
  <c r="G12" i="2"/>
  <c r="C12" i="2"/>
  <c r="F12" i="2" s="1"/>
  <c r="G11" i="2"/>
  <c r="C11" i="2"/>
  <c r="F11" i="2" s="1"/>
  <c r="G10" i="2"/>
  <c r="C10" i="2"/>
  <c r="G9" i="2"/>
  <c r="C9" i="2"/>
  <c r="F9" i="2" s="1"/>
  <c r="C8" i="2"/>
  <c r="G6" i="2"/>
  <c r="C6" i="2"/>
  <c r="F6" i="2" s="1"/>
  <c r="N340" i="3" l="1"/>
  <c r="N236" i="3"/>
  <c r="N184" i="3"/>
  <c r="N395" i="3"/>
  <c r="N382" i="3"/>
  <c r="N318" i="3"/>
  <c r="N266" i="3"/>
  <c r="N233" i="3"/>
  <c r="N204" i="3"/>
  <c r="N201" i="3"/>
  <c r="N195" i="3"/>
  <c r="N96" i="3"/>
  <c r="N94" i="3"/>
  <c r="N289" i="3"/>
  <c r="N214" i="3"/>
  <c r="N65" i="3"/>
  <c r="N290" i="3"/>
  <c r="N269" i="3"/>
  <c r="N260" i="3"/>
  <c r="N255" i="3"/>
  <c r="N247" i="3"/>
  <c r="N212" i="3"/>
  <c r="N202" i="3"/>
  <c r="N191" i="3"/>
  <c r="N90" i="3"/>
  <c r="D30" i="2"/>
  <c r="N80" i="3"/>
  <c r="N68" i="3"/>
  <c r="N67" i="3"/>
  <c r="N61" i="3"/>
  <c r="N57" i="3"/>
  <c r="N55" i="3"/>
  <c r="N50" i="3"/>
  <c r="N37" i="3"/>
  <c r="N36" i="3"/>
  <c r="D27" i="2"/>
  <c r="N31" i="3"/>
  <c r="N393" i="3"/>
  <c r="N381" i="3"/>
  <c r="N309" i="3"/>
  <c r="N306" i="3"/>
  <c r="N137" i="3"/>
  <c r="N92" i="3"/>
  <c r="N88" i="3"/>
  <c r="N81" i="3"/>
  <c r="N79" i="3"/>
  <c r="N62" i="3"/>
  <c r="N47" i="3"/>
  <c r="N40" i="3"/>
  <c r="N38" i="3"/>
  <c r="N34" i="3"/>
  <c r="N387" i="3"/>
  <c r="N372" i="3"/>
  <c r="N370" i="3"/>
  <c r="N365" i="3"/>
  <c r="N362" i="3"/>
  <c r="N359" i="3"/>
  <c r="N357" i="3"/>
  <c r="N355" i="3"/>
  <c r="N353" i="3"/>
  <c r="N351" i="3"/>
  <c r="N349" i="3"/>
  <c r="N347" i="3"/>
  <c r="N343" i="3"/>
  <c r="N341" i="3"/>
  <c r="N337" i="3"/>
  <c r="N319" i="3"/>
  <c r="N316" i="3"/>
  <c r="N314" i="3"/>
  <c r="N51" i="3"/>
  <c r="N394" i="3"/>
  <c r="N392" i="3"/>
  <c r="N391" i="3"/>
  <c r="N386" i="3"/>
  <c r="N373" i="3"/>
  <c r="N369" i="3"/>
  <c r="N364" i="3"/>
  <c r="N361" i="3"/>
  <c r="N345" i="3"/>
  <c r="N342" i="3"/>
  <c r="N335" i="3"/>
  <c r="N331" i="3"/>
  <c r="N320" i="3"/>
  <c r="N312" i="3"/>
  <c r="N374" i="3"/>
  <c r="N371" i="3"/>
  <c r="N368" i="3"/>
  <c r="N363" i="3"/>
  <c r="N360" i="3"/>
  <c r="N358" i="3"/>
  <c r="N356" i="3"/>
  <c r="N354" i="3"/>
  <c r="N352" i="3"/>
  <c r="N350" i="3"/>
  <c r="N348" i="3"/>
  <c r="N336" i="3"/>
  <c r="N315" i="3"/>
  <c r="N313" i="3"/>
  <c r="N310" i="3"/>
  <c r="N307" i="3"/>
  <c r="N305" i="3"/>
  <c r="N303" i="3"/>
  <c r="N300" i="3"/>
  <c r="N298" i="3"/>
  <c r="N295" i="3"/>
  <c r="N287" i="3"/>
  <c r="N265" i="3"/>
  <c r="N264" i="3"/>
  <c r="N49" i="3"/>
  <c r="N294" i="3"/>
  <c r="N291" i="3"/>
  <c r="N285" i="3"/>
  <c r="N281" i="3"/>
  <c r="N261" i="3"/>
  <c r="N259" i="3"/>
  <c r="N253" i="3"/>
  <c r="N252" i="3"/>
  <c r="N250" i="3"/>
  <c r="N244" i="3"/>
  <c r="N235" i="3"/>
  <c r="N213" i="3"/>
  <c r="N211" i="3"/>
  <c r="N210" i="3"/>
  <c r="N208" i="3"/>
  <c r="N206" i="3"/>
  <c r="N199" i="3"/>
  <c r="N198" i="3"/>
  <c r="N197" i="3"/>
  <c r="N196" i="3"/>
  <c r="N189" i="3"/>
  <c r="N182" i="3"/>
  <c r="N150" i="3"/>
  <c r="N148" i="3"/>
  <c r="N146" i="3"/>
  <c r="N144" i="3"/>
  <c r="N142" i="3"/>
  <c r="N139" i="3"/>
  <c r="N135" i="3"/>
  <c r="N131" i="3"/>
  <c r="N89" i="3"/>
  <c r="N256" i="3"/>
  <c r="N248" i="3"/>
  <c r="N246" i="3"/>
  <c r="N242" i="3"/>
  <c r="N240" i="3"/>
  <c r="N239" i="3"/>
  <c r="N231" i="3"/>
  <c r="N209" i="3"/>
  <c r="N203" i="3"/>
  <c r="N193" i="3"/>
  <c r="N185" i="3"/>
  <c r="N154" i="3"/>
  <c r="N152" i="3"/>
  <c r="N151" i="3"/>
  <c r="N149" i="3"/>
  <c r="N147" i="3"/>
  <c r="N141" i="3"/>
  <c r="N138" i="3"/>
  <c r="N133" i="3"/>
  <c r="N280" i="3"/>
  <c r="N245" i="3"/>
  <c r="N232" i="3"/>
  <c r="N230" i="3"/>
  <c r="N129" i="3"/>
  <c r="N84" i="3"/>
  <c r="N83" i="3"/>
  <c r="N59" i="3"/>
  <c r="N52" i="3"/>
  <c r="N45" i="3"/>
  <c r="N42" i="3"/>
  <c r="N33" i="3"/>
  <c r="N30" i="3"/>
  <c r="N29" i="3"/>
  <c r="N56" i="3"/>
  <c r="N44" i="3"/>
  <c r="N179" i="3"/>
  <c r="N155" i="3"/>
  <c r="N153" i="3"/>
  <c r="N145" i="3"/>
  <c r="N143" i="3"/>
  <c r="N136" i="3"/>
  <c r="N130" i="3"/>
  <c r="N48" i="3"/>
  <c r="N87" i="3"/>
  <c r="N28" i="3"/>
  <c r="M396" i="3"/>
  <c r="L396" i="3"/>
  <c r="K396" i="3"/>
  <c r="J396" i="3"/>
  <c r="I396" i="3"/>
  <c r="H396" i="3"/>
  <c r="G396" i="3"/>
  <c r="N311" i="3"/>
  <c r="C45" i="2"/>
  <c r="N263" i="3"/>
  <c r="C44" i="2"/>
  <c r="N69" i="3"/>
  <c r="C29" i="2"/>
  <c r="C7" i="2"/>
  <c r="F7" i="2" s="1"/>
  <c r="G7" i="2"/>
  <c r="N41" i="3"/>
  <c r="C28" i="2"/>
  <c r="F396" i="3"/>
  <c r="F397" i="3" s="1"/>
  <c r="N5" i="3"/>
  <c r="D51" i="2" l="1"/>
  <c r="C51" i="2"/>
  <c r="C52" i="2" s="1"/>
  <c r="F398" i="3"/>
</calcChain>
</file>

<file path=xl/sharedStrings.xml><?xml version="1.0" encoding="utf-8"?>
<sst xmlns="http://schemas.openxmlformats.org/spreadsheetml/2006/main" count="30823" uniqueCount="6591">
  <si>
    <t>مصفوفة خطة الفحص والاختبار ولوحة مؤشرات الجودة</t>
  </si>
  <si>
    <t>ملحق خطة جودة المشروع ACE_PQP_Template_20261005_v2، المبدعون العرب للاستشارات الهندسية</t>
  </si>
  <si>
    <t>المشروع</t>
  </si>
  <si>
    <t>[اسم المشروع]</t>
  </si>
  <si>
    <t>رمز المشروع</t>
  </si>
  <si>
    <t>[PRJ]</t>
  </si>
  <si>
    <t>المقاول</t>
  </si>
  <si>
    <t>[اسم المقاول]</t>
  </si>
  <si>
    <t>تاريخ البدء بالسجلات</t>
  </si>
  <si>
    <t>الورقة</t>
  </si>
  <si>
    <t>الاستخدام</t>
  </si>
  <si>
    <t>KPIs</t>
  </si>
  <si>
    <t>لوحة المؤشرات، تحسب آليا من السجلات. القيم المستهدفة في الخلايا الصفراء قابلة للتعديل.</t>
  </si>
  <si>
    <t>ITP_Matrix</t>
  </si>
  <si>
    <t>صف لكل موضوع فحص (391 موضوعا) مع عدد البنود ونقاط H وW وR ومراحل الفحص، محسوبة بـ COUNTIFS من ورقة Data.</t>
  </si>
  <si>
    <t>IR_Log</t>
  </si>
  <si>
    <t>سجل طلبات الفحص (300 صفا فارغا) بقوائم منسدلة للتخصص والإصدار والنتيجة.</t>
  </si>
  <si>
    <t>NCR_Log</t>
  </si>
  <si>
    <t>سجل تقارير عدم المطابقة، الحالة وزمن الإغلاق يحسبان آليا.</t>
  </si>
  <si>
    <t>Submittal_Log</t>
  </si>
  <si>
    <t>سجل التقديمات بأكواد الاعتماد A وB وC وD وزمن الدورة.</t>
  </si>
  <si>
    <t>Test_Log</t>
  </si>
  <si>
    <t>سجل الاختبارات ونتيجة ناجح أو فاشل لحساب نسبة الفشل.</t>
  </si>
  <si>
    <t>Data</t>
  </si>
  <si>
    <t>بنود الفحص (3839 بندا): التخصص، الموضوع، المرحلة، البند، معيار القبول، نوع النقطة، المرجع، وحالة التدقيق (البنود المعلمة يراجع تحتاج تأكيدا من مواصفات المشروع).</t>
  </si>
  <si>
    <t>Lists</t>
  </si>
  <si>
    <t>قوائم القيم المستخدمة في القوائم المنسدلة.</t>
  </si>
  <si>
    <t>دليل الألوان</t>
  </si>
  <si>
    <t>إدخال</t>
  </si>
  <si>
    <t>خط أزرق على خلفية صفراء: بيانات يدخلها المستخدم</t>
  </si>
  <si>
    <t>معادلة</t>
  </si>
  <si>
    <t>خط أسود: معادلة داخل نفس الورقة</t>
  </si>
  <si>
    <t>ربط</t>
  </si>
  <si>
    <t>خط أخضر: معادلة تقرأ من ورقة أخرى</t>
  </si>
  <si>
    <t>المرجع الفني لبنود الفحص: كتاب الإشراف الهندسي وأصول التنفيذ لمشروعات المباني، م. يسري أحمد عبد الرحيم، ط4 2018، صياغة ملخصة مع رقم الصفحة.</t>
  </si>
  <si>
    <t>إعداد: م/ أحمد فتحي، مدير المشاريع</t>
  </si>
  <si>
    <t>لوحة مؤشرات أداء الجودة</t>
  </si>
  <si>
    <t>تحسب آليا من IR_Log وNCR_Log وSubmittal_Log وTest_Log. المستهدف والاتجاه خلايا إدخال.</t>
  </si>
  <si>
    <t>م</t>
  </si>
  <si>
    <t>المؤشر</t>
  </si>
  <si>
    <t>القيمة</t>
  </si>
  <si>
    <t>المستهدف</t>
  </si>
  <si>
    <t>الاتجاه</t>
  </si>
  <si>
    <t>الحالة</t>
  </si>
  <si>
    <t>أساس الحساب (عدد)</t>
  </si>
  <si>
    <t>طريقة الحساب</t>
  </si>
  <si>
    <t>الحد الأدنى لمهلة إخطار IR (ساعة)</t>
  </si>
  <si>
    <t>قيمة إدخال تستخدم في عمود مهلة مستوفاة بسجل IR</t>
  </si>
  <si>
    <t>نسبة القبول من أول مرة IR</t>
  </si>
  <si>
    <t>≥</t>
  </si>
  <si>
    <t>IR بالإصدار R0 المقبولة أو المقبولة بملاحظات ÷ IR بالإصدار R0 التي لها نتيجة</t>
  </si>
  <si>
    <t>الالتزام بمهلة الإخطار</t>
  </si>
  <si>
    <t>IR بمهلة ≥ الحد الأدنى ÷ IR المسجل لها وقت تقديم ووقت فحص</t>
  </si>
  <si>
    <t>إجمالي IR المسجلة</t>
  </si>
  <si>
    <t>للمتابعة</t>
  </si>
  <si>
    <t>عدد أرقام IR في السجل</t>
  </si>
  <si>
    <t>متوسط زمن إغلاق NCR (يوم)</t>
  </si>
  <si>
    <t>≤</t>
  </si>
  <si>
    <t>متوسط (تاريخ الإغلاق الفعلي ناقص تاريخ الإصدار) للحالات المغلقة</t>
  </si>
  <si>
    <t>NCR مفتوحة</t>
  </si>
  <si>
    <t>مفتوح + متأخر، والأساس إجمالي NCR</t>
  </si>
  <si>
    <t>NCR متأخرة عن تاريخ الإغلاق المستهدف</t>
  </si>
  <si>
    <t>مفتوحة وتجاوز تاريخ اليوم تاريخ الإغلاق المستهدف</t>
  </si>
  <si>
    <t>متوسط زمن دورة التقديمات (يوم)</t>
  </si>
  <si>
    <t>متوسط (تاريخ الرد ناقص تاريخ التقديم) للتقديمات التي صدر لها رد</t>
  </si>
  <si>
    <t>اعتماد التقديمات من أول مرة</t>
  </si>
  <si>
    <t>تقديمات R0 بالكود A أو B ÷ تقديمات R0 التي لها كود</t>
  </si>
  <si>
    <t>نسبة فشل الاختبارات</t>
  </si>
  <si>
    <t>الاختبارات الفاشلة ÷ الاختبارات التي لها نتيجة</t>
  </si>
  <si>
    <t>توزيع أكواد الاعتماد (كل الإصدارات)</t>
  </si>
  <si>
    <t>الكود</t>
  </si>
  <si>
    <t>العدد</t>
  </si>
  <si>
    <t>النسبة</t>
  </si>
  <si>
    <t>A</t>
  </si>
  <si>
    <t>B</t>
  </si>
  <si>
    <t>C</t>
  </si>
  <si>
    <t>D</t>
  </si>
  <si>
    <t>المؤشرات حسب التخصص</t>
  </si>
  <si>
    <t>رمز</t>
  </si>
  <si>
    <t>التخصص</t>
  </si>
  <si>
    <t>بنود ITP</t>
  </si>
  <si>
    <t>نقاط H</t>
  </si>
  <si>
    <t>IR</t>
  </si>
  <si>
    <t>قبول أول مرة</t>
  </si>
  <si>
    <t>NCR كلي</t>
  </si>
  <si>
    <t>اختبارات</t>
  </si>
  <si>
    <t>فشل الاختبارات</t>
  </si>
  <si>
    <t>GEN</t>
  </si>
  <si>
    <t>SITE</t>
  </si>
  <si>
    <t>SOIL</t>
  </si>
  <si>
    <t>PILE</t>
  </si>
  <si>
    <t>CONC</t>
  </si>
  <si>
    <t>FORM</t>
  </si>
  <si>
    <t>REBAR</t>
  </si>
  <si>
    <t>SLAB</t>
  </si>
  <si>
    <t>TANK</t>
  </si>
  <si>
    <t>STEEL</t>
  </si>
  <si>
    <t>ROAD</t>
  </si>
  <si>
    <t>MAS</t>
  </si>
  <si>
    <t>PLAS</t>
  </si>
  <si>
    <t>WP</t>
  </si>
  <si>
    <t>TILE</t>
  </si>
  <si>
    <t>CEIL</t>
  </si>
  <si>
    <t>WOOD</t>
  </si>
  <si>
    <t>METAL</t>
  </si>
  <si>
    <t>PAINT</t>
  </si>
  <si>
    <t>PLUMB</t>
  </si>
  <si>
    <t>ELEC</t>
  </si>
  <si>
    <t>FIRE</t>
  </si>
  <si>
    <t>HVAC</t>
  </si>
  <si>
    <t>LIFT</t>
  </si>
  <si>
    <t>HAND</t>
  </si>
  <si>
    <t>DET</t>
  </si>
  <si>
    <t>الإجمالي</t>
  </si>
  <si>
    <t>تحقق بنود ITP مع ITP_Matrix</t>
  </si>
  <si>
    <t>مصفوفة خطة الفحص والاختبار ITP حسب الموضوع</t>
  </si>
  <si>
    <t>H نقطة توقف، W نقطة شهود، R مراجعة سجلات. الأعداد معادلات COUNTIFS حية على ورقة Data.</t>
  </si>
  <si>
    <t>TopicID</t>
  </si>
  <si>
    <t>رمز التخصص</t>
  </si>
  <si>
    <t>موضوع الفحص</t>
  </si>
  <si>
    <t>عدد البنود</t>
  </si>
  <si>
    <t>H</t>
  </si>
  <si>
    <t>W</t>
  </si>
  <si>
    <t>R</t>
  </si>
  <si>
    <t>مستندات</t>
  </si>
  <si>
    <t>قبل التنفيذ</t>
  </si>
  <si>
    <t>أثناء التنفيذ</t>
  </si>
  <si>
    <t>بعد التنفيذ</t>
  </si>
  <si>
    <t>تحقق</t>
  </si>
  <si>
    <t>المرجع</t>
  </si>
  <si>
    <t>T001</t>
  </si>
  <si>
    <t>تجهيز الموقع Mobilization</t>
  </si>
  <si>
    <t>ص 8 وغيرها</t>
  </si>
  <si>
    <t>T002</t>
  </si>
  <si>
    <t>مراجعة المخططات المعمارية</t>
  </si>
  <si>
    <t>ص 17 وغيرها</t>
  </si>
  <si>
    <t>T003</t>
  </si>
  <si>
    <t>اشتراطات المباني التعليمية</t>
  </si>
  <si>
    <t>ص 20</t>
  </si>
  <si>
    <t>T004</t>
  </si>
  <si>
    <t>مراجعة المخططات الإنشائية</t>
  </si>
  <si>
    <t>ص 23 وغيرها</t>
  </si>
  <si>
    <t>T005</t>
  </si>
  <si>
    <t>التنسيق بين مخططات المشروع</t>
  </si>
  <si>
    <t>ص 32 إلى ص 33</t>
  </si>
  <si>
    <t>T006</t>
  </si>
  <si>
    <t>مراجعة واعتماد البرنامج الزمني</t>
  </si>
  <si>
    <t>ص 34 وغيرها</t>
  </si>
  <si>
    <t>T007</t>
  </si>
  <si>
    <t>خطة الأمن والسلامة للمشروع</t>
  </si>
  <si>
    <t>ص 37 إلى ص 38</t>
  </si>
  <si>
    <t>T008</t>
  </si>
  <si>
    <t>استلام الشدة الخشبية للسقف من أعلى</t>
  </si>
  <si>
    <t>ص 119</t>
  </si>
  <si>
    <t>T009</t>
  </si>
  <si>
    <t>استلام بلاطات Hollow Core سابقة الصنع</t>
  </si>
  <si>
    <t>ص 142</t>
  </si>
  <si>
    <t>T010</t>
  </si>
  <si>
    <t>استلام المنشآت المعدنية</t>
  </si>
  <si>
    <t>ص 148</t>
  </si>
  <si>
    <t>T011</t>
  </si>
  <si>
    <t>اشتراطات بلدية دبي</t>
  </si>
  <si>
    <t>ص 19</t>
  </si>
  <si>
    <t>T012</t>
  </si>
  <si>
    <t>استلام الموقع وفحصه</t>
  </si>
  <si>
    <t>ص 7 إلى ص 11</t>
  </si>
  <si>
    <t>T013</t>
  </si>
  <si>
    <t>محضر تسليم الموقع</t>
  </si>
  <si>
    <t>ص 7</t>
  </si>
  <si>
    <t>T014</t>
  </si>
  <si>
    <t>ص 8</t>
  </si>
  <si>
    <t>T015</t>
  </si>
  <si>
    <t>مناسيب الموقع العام</t>
  </si>
  <si>
    <t>ص 10 إلى ص 9</t>
  </si>
  <si>
    <t>T016</t>
  </si>
  <si>
    <t>الإشراف على عمل الجسات</t>
  </si>
  <si>
    <t>ص 11 إلى ص 12</t>
  </si>
  <si>
    <t>T017</t>
  </si>
  <si>
    <t>مراجعة واعتماد تقرير التربة</t>
  </si>
  <si>
    <t>ص 12 إلى ص 14</t>
  </si>
  <si>
    <t>T018</t>
  </si>
  <si>
    <t>استلام الخنزيرة (Batter Boards)</t>
  </si>
  <si>
    <t>ص 61 إلى 62 إلى ص 61</t>
  </si>
  <si>
    <t>T019</t>
  </si>
  <si>
    <t>استلام أعمال الأسوار</t>
  </si>
  <si>
    <t>ص 147 إلى ص 148</t>
  </si>
  <si>
    <t>T020</t>
  </si>
  <si>
    <t>التربة الانتفاخية Expansive Soils</t>
  </si>
  <si>
    <t>ص 14</t>
  </si>
  <si>
    <t>T021</t>
  </si>
  <si>
    <t>التربة الانهيارية Collapsing Soils</t>
  </si>
  <si>
    <t>T022</t>
  </si>
  <si>
    <t>التربة السبخة Sabkha</t>
  </si>
  <si>
    <t>T023</t>
  </si>
  <si>
    <t>قبول نتائج تصنيف ودمك الردم والإحلال</t>
  </si>
  <si>
    <t>ص 49 إلى ص 50</t>
  </si>
  <si>
    <t>T024</t>
  </si>
  <si>
    <t>استلام أعمال الحفر</t>
  </si>
  <si>
    <t>ص 55</t>
  </si>
  <si>
    <t>T025</t>
  </si>
  <si>
    <t>استلام أعمال الحفر والتأسيس</t>
  </si>
  <si>
    <t>ص 56 وغيرها</t>
  </si>
  <si>
    <t>T026</t>
  </si>
  <si>
    <t>استلام الإحلال بالتربة الإنشائية أسفل الأساسات</t>
  </si>
  <si>
    <t>ص 59 إلى ص 61</t>
  </si>
  <si>
    <t>T027</t>
  </si>
  <si>
    <t>استلام الردم حول الأساسات</t>
  </si>
  <si>
    <t>ص 93 وغيرها</t>
  </si>
  <si>
    <t>T028</t>
  </si>
  <si>
    <t>استلام أعمال مكافحة النمل الأبيض</t>
  </si>
  <si>
    <t>ص 102 إلى ص 103</t>
  </si>
  <si>
    <t>T029</t>
  </si>
  <si>
    <t>عزل واختبار الخزان الأرضي</t>
  </si>
  <si>
    <t>ص 146</t>
  </si>
  <si>
    <t>T030</t>
  </si>
  <si>
    <t>طبقات أعمال الأساسات</t>
  </si>
  <si>
    <t>ص 362</t>
  </si>
  <si>
    <t>T031</t>
  </si>
  <si>
    <t>وصلات الصب في القواعد والميدات</t>
  </si>
  <si>
    <t>ص 364</t>
  </si>
  <si>
    <t>T032</t>
  </si>
  <si>
    <t>ردم مواسير الصرف</t>
  </si>
  <si>
    <t>ص 401</t>
  </si>
  <si>
    <t>T033</t>
  </si>
  <si>
    <t>الصرف الخارجي والمطابق</t>
  </si>
  <si>
    <t>T034</t>
  </si>
  <si>
    <t>نزح المياه وسند الحفر</t>
  </si>
  <si>
    <t>ملحق مصور ص 6</t>
  </si>
  <si>
    <t>T035</t>
  </si>
  <si>
    <t>الردم حول الأساسات</t>
  </si>
  <si>
    <t>ملحق مصور ص 14</t>
  </si>
  <si>
    <t>T036</t>
  </si>
  <si>
    <t>تقرير التربة</t>
  </si>
  <si>
    <t>T037</t>
  </si>
  <si>
    <t>استلام الخوازيق المصبوبة في الموقع</t>
  </si>
  <si>
    <t>ص 68 وغيرها</t>
  </si>
  <si>
    <t>T038</t>
  </si>
  <si>
    <t>تنفيذ الخوازيق المحفورة (Bored Piles)</t>
  </si>
  <si>
    <t>ملحق مصور ص 1 إلى 3</t>
  </si>
  <si>
    <t>T039</t>
  </si>
  <si>
    <t>تنفيذ خوازيق CFA</t>
  </si>
  <si>
    <t>ملحق مصور ص 4</t>
  </si>
  <si>
    <t>T040</t>
  </si>
  <si>
    <t>تكسير رؤوس الخوازيق والهامات</t>
  </si>
  <si>
    <t>ملحق مصور ص 5 إلى 6</t>
  </si>
  <si>
    <t>T041</t>
  </si>
  <si>
    <t>اعتماد محطة الخرسانة الجاهزة</t>
  </si>
  <si>
    <t>ص 15 إلى ص 16</t>
  </si>
  <si>
    <t>T042</t>
  </si>
  <si>
    <t>قبول الخلطة التصميمية للخرسانة</t>
  </si>
  <si>
    <t>ص 41 وغيرها</t>
  </si>
  <si>
    <t>T043</t>
  </si>
  <si>
    <t>مراجعة تقارير اختبار الضغط لعينات الخرسانة</t>
  </si>
  <si>
    <t>ص 45 إلى ص 46</t>
  </si>
  <si>
    <t>T044</t>
  </si>
  <si>
    <t>قبول نتائج اختبار القلب الخرساني</t>
  </si>
  <si>
    <t>ص 47 إلى ص 49</t>
  </si>
  <si>
    <t>T045</t>
  </si>
  <si>
    <t>استلام الخرسانة الجاهزة</t>
  </si>
  <si>
    <t>ص 62 وغيرها</t>
  </si>
  <si>
    <t>T046</t>
  </si>
  <si>
    <t>الإشراف على الخرسانة المخلوطة بالموقع</t>
  </si>
  <si>
    <t>ص 67 إلى 68 إلى ص 68</t>
  </si>
  <si>
    <t>T047</t>
  </si>
  <si>
    <t>احتياطات صب الأساسات</t>
  </si>
  <si>
    <t>ص 84 وغيرها</t>
  </si>
  <si>
    <t>T048</t>
  </si>
  <si>
    <t>استلام بلاطات الأرضيات (Slab-on-Grade)</t>
  </si>
  <si>
    <t>ص 103 وغيرها</t>
  </si>
  <si>
    <t>T049</t>
  </si>
  <si>
    <t>احتياطات صب الأعمدة</t>
  </si>
  <si>
    <t>ص 110 إلى ص 111</t>
  </si>
  <si>
    <t>T050</t>
  </si>
  <si>
    <t>ضبط الجودة بعد صب الأعمدة</t>
  </si>
  <si>
    <t>ص 111</t>
  </si>
  <si>
    <t>T051</t>
  </si>
  <si>
    <t>استلام حدادة السلالم الخرسانية</t>
  </si>
  <si>
    <t>ص 115</t>
  </si>
  <si>
    <t>T052</t>
  </si>
  <si>
    <t>ص 118</t>
  </si>
  <si>
    <t>T053</t>
  </si>
  <si>
    <t>صب الأسقف الخرسانية</t>
  </si>
  <si>
    <t>ص 132 وغيرها</t>
  </si>
  <si>
    <t>T054</t>
  </si>
  <si>
    <t>استلام بلاطات الشد اللاحق PT</t>
  </si>
  <si>
    <t>ص 137</t>
  </si>
  <si>
    <t>T055</t>
  </si>
  <si>
    <t>مراحل تنفيذ الخزان الأرضي</t>
  </si>
  <si>
    <t>ص 144</t>
  </si>
  <si>
    <t>T056</t>
  </si>
  <si>
    <t>الفحص البصري لتصدع المنشآت: خارجي</t>
  </si>
  <si>
    <t>ص 153</t>
  </si>
  <si>
    <t>T057</t>
  </si>
  <si>
    <t>الفحص البصري لتصدع المنشآت: داخلي</t>
  </si>
  <si>
    <t>ص 154</t>
  </si>
  <si>
    <t>T058</t>
  </si>
  <si>
    <t>T059</t>
  </si>
  <si>
    <t>T060</t>
  </si>
  <si>
    <t>فاصل عزل البلاطة الأرضية والميدة</t>
  </si>
  <si>
    <t>ص 366</t>
  </si>
  <si>
    <t>T061</t>
  </si>
  <si>
    <t>فواصل البلاطة الأرضية S.O.G</t>
  </si>
  <si>
    <t>ص 365 إلى ص 366</t>
  </si>
  <si>
    <t>T062</t>
  </si>
  <si>
    <t>تفاصيل فواصل البلاطة الأرضية</t>
  </si>
  <si>
    <t>ص 367</t>
  </si>
  <si>
    <t>T063</t>
  </si>
  <si>
    <t>فحص صب الخرسانة</t>
  </si>
  <si>
    <t>ص 428 إلى 432</t>
  </si>
  <si>
    <t>T064</t>
  </si>
  <si>
    <t>معاينة محطة الخرسانة الجاهزة</t>
  </si>
  <si>
    <t>ملحق مصور ص 9</t>
  </si>
  <si>
    <t>T065</t>
  </si>
  <si>
    <t>استلام الخرسانة الجاهزة وأخذ العينات</t>
  </si>
  <si>
    <t>ملحق مصور ص 10 إلى 12</t>
  </si>
  <si>
    <t>T066</t>
  </si>
  <si>
    <t>الفواصل ومانع التسرب</t>
  </si>
  <si>
    <t>ملحق مصور ص 15</t>
  </si>
  <si>
    <t>T067</t>
  </si>
  <si>
    <t>صب ومعالجة الأعمدة</t>
  </si>
  <si>
    <t>ملحق مصور ص 16</t>
  </si>
  <si>
    <t>T068</t>
  </si>
  <si>
    <t>ما بعد فك السقف</t>
  </si>
  <si>
    <t>ملحق مصور ص 22</t>
  </si>
  <si>
    <t>T069</t>
  </si>
  <si>
    <t>اختبار القلب الخرساني ومعالجة أماكنه</t>
  </si>
  <si>
    <t>ملحق مصور ص 25</t>
  </si>
  <si>
    <t>T070</t>
  </si>
  <si>
    <t>الهز والمعالجة</t>
  </si>
  <si>
    <t>ملحق مصور ص 26</t>
  </si>
  <si>
    <t>T071</t>
  </si>
  <si>
    <t>بطاقة معالجة الخرسانة</t>
  </si>
  <si>
    <t>ملحق مصور ص 20</t>
  </si>
  <si>
    <t>T072</t>
  </si>
  <si>
    <t>تسليح القاعدة المنفصلة</t>
  </si>
  <si>
    <t>ص 361</t>
  </si>
  <si>
    <t>T073</t>
  </si>
  <si>
    <t>الكوابيل والسلالم والكمرات المكسرة</t>
  </si>
  <si>
    <t>ملحق مصور ص 24</t>
  </si>
  <si>
    <t>T074</t>
  </si>
  <si>
    <t>استلام نجارة القواعد الخرسانية العادية</t>
  </si>
  <si>
    <t>ص 74 وغيرها</t>
  </si>
  <si>
    <t>T075</t>
  </si>
  <si>
    <t>استلام النجارة المسلحة للأساسات</t>
  </si>
  <si>
    <t>ص 76 إلى ص 78</t>
  </si>
  <si>
    <t>T076</t>
  </si>
  <si>
    <t>استلام نجارة وحدادة رقاب الأعمدة</t>
  </si>
  <si>
    <t>ص 88 وغيرها</t>
  </si>
  <si>
    <t>T077</t>
  </si>
  <si>
    <t>استلام نجارة الميدات العلوية للأساسات</t>
  </si>
  <si>
    <t>ص 96 وغيرها</t>
  </si>
  <si>
    <t>T078</t>
  </si>
  <si>
    <t>استلام نجارة أعمدة الدور الأرضي</t>
  </si>
  <si>
    <t>ص 105 إلى ص 106</t>
  </si>
  <si>
    <t>T079</t>
  </si>
  <si>
    <t>استلام الأعمدة قبل وأثناء وبعد الصب</t>
  </si>
  <si>
    <t>ص 110</t>
  </si>
  <si>
    <t>T080</t>
  </si>
  <si>
    <t>استلام نجارة الأعمدة للأدوار المتكررة</t>
  </si>
  <si>
    <t>ص 111 إلى ص 112</t>
  </si>
  <si>
    <t>T081</t>
  </si>
  <si>
    <t>مراجعة تصميم السلالم الخرسانية</t>
  </si>
  <si>
    <t>ص 113</t>
  </si>
  <si>
    <t>T082</t>
  </si>
  <si>
    <t>استلام نجارة السلالم الخرسانية</t>
  </si>
  <si>
    <t>ص 114</t>
  </si>
  <si>
    <t>T083</t>
  </si>
  <si>
    <t>T084</t>
  </si>
  <si>
    <t>استلام نجارة الأسقف: الأعمال التمهيدية</t>
  </si>
  <si>
    <t>ص 115 إلى ص 116</t>
  </si>
  <si>
    <t>T085</t>
  </si>
  <si>
    <t>استلام الشدة الخشبية للسقف من أسفل</t>
  </si>
  <si>
    <t>ص 116 إلى ص 117</t>
  </si>
  <si>
    <t>T086</t>
  </si>
  <si>
    <t>ص 117 إلى ص 119</t>
  </si>
  <si>
    <t>T087</t>
  </si>
  <si>
    <t>فك الشدات</t>
  </si>
  <si>
    <t>ص 120</t>
  </si>
  <si>
    <t>T088</t>
  </si>
  <si>
    <t>الغطاء الخرساني والإكسسوارات</t>
  </si>
  <si>
    <t>ملحق مصور ص 13</t>
  </si>
  <si>
    <t>T089</t>
  </si>
  <si>
    <t>الشدات والسلامة ومحاور الأعمدة</t>
  </si>
  <si>
    <t>ملحق مصور ص 17</t>
  </si>
  <si>
    <t>T090</t>
  </si>
  <si>
    <t>استلام شدة السقف</t>
  </si>
  <si>
    <t>ملحق مصور ص 18 إلى 20</t>
  </si>
  <si>
    <t>T091</t>
  </si>
  <si>
    <t>قبول نتائج اختبارات حديد التسليح</t>
  </si>
  <si>
    <t>ص 39</t>
  </si>
  <si>
    <t>T092</t>
  </si>
  <si>
    <t>استلام حديد تسليح الأساسات</t>
  </si>
  <si>
    <t>ص 79 وغيرها</t>
  </si>
  <si>
    <t>T093</t>
  </si>
  <si>
    <t>ص 86 وغيرها</t>
  </si>
  <si>
    <t>T094</t>
  </si>
  <si>
    <t>استلام تسليح الميدات العلوية</t>
  </si>
  <si>
    <t>ص 99 وغيرها</t>
  </si>
  <si>
    <t>T095</t>
  </si>
  <si>
    <t>استلام تسليح الأعمدة وحوائط القص</t>
  </si>
  <si>
    <t>ص 107 إلى ص 109</t>
  </si>
  <si>
    <t>T096</t>
  </si>
  <si>
    <t>T097</t>
  </si>
  <si>
    <t>ص 114 إلى ص 115</t>
  </si>
  <si>
    <t>T098</t>
  </si>
  <si>
    <t>استلام تسليح الأسقف: الأعمال التمهيدية</t>
  </si>
  <si>
    <t>ص 120 إلى ص 121</t>
  </si>
  <si>
    <t>T099</t>
  </si>
  <si>
    <t>استلام حديد تسليح الكمرات</t>
  </si>
  <si>
    <t>ص 121 وغيرها</t>
  </si>
  <si>
    <t>T100</t>
  </si>
  <si>
    <t>استلام حديد البلاطات المصمتة</t>
  </si>
  <si>
    <t>ص 125 إلى ص 127</t>
  </si>
  <si>
    <t>T101</t>
  </si>
  <si>
    <t>وصلات حديد التسليح</t>
  </si>
  <si>
    <t>ص 129 إلى ص 130</t>
  </si>
  <si>
    <t>T102</t>
  </si>
  <si>
    <t>ملاحظات عامة في تسليح الأسقف</t>
  </si>
  <si>
    <t>ص 130 إلى ص 131</t>
  </si>
  <si>
    <t>T103</t>
  </si>
  <si>
    <t>تسليح أركان الإطارات</t>
  </si>
  <si>
    <t>ص 357</t>
  </si>
  <si>
    <t>T104</t>
  </si>
  <si>
    <t>تسليح إطار مع كابولي</t>
  </si>
  <si>
    <t>ص 358</t>
  </si>
  <si>
    <t>T105</t>
  </si>
  <si>
    <t>تسليح الإطار الجملوني</t>
  </si>
  <si>
    <t>ص 359</t>
  </si>
  <si>
    <t>T106</t>
  </si>
  <si>
    <t>تسليح إطار بقمة مقعرة</t>
  </si>
  <si>
    <t>T107</t>
  </si>
  <si>
    <t>تسليح إطار بسقف متدرج</t>
  </si>
  <si>
    <t>ص 360</t>
  </si>
  <si>
    <t>T108</t>
  </si>
  <si>
    <t>تسليح القاعدة المشتركة</t>
  </si>
  <si>
    <t>T109</t>
  </si>
  <si>
    <t>T110</t>
  </si>
  <si>
    <t>تسليح القاعدة المستطيلة</t>
  </si>
  <si>
    <t>T111</t>
  </si>
  <si>
    <t>قاعدة الجار بكمرة رابطة</t>
  </si>
  <si>
    <t>ص 363</t>
  </si>
  <si>
    <t>T112</t>
  </si>
  <si>
    <t>T113</t>
  </si>
  <si>
    <t>ص 365</t>
  </si>
  <si>
    <t>T114</t>
  </si>
  <si>
    <t>فاصل التمدد بالسطح</t>
  </si>
  <si>
    <t>ص 389</t>
  </si>
  <si>
    <t>T115</t>
  </si>
  <si>
    <t>تخزين حديد التسليح</t>
  </si>
  <si>
    <t>ملحق مصور ص 7</t>
  </si>
  <si>
    <t>T116</t>
  </si>
  <si>
    <t>ترتيب تسليح القواعد</t>
  </si>
  <si>
    <t>ملحق مصور ص 7 إلى 8 إلى ملحق مصور ص 8</t>
  </si>
  <si>
    <t>T117</t>
  </si>
  <si>
    <t>تسليح الأسقف والكمرات والأعمدة</t>
  </si>
  <si>
    <t>ملحق مصور ص 18 إلى 23</t>
  </si>
  <si>
    <t>T118</t>
  </si>
  <si>
    <t>T119</t>
  </si>
  <si>
    <t>تسليح إطار بكابولي قصير (كرسي) على العمود</t>
  </si>
  <si>
    <t>T120</t>
  </si>
  <si>
    <t>T121</t>
  </si>
  <si>
    <t>استلام حديد البلاطات الهوردي</t>
  </si>
  <si>
    <t>ص 127 إلى ص 128</t>
  </si>
  <si>
    <t>T122</t>
  </si>
  <si>
    <t>استلام البلاطات المسطحة Flat Slab</t>
  </si>
  <si>
    <t>ص 128 إلى ص 129</t>
  </si>
  <si>
    <t>T123</t>
  </si>
  <si>
    <t>ص 135 إلى ص 137</t>
  </si>
  <si>
    <t>T124</t>
  </si>
  <si>
    <t>شد واختبار كابلات PT</t>
  </si>
  <si>
    <t>ص 137 إلى ص 138</t>
  </si>
  <si>
    <t>T125</t>
  </si>
  <si>
    <t>قبول نتائج شد كابلات PT</t>
  </si>
  <si>
    <t>ص 138 إلى ص 139</t>
  </si>
  <si>
    <t>T126</t>
  </si>
  <si>
    <t>ما بعد قبول شد كابلات PT</t>
  </si>
  <si>
    <t>ص 139</t>
  </si>
  <si>
    <t>T127</t>
  </si>
  <si>
    <t>ص 140 وغيرها</t>
  </si>
  <si>
    <t>T128</t>
  </si>
  <si>
    <t>استلام خزانات المياه الأرضية</t>
  </si>
  <si>
    <t>ص 143 إلى ص 144</t>
  </si>
  <si>
    <t>T129</t>
  </si>
  <si>
    <t>ص 144 إلى ص 145</t>
  </si>
  <si>
    <t>T130</t>
  </si>
  <si>
    <t>ص 145 إلى ص 146</t>
  </si>
  <si>
    <t>T131</t>
  </si>
  <si>
    <t>استلام بيارات الصرف الأرضية</t>
  </si>
  <si>
    <t>T132</t>
  </si>
  <si>
    <t>استلام الخزانات العلوية للسطح</t>
  </si>
  <si>
    <t>ص 232 إلى ص 233</t>
  </si>
  <si>
    <t>T133</t>
  </si>
  <si>
    <t>الخزان العلوي ومحابسه</t>
  </si>
  <si>
    <t>ص 398</t>
  </si>
  <si>
    <t>T134</t>
  </si>
  <si>
    <t>تغذية الخزان الأرضي</t>
  </si>
  <si>
    <t>ص 400</t>
  </si>
  <si>
    <t>T135</t>
  </si>
  <si>
    <t>الخزانات الأرضية</t>
  </si>
  <si>
    <t>T136</t>
  </si>
  <si>
    <t>مراجعة مخططات المنشآت المعدنية</t>
  </si>
  <si>
    <t>ص 27</t>
  </si>
  <si>
    <t>T137</t>
  </si>
  <si>
    <t>ص 148 وغيرها</t>
  </si>
  <si>
    <t>T138</t>
  </si>
  <si>
    <t>رصف الأسفلت: الأعمال التمهيدية وطبقة الأساس</t>
  </si>
  <si>
    <t>ص 150 إلى ص 151</t>
  </si>
  <si>
    <t>T139</t>
  </si>
  <si>
    <t>رش طبقة التشريب Prime Coat</t>
  </si>
  <si>
    <t>ص 151</t>
  </si>
  <si>
    <t>T140</t>
  </si>
  <si>
    <t>فرش ودمك الأسفلت</t>
  </si>
  <si>
    <t>ص 151 إلى ص 152</t>
  </si>
  <si>
    <t>T141</t>
  </si>
  <si>
    <t>استلام البردورات</t>
  </si>
  <si>
    <t>ص 152 إلى ص 153</t>
  </si>
  <si>
    <t>T142</t>
  </si>
  <si>
    <t>استلام تركيب البلاط المتداخل (الإنترلوك)</t>
  </si>
  <si>
    <t>ص 206</t>
  </si>
  <si>
    <t>T143</t>
  </si>
  <si>
    <t>استلام الخرسانة المطبوعة</t>
  </si>
  <si>
    <t>ص 207</t>
  </si>
  <si>
    <t>T144</t>
  </si>
  <si>
    <t>الرصف بالأسفلت</t>
  </si>
  <si>
    <t>ملحق مصور ص 27</t>
  </si>
  <si>
    <t>T145</t>
  </si>
  <si>
    <t>قبول نتائج اختبار الطوب والبلوك</t>
  </si>
  <si>
    <t>ص 51</t>
  </si>
  <si>
    <t>T146</t>
  </si>
  <si>
    <t>قبول رمل المباني</t>
  </si>
  <si>
    <t>ص 52</t>
  </si>
  <si>
    <t>T147</t>
  </si>
  <si>
    <t>استلام مباني قصة الردم</t>
  </si>
  <si>
    <t>ص 90 إلى ص 91</t>
  </si>
  <si>
    <t>T148</t>
  </si>
  <si>
    <t>ص 134</t>
  </si>
  <si>
    <t>T149</t>
  </si>
  <si>
    <t>استلام المباني: الأعمال التمهيدية</t>
  </si>
  <si>
    <t>ص 159</t>
  </si>
  <si>
    <t>T150</t>
  </si>
  <si>
    <t>اعتماد نتائج اختبارات مواد المباني</t>
  </si>
  <si>
    <t>ص 159 إلى ص 161</t>
  </si>
  <si>
    <t>T151</t>
  </si>
  <si>
    <t>ضبط جودة المباني أثناء التنفيذ</t>
  </si>
  <si>
    <t>ص 162 إلى ص 164</t>
  </si>
  <si>
    <t>T152</t>
  </si>
  <si>
    <t>استلام أعمال المباني أثناء التنفيذ</t>
  </si>
  <si>
    <t>ص 165 إلى ص 167</t>
  </si>
  <si>
    <t>T153</t>
  </si>
  <si>
    <t>أعتاب المباني</t>
  </si>
  <si>
    <t>ص 166</t>
  </si>
  <si>
    <t>T154</t>
  </si>
  <si>
    <t>استلام المباني بعد الانتهاء</t>
  </si>
  <si>
    <t>ص 167 إلى ص 168</t>
  </si>
  <si>
    <t>T155</t>
  </si>
  <si>
    <t>دروة السطح Parapet</t>
  </si>
  <si>
    <t>ص 378</t>
  </si>
  <si>
    <t>T156</t>
  </si>
  <si>
    <t>أعمال المباني</t>
  </si>
  <si>
    <t>ص 379 إلى ص 380</t>
  </si>
  <si>
    <t>T157</t>
  </si>
  <si>
    <t>تثبيت جدران المباني غير الحاملة</t>
  </si>
  <si>
    <t>ص 379</t>
  </si>
  <si>
    <t>T158</t>
  </si>
  <si>
    <t>المداميك المصمتة</t>
  </si>
  <si>
    <t>ملحق مصور ص 28</t>
  </si>
  <si>
    <t>T159</t>
  </si>
  <si>
    <t>إكسسوارات المباني واستلامها</t>
  </si>
  <si>
    <t>ملحق مصور ص 29 إلى 31 إلى ملحق مصور ص 29</t>
  </si>
  <si>
    <t>T160</t>
  </si>
  <si>
    <t>استلام أعمال المباني</t>
  </si>
  <si>
    <t>ص 166 إلى ص 167</t>
  </si>
  <si>
    <t>T161</t>
  </si>
  <si>
    <t>دراوي الأسطح</t>
  </si>
  <si>
    <t>ص 168</t>
  </si>
  <si>
    <t>T162</t>
  </si>
  <si>
    <t>تثبيت جدران البلوك غير الحاملة بالهيكل</t>
  </si>
  <si>
    <t>T163</t>
  </si>
  <si>
    <t>استلام أعمال طرطشة البياض</t>
  </si>
  <si>
    <t>ص 168 وغيرها</t>
  </si>
  <si>
    <t>T164</t>
  </si>
  <si>
    <t>استلام البؤج والأوتار</t>
  </si>
  <si>
    <t>ص 171 إلى ص 172</t>
  </si>
  <si>
    <t>T165</t>
  </si>
  <si>
    <t>بياض الواجهات الخارجية</t>
  </si>
  <si>
    <t>ص 172 إلى ص 173</t>
  </si>
  <si>
    <t>T166</t>
  </si>
  <si>
    <t>استلام البطانة والضهارة للبياض الأسمنتي</t>
  </si>
  <si>
    <t>ص 174 إلى ص 176</t>
  </si>
  <si>
    <t>T167</t>
  </si>
  <si>
    <t>استلام البياض بعد الانتهاء</t>
  </si>
  <si>
    <t>ص 176</t>
  </si>
  <si>
    <t>T168</t>
  </si>
  <si>
    <t>استلام كورنيشة السقف</t>
  </si>
  <si>
    <t>ص 190</t>
  </si>
  <si>
    <t>T169</t>
  </si>
  <si>
    <t>استلام بياض الحجر الصناعي</t>
  </si>
  <si>
    <t>ص 205 إلى ص 206</t>
  </si>
  <si>
    <t>T170</t>
  </si>
  <si>
    <t>Foundation weep screed للبياض</t>
  </si>
  <si>
    <t>ص 382</t>
  </si>
  <si>
    <t>T171</t>
  </si>
  <si>
    <t>البياض الأسمنتي</t>
  </si>
  <si>
    <t>ملحق مصور ص 29 إلى 33</t>
  </si>
  <si>
    <t>T172</t>
  </si>
  <si>
    <t>ص 389 إلى ص 388</t>
  </si>
  <si>
    <t>T173</t>
  </si>
  <si>
    <t>استلام أعمال عزل الأساسات</t>
  </si>
  <si>
    <t>ص 91 إلى ص 92</t>
  </si>
  <si>
    <t>T174</t>
  </si>
  <si>
    <t>T175</t>
  </si>
  <si>
    <t>ص 147</t>
  </si>
  <si>
    <t>T176</t>
  </si>
  <si>
    <t>ص 163 إلى ص 164</t>
  </si>
  <si>
    <t>T177</t>
  </si>
  <si>
    <t>استلام عزل الحمامات والمطابخ والمناطق الرطبة</t>
  </si>
  <si>
    <t>ص 177 إلى ص 178</t>
  </si>
  <si>
    <t>T178</t>
  </si>
  <si>
    <t>اختبار الغمر لعزل الحمامات</t>
  </si>
  <si>
    <t>ص 178</t>
  </si>
  <si>
    <t>T179</t>
  </si>
  <si>
    <t>استلام عزل الأسطح</t>
  </si>
  <si>
    <t>ص 178 إلى ص 180</t>
  </si>
  <si>
    <t>T180</t>
  </si>
  <si>
    <t>اختبار الغمر لعزل الأسطح</t>
  </si>
  <si>
    <t>ص 179</t>
  </si>
  <si>
    <t>T181</t>
  </si>
  <si>
    <t>T182</t>
  </si>
  <si>
    <t>T183</t>
  </si>
  <si>
    <t>T184</t>
  </si>
  <si>
    <t>T185</t>
  </si>
  <si>
    <t>عزل الأسطح Inverted roof</t>
  </si>
  <si>
    <t>T186</t>
  </si>
  <si>
    <t>عزل الرطوبة للبدروم والدور الأرضي</t>
  </si>
  <si>
    <t>T187</t>
  </si>
  <si>
    <t>عزل المواسير المخترقة لبلاطة السطح</t>
  </si>
  <si>
    <t>T188</t>
  </si>
  <si>
    <t>جرجوري صرف المطر مع جرجوري الفائض</t>
  </si>
  <si>
    <t>ص 390</t>
  </si>
  <si>
    <t>T189</t>
  </si>
  <si>
    <t>عزل الأساسات</t>
  </si>
  <si>
    <t>T190</t>
  </si>
  <si>
    <t>خرسانة الميول للأسطح</t>
  </si>
  <si>
    <t>ملحق مصور ص 39</t>
  </si>
  <si>
    <t>T191</t>
  </si>
  <si>
    <t>عزل الأسطح والحمامات</t>
  </si>
  <si>
    <t>ملحق مصور ص 40 إلى 41 إلى ملحق مصور ص 40</t>
  </si>
  <si>
    <t>T192</t>
  </si>
  <si>
    <t>T193</t>
  </si>
  <si>
    <t>استلام تبليطات الأرضيات</t>
  </si>
  <si>
    <t>ص 180 وغيرها</t>
  </si>
  <si>
    <t>T194</t>
  </si>
  <si>
    <t>الفحوصات بالموقع للبلاط بأنواعه</t>
  </si>
  <si>
    <t>ص 181 إلى ص 183</t>
  </si>
  <si>
    <t>T195</t>
  </si>
  <si>
    <t>استلام سيراميك حوائط الحمامات والمطابخ</t>
  </si>
  <si>
    <t>ص 184 إلى ص 186</t>
  </si>
  <si>
    <t>T196</t>
  </si>
  <si>
    <t>تركيب سيراميك الحوائط بالغراء</t>
  </si>
  <si>
    <t>ص 184</t>
  </si>
  <si>
    <t>T197</t>
  </si>
  <si>
    <t>تركيب سيراميك الحوائط بمونة الأسمنت</t>
  </si>
  <si>
    <t>ص 185</t>
  </si>
  <si>
    <t>T198</t>
  </si>
  <si>
    <t>استلام سيراميك أرضيات الحمامات والمطابخ</t>
  </si>
  <si>
    <t>ص 186 إلى ص 187</t>
  </si>
  <si>
    <t>T199</t>
  </si>
  <si>
    <t>استلام رخام وجرانيت الأرضيات</t>
  </si>
  <si>
    <t>ص 187 إلى ص 188</t>
  </si>
  <si>
    <t>T200</t>
  </si>
  <si>
    <t>استلام رخام وجرانيت الدرج</t>
  </si>
  <si>
    <t>ص 188 إلى ص 189</t>
  </si>
  <si>
    <t>T201</t>
  </si>
  <si>
    <t>استلام أرضيات الفينيل</t>
  </si>
  <si>
    <t>ص 189</t>
  </si>
  <si>
    <t>T202</t>
  </si>
  <si>
    <t>استلام التكسيات بالرخام أو الجرانيت للواجهات بالطريقة الميكانيكية</t>
  </si>
  <si>
    <t>ص 207 وغيرها</t>
  </si>
  <si>
    <t>T203</t>
  </si>
  <si>
    <t>استلام التكسيات بالرخام أو الجرانيت للواجهات باللصق بالمونة الأسمنتية</t>
  </si>
  <si>
    <t>ص 209 إلى ص 210</t>
  </si>
  <si>
    <t>T204</t>
  </si>
  <si>
    <t>استلام أعمال القرميد</t>
  </si>
  <si>
    <t>ص 215</t>
  </si>
  <si>
    <t>T205</t>
  </si>
  <si>
    <t>حلوق الأبواب والعتبات</t>
  </si>
  <si>
    <t>ص 381</t>
  </si>
  <si>
    <t>T206</t>
  </si>
  <si>
    <t>قواطيع الفينوليك للحمامات</t>
  </si>
  <si>
    <t>ص 383</t>
  </si>
  <si>
    <t>T207</t>
  </si>
  <si>
    <t>تثبيت تكسيات الجرانيت ميكانيكيا</t>
  </si>
  <si>
    <t>ص 384</t>
  </si>
  <si>
    <t>T208</t>
  </si>
  <si>
    <t>تثبيت الجرانيت بباطن البلاطات</t>
  </si>
  <si>
    <t>ص 385</t>
  </si>
  <si>
    <t>T209</t>
  </si>
  <si>
    <t>تركيب الجرانيت بالواجهات ميكانيكيا</t>
  </si>
  <si>
    <t>T210</t>
  </si>
  <si>
    <t>تركيب واستلام البلاط</t>
  </si>
  <si>
    <t>ملحق مصور ص 36 إلى 37، 42 إلى ملحق مصور ص 36</t>
  </si>
  <si>
    <t>T211</t>
  </si>
  <si>
    <t>الخرسانة المطبوعة</t>
  </si>
  <si>
    <t>ملحق مصور ص 38</t>
  </si>
  <si>
    <t>T212</t>
  </si>
  <si>
    <t>تكسيات الجرانيت للواجهات</t>
  </si>
  <si>
    <t>ملحق مصور ص 46</t>
  </si>
  <si>
    <t>T213</t>
  </si>
  <si>
    <t>استلام الأسقف المستعارة</t>
  </si>
  <si>
    <t>ص 190 وغيرها</t>
  </si>
  <si>
    <t>T214</t>
  </si>
  <si>
    <t>استلام أسقف الشبك الممدد (لياسة على شبك معلق)</t>
  </si>
  <si>
    <t>ص 192 إلى ص 193</t>
  </si>
  <si>
    <t>T215</t>
  </si>
  <si>
    <t>سقف شرائح ألومنيوم Strip ceiling</t>
  </si>
  <si>
    <t>ص 375</t>
  </si>
  <si>
    <t>T216</t>
  </si>
  <si>
    <t>سقف ألواح جبس</t>
  </si>
  <si>
    <t>ص 376</t>
  </si>
  <si>
    <t>T217</t>
  </si>
  <si>
    <t>باب كشف سقف الجبس</t>
  </si>
  <si>
    <t>ص 377</t>
  </si>
  <si>
    <t>T218</t>
  </si>
  <si>
    <t>اتصال السقف المستعار بالحائط</t>
  </si>
  <si>
    <t>T219</t>
  </si>
  <si>
    <t>الأسقف المستعارة الجبسية</t>
  </si>
  <si>
    <t>ملحق مصور ص 47</t>
  </si>
  <si>
    <t>T220</t>
  </si>
  <si>
    <t>سقف بلاطات Mineral fiber 60 × 60</t>
  </si>
  <si>
    <t>T221</t>
  </si>
  <si>
    <t>استلام تركيب الحلوق الخشبية للأبواب والشبابيك</t>
  </si>
  <si>
    <t>ص 173 إلى ص 174</t>
  </si>
  <si>
    <t>T222</t>
  </si>
  <si>
    <t>استلام نوعية خشب النجارة المعمارية درجة أولى</t>
  </si>
  <si>
    <t>ص 193 إلى ص 194</t>
  </si>
  <si>
    <t>T223</t>
  </si>
  <si>
    <t>استلام نوعية خشب النجارة المعمارية درجة ثانية</t>
  </si>
  <si>
    <t>ص 194</t>
  </si>
  <si>
    <t>T224</t>
  </si>
  <si>
    <t>مسؤوليات استلام الخشب</t>
  </si>
  <si>
    <t>ص 195</t>
  </si>
  <si>
    <t>T225</t>
  </si>
  <si>
    <t>استلام ضلف الأبواب الخشبية</t>
  </si>
  <si>
    <t>ص 195 إلى ص 196</t>
  </si>
  <si>
    <t>T226</t>
  </si>
  <si>
    <t>استلام أعمال الباركيه</t>
  </si>
  <si>
    <t>ص 197 إلى ص 198</t>
  </si>
  <si>
    <t>T227</t>
  </si>
  <si>
    <t>استلام الوزرة الخشبية</t>
  </si>
  <si>
    <t>ص 199</t>
  </si>
  <si>
    <t>T228</t>
  </si>
  <si>
    <t>وصلات النجارة للأبواب الخشبية</t>
  </si>
  <si>
    <t>ص 386 إلى ص 387</t>
  </si>
  <si>
    <t>T229</t>
  </si>
  <si>
    <t>استلام الحلوق والأبواب الخشبية</t>
  </si>
  <si>
    <t>ملحق مصور ص 34 إلى 35</t>
  </si>
  <si>
    <t>T230</t>
  </si>
  <si>
    <t>أرضيات الباركيه المسمار</t>
  </si>
  <si>
    <t>ملحق مصور ص 48</t>
  </si>
  <si>
    <t>T231</t>
  </si>
  <si>
    <t>استلام حديد الكريتال للأسوار</t>
  </si>
  <si>
    <t>ص 215 إلى ص 216</t>
  </si>
  <si>
    <t>T232</t>
  </si>
  <si>
    <t>استلام بوابات الأسوار</t>
  </si>
  <si>
    <t>ص 216</t>
  </si>
  <si>
    <t>T233</t>
  </si>
  <si>
    <t>استلام حديد الكريتال لدرابزين السلم والمنحدرات</t>
  </si>
  <si>
    <t>ص 216 إلى ص 217</t>
  </si>
  <si>
    <t>T234</t>
  </si>
  <si>
    <t>استلام الأبواب المعدنية المفرغة</t>
  </si>
  <si>
    <t>ص 199 وغيرها</t>
  </si>
  <si>
    <t>T235</t>
  </si>
  <si>
    <t>استلام الأبواب والشبابيك الألمنيوم</t>
  </si>
  <si>
    <t>ص 210 وغيرها</t>
  </si>
  <si>
    <t>T236</t>
  </si>
  <si>
    <t>استلام الحوائط الساترية الزجاجية</t>
  </si>
  <si>
    <t>ص 213 إلى ص 214</t>
  </si>
  <si>
    <t>T237</t>
  </si>
  <si>
    <t>T238</t>
  </si>
  <si>
    <t>ص 149</t>
  </si>
  <si>
    <t>T239</t>
  </si>
  <si>
    <t>استلام دهانات النجارة المعمارية</t>
  </si>
  <si>
    <t>ص 196</t>
  </si>
  <si>
    <t>T240</t>
  </si>
  <si>
    <t>الدهانات الشفافة (اللستر) للخشب</t>
  </si>
  <si>
    <t>ص 197</t>
  </si>
  <si>
    <t>T241</t>
  </si>
  <si>
    <t>الدهانات الساترة (بوية الزيت واللاكيه) للخشب</t>
  </si>
  <si>
    <t>T242</t>
  </si>
  <si>
    <t>استلام التأسيس للدهانات</t>
  </si>
  <si>
    <t>ص 202 إلى ص 203</t>
  </si>
  <si>
    <t>T243</t>
  </si>
  <si>
    <t>الدهانات على الأسطح الخرسانية الناعمة (FAIR FACE)</t>
  </si>
  <si>
    <t>ص 203</t>
  </si>
  <si>
    <t>T244</t>
  </si>
  <si>
    <t>استلام تشطيب الدهانات</t>
  </si>
  <si>
    <t>ص 203 وغيرها</t>
  </si>
  <si>
    <t>T245</t>
  </si>
  <si>
    <t>استلام دهانات الحديد</t>
  </si>
  <si>
    <t>ص 205</t>
  </si>
  <si>
    <t>T246</t>
  </si>
  <si>
    <t>مراحل الدهانات</t>
  </si>
  <si>
    <t>ملحق مصور ص 43</t>
  </si>
  <si>
    <t>T247</t>
  </si>
  <si>
    <t>الأرضيات الإيبوكسية</t>
  </si>
  <si>
    <t>ملحق مصور ص 44 إلى 46</t>
  </si>
  <si>
    <t>T248</t>
  </si>
  <si>
    <t>تخطيط شبكة الصرف بالموقع</t>
  </si>
  <si>
    <t>ص 10</t>
  </si>
  <si>
    <t>T249</t>
  </si>
  <si>
    <t>مراجعة المخططات الصحية</t>
  </si>
  <si>
    <t>ص 28 إلى ص 29</t>
  </si>
  <si>
    <t>T250</t>
  </si>
  <si>
    <t>T251</t>
  </si>
  <si>
    <t>تمديدات الكهرباء والسباكة بالأسقف الخرسانية</t>
  </si>
  <si>
    <t>ص 131 إلى ص 132</t>
  </si>
  <si>
    <t>T252</t>
  </si>
  <si>
    <t>ص 145</t>
  </si>
  <si>
    <t>T253</t>
  </si>
  <si>
    <t>T254</t>
  </si>
  <si>
    <t>استلام الصرف الصحي الداخلي، مراجعة المخططات</t>
  </si>
  <si>
    <t>ص 221 إلى ص 222</t>
  </si>
  <si>
    <t>T255</t>
  </si>
  <si>
    <t>استلام الصرف الصحي الداخلي، التأسيس والجرابات</t>
  </si>
  <si>
    <t>ص 222</t>
  </si>
  <si>
    <t>T256</t>
  </si>
  <si>
    <t>استلام الصرف الصحي الداخلي، التأسيس داخل الحمام</t>
  </si>
  <si>
    <t>ص 223 إلى ص 224</t>
  </si>
  <si>
    <t>T257</t>
  </si>
  <si>
    <t>اختبار مواسير الصرف الداخلي</t>
  </si>
  <si>
    <t>ص 225</t>
  </si>
  <si>
    <t>T258</t>
  </si>
  <si>
    <t>استلام مواسير الصرف الرأسية بالمناور</t>
  </si>
  <si>
    <t>ص 225 إلى ص 226</t>
  </si>
  <si>
    <t>T259</t>
  </si>
  <si>
    <t>استلام الصرف الصحي الداخلي، بنود عامة</t>
  </si>
  <si>
    <t>ص 226</t>
  </si>
  <si>
    <t>T260</t>
  </si>
  <si>
    <t>استلام التغذية بالمياه داخل المبنى</t>
  </si>
  <si>
    <t>ص 227 وغيرها</t>
  </si>
  <si>
    <t>T261</t>
  </si>
  <si>
    <t>اختبار مواسير التغذية داخل المبنى</t>
  </si>
  <si>
    <t>ص 229</t>
  </si>
  <si>
    <t>T262</t>
  </si>
  <si>
    <t>المياه الساخنة وبنود عامة للتغذية</t>
  </si>
  <si>
    <t>ص 230 إلى ص 231</t>
  </si>
  <si>
    <t>T263</t>
  </si>
  <si>
    <t>استلام صرف المطر للأسطح</t>
  </si>
  <si>
    <t>ص 231 إلى ص 232</t>
  </si>
  <si>
    <t>T264</t>
  </si>
  <si>
    <t>شبكة الصرف بالموقع العام، الأعمال التمهيدية</t>
  </si>
  <si>
    <t>ص 233 إلى ص 234</t>
  </si>
  <si>
    <t>T265</t>
  </si>
  <si>
    <t>شبكة الصرف بالموقع العام، تنفيذ الشبكة</t>
  </si>
  <si>
    <t>ص 234 إلى ص 234 إلى 235</t>
  </si>
  <si>
    <t>T266</t>
  </si>
  <si>
    <t>استلام جسم المطبق (Sewer Manholes)</t>
  </si>
  <si>
    <t>ص 236</t>
  </si>
  <si>
    <t>T267</t>
  </si>
  <si>
    <t>اختبار مواسير الصرف الخارجية والمطابق</t>
  </si>
  <si>
    <t>ص 237</t>
  </si>
  <si>
    <t>T268</t>
  </si>
  <si>
    <t>الردم على مواسير الصرف بالموقع العام</t>
  </si>
  <si>
    <t>ص 237 إلى ص 238</t>
  </si>
  <si>
    <t>T269</t>
  </si>
  <si>
    <t>استلام أغطية غرف التفتيش</t>
  </si>
  <si>
    <t>ص 238</t>
  </si>
  <si>
    <t>T270</t>
  </si>
  <si>
    <t>مواسير التغذية بالموقع العام</t>
  </si>
  <si>
    <t>ص 238 وغيرها</t>
  </si>
  <si>
    <t>T271</t>
  </si>
  <si>
    <t>خلوص الأجهزة الصحية Fixture clearance</t>
  </si>
  <si>
    <t>ص 374</t>
  </si>
  <si>
    <t>T272</t>
  </si>
  <si>
    <t>المرحاض الجداري</t>
  </si>
  <si>
    <t>ص 393</t>
  </si>
  <si>
    <t>T273</t>
  </si>
  <si>
    <t>طبة تسليك أعلى السقف المستعار</t>
  </si>
  <si>
    <t>ص 395</t>
  </si>
  <si>
    <t>T274</t>
  </si>
  <si>
    <t>طبات التسليك الأرضية والجدارية</t>
  </si>
  <si>
    <t>ص 396 إلى ص 397</t>
  </si>
  <si>
    <t>T275</t>
  </si>
  <si>
    <t>ماسورة تهوية مخترقة للسطح</t>
  </si>
  <si>
    <t>ص 397</t>
  </si>
  <si>
    <t>T276</t>
  </si>
  <si>
    <t>استلام الأجهزة الصحية</t>
  </si>
  <si>
    <t>ص 391 وغيرها</t>
  </si>
  <si>
    <t>T277</t>
  </si>
  <si>
    <t>نظام صرف الخفيف والثقيل</t>
  </si>
  <si>
    <t>ص 398 إلى ص 399</t>
  </si>
  <si>
    <t>T278</t>
  </si>
  <si>
    <t>وصلة المياه من الشبكة العمومية</t>
  </si>
  <si>
    <t>ص 399</t>
  </si>
  <si>
    <t>T279</t>
  </si>
  <si>
    <t>المطبق بسقوط</t>
  </si>
  <si>
    <t>ص 402</t>
  </si>
  <si>
    <t>T280</t>
  </si>
  <si>
    <t>جرجوري صرف المطر</t>
  </si>
  <si>
    <t>T281</t>
  </si>
  <si>
    <t>ص 401 إلى ص 400</t>
  </si>
  <si>
    <t>T282</t>
  </si>
  <si>
    <t>الدش والبانيو</t>
  </si>
  <si>
    <t>ص 394</t>
  </si>
  <si>
    <t>T283</t>
  </si>
  <si>
    <t>مراجعة المخططات الكهربائية</t>
  </si>
  <si>
    <t>ص 29 وغيرها</t>
  </si>
  <si>
    <t>T284</t>
  </si>
  <si>
    <t>ص 131</t>
  </si>
  <si>
    <t>T285</t>
  </si>
  <si>
    <t>T286</t>
  </si>
  <si>
    <t>ص 149 إلى ص 150</t>
  </si>
  <si>
    <t>T287</t>
  </si>
  <si>
    <t>مهام مهندس الكهرباء في مشاريع المباني</t>
  </si>
  <si>
    <t>ص 243</t>
  </si>
  <si>
    <t>T288</t>
  </si>
  <si>
    <t>استلام تمديدات الكهرباء بالسقف الخرساني</t>
  </si>
  <si>
    <t>ص 244 وغيرها</t>
  </si>
  <si>
    <t>T289</t>
  </si>
  <si>
    <t>أخطاء شائعة في تمديدات كهرباء الأسقف</t>
  </si>
  <si>
    <t>ص 246 إلى 247</t>
  </si>
  <si>
    <t>T290</t>
  </si>
  <si>
    <t>استلام تأسيس الكهرباء بالجدران</t>
  </si>
  <si>
    <t>ص 247 وغيرها</t>
  </si>
  <si>
    <t>T291</t>
  </si>
  <si>
    <t>استلام سحب أسلاك الكهرباء</t>
  </si>
  <si>
    <t>ص 250 إلى ص 252</t>
  </si>
  <si>
    <t>T292</t>
  </si>
  <si>
    <t>ألوان أسلاك الكهرباء SBC 401</t>
  </si>
  <si>
    <t>ص 251</t>
  </si>
  <si>
    <t>T293</t>
  </si>
  <si>
    <t>استلام المفاتيح والبرايز</t>
  </si>
  <si>
    <t>ص 252 إلى ص 254</t>
  </si>
  <si>
    <t>T294</t>
  </si>
  <si>
    <t>استلام حوامل الكابلات (Cable Trays)</t>
  </si>
  <si>
    <t>ص 254 إلى ص 256</t>
  </si>
  <si>
    <t>T295</t>
  </si>
  <si>
    <t>استلام قنوات الكابلات الأرضية</t>
  </si>
  <si>
    <t>ص 256</t>
  </si>
  <si>
    <t>T296</t>
  </si>
  <si>
    <t>استلام الكابلات المدفونة بالموقع العام</t>
  </si>
  <si>
    <t>ص 257 وغيرها</t>
  </si>
  <si>
    <t>T297</t>
  </si>
  <si>
    <t>استلام وصلات الكابلات الكهربائية</t>
  </si>
  <si>
    <t>ص 259 إلى ص 260</t>
  </si>
  <si>
    <t>T298</t>
  </si>
  <si>
    <t>استلام وحدات الإضاءة</t>
  </si>
  <si>
    <t>ص 260</t>
  </si>
  <si>
    <t>T299</t>
  </si>
  <si>
    <t>استلام أعمدة الإنارة بالموقع العام</t>
  </si>
  <si>
    <t>ص 261</t>
  </si>
  <si>
    <t>T300</t>
  </si>
  <si>
    <t>استلام لوحات التوزيع</t>
  </si>
  <si>
    <t>ص 262 وغيرها</t>
  </si>
  <si>
    <t>T301</t>
  </si>
  <si>
    <t>استلام المحولات الكهربائية</t>
  </si>
  <si>
    <t>ص 264</t>
  </si>
  <si>
    <t>T302</t>
  </si>
  <si>
    <t>استلام مولدات الطوارئ</t>
  </si>
  <si>
    <t>ص 265 إلى ص 266</t>
  </si>
  <si>
    <t>T303</t>
  </si>
  <si>
    <t>لوحة التوزيع</t>
  </si>
  <si>
    <t>ص 415</t>
  </si>
  <si>
    <t>T304</t>
  </si>
  <si>
    <t>حوامل الكابلات عند فواصل التمدد</t>
  </si>
  <si>
    <t>T305</t>
  </si>
  <si>
    <t>التأريض</t>
  </si>
  <si>
    <t>ص 419</t>
  </si>
  <si>
    <t>T306</t>
  </si>
  <si>
    <t>تغذية المعدات على السطح</t>
  </si>
  <si>
    <t>ص 420</t>
  </si>
  <si>
    <t>T307</t>
  </si>
  <si>
    <t>استلام الأعمال الكهربائية</t>
  </si>
  <si>
    <t>ص 415 وغيرها</t>
  </si>
  <si>
    <t>T308</t>
  </si>
  <si>
    <t>تثبيت البرايز</t>
  </si>
  <si>
    <t>T309</t>
  </si>
  <si>
    <t>متطلبات الوقاية من الحريق بالمخططات المعمارية</t>
  </si>
  <si>
    <t>ص 21</t>
  </si>
  <si>
    <t>T310</t>
  </si>
  <si>
    <t>ص 29 إلى ص 31</t>
  </si>
  <si>
    <t>T311</t>
  </si>
  <si>
    <t>مراجعة المخططات الميكانيكية</t>
  </si>
  <si>
    <t>ص 32</t>
  </si>
  <si>
    <t>T312</t>
  </si>
  <si>
    <t>إنذار الحريق، كواشف الحرارة</t>
  </si>
  <si>
    <t>ص 267</t>
  </si>
  <si>
    <t>T313</t>
  </si>
  <si>
    <t>إنذار الحريق، كواشف الدخان</t>
  </si>
  <si>
    <t>ص 267 إلى ص 268</t>
  </si>
  <si>
    <t>T314</t>
  </si>
  <si>
    <t>إنذار الحريق، أزرار النداء وأجهزة التنبيه</t>
  </si>
  <si>
    <t>ص 268 إلى ص 270</t>
  </si>
  <si>
    <t>T315</t>
  </si>
  <si>
    <t>إنذار الحريق، لوحة التحكم FACP والنظام</t>
  </si>
  <si>
    <t>ص 269 إلى ص 270</t>
  </si>
  <si>
    <t>T316</t>
  </si>
  <si>
    <t>استلام أعمال مكافحة الحريق</t>
  </si>
  <si>
    <t>ص 284 وغيرها</t>
  </si>
  <si>
    <t>T317</t>
  </si>
  <si>
    <t>استلام شبكة الحريق والمضخات</t>
  </si>
  <si>
    <t>ص 287</t>
  </si>
  <si>
    <t>T318</t>
  </si>
  <si>
    <t>الاستلام النهائي لشبكة الحريق والمضخات</t>
  </si>
  <si>
    <t>ص 287 إلى ص 288</t>
  </si>
  <si>
    <t>T319</t>
  </si>
  <si>
    <t>إطفاء بغاز CO2</t>
  </si>
  <si>
    <t>ص 288</t>
  </si>
  <si>
    <t>T320</t>
  </si>
  <si>
    <t>T321</t>
  </si>
  <si>
    <t>رشاشات الحريق</t>
  </si>
  <si>
    <t>ص 403</t>
  </si>
  <si>
    <t>T322</t>
  </si>
  <si>
    <t>حنفية الحريق بالموقع العام</t>
  </si>
  <si>
    <t>ص 404</t>
  </si>
  <si>
    <t>T323</t>
  </si>
  <si>
    <t>محبس الإنذار الرئيسي</t>
  </si>
  <si>
    <t>ص 405</t>
  </si>
  <si>
    <t>T324</t>
  </si>
  <si>
    <t>محبس التحكم بالدور</t>
  </si>
  <si>
    <t>T325</t>
  </si>
  <si>
    <t>تعليق ومرور المواسير</t>
  </si>
  <si>
    <t>ص 406</t>
  </si>
  <si>
    <t>T326</t>
  </si>
  <si>
    <t>وصلة الدفاع المدني FDC</t>
  </si>
  <si>
    <t>ص 407</t>
  </si>
  <si>
    <t>T327</t>
  </si>
  <si>
    <t>استلام أعمال الحريق</t>
  </si>
  <si>
    <t>ص 403 وغيرها</t>
  </si>
  <si>
    <t>T328</t>
  </si>
  <si>
    <t>ص 31 إلى ص 32</t>
  </si>
  <si>
    <t>T329</t>
  </si>
  <si>
    <t>مهام مهندس الميكانيكا في مشاريع المباني</t>
  </si>
  <si>
    <t>ص 273</t>
  </si>
  <si>
    <t>T330</t>
  </si>
  <si>
    <t>التكييف المركزي، الأعمال التمهيدية والمخططات</t>
  </si>
  <si>
    <t>ص 274 وغيرها</t>
  </si>
  <si>
    <t>T331</t>
  </si>
  <si>
    <t>التكييف المركزي، مرحلة التنفيذ</t>
  </si>
  <si>
    <t>ص 276 وغيرها</t>
  </si>
  <si>
    <t>T332</t>
  </si>
  <si>
    <t>اختبار مجاري التكييف</t>
  </si>
  <si>
    <t>ص 278</t>
  </si>
  <si>
    <t>T333</t>
  </si>
  <si>
    <t>العزل الحراري لمجاري التكييف</t>
  </si>
  <si>
    <t>T334</t>
  </si>
  <si>
    <t>شبكة مواسير المياه المثلجة</t>
  </si>
  <si>
    <t>ص 279</t>
  </si>
  <si>
    <t>T335</t>
  </si>
  <si>
    <t>التكييف المركزي، الفحص قبل الأسقف المستعارة</t>
  </si>
  <si>
    <t>ص 279 إلى ص 280</t>
  </si>
  <si>
    <t>T336</t>
  </si>
  <si>
    <t>استلام أجهزة ومعدات التكييف</t>
  </si>
  <si>
    <t>ص 280 إلى ص 281</t>
  </si>
  <si>
    <t>T337</t>
  </si>
  <si>
    <t>تكييف الشباك والمنفصل</t>
  </si>
  <si>
    <t>ص 281</t>
  </si>
  <si>
    <t>T338</t>
  </si>
  <si>
    <t>مراجعة الحالات الخاصة للتكييف</t>
  </si>
  <si>
    <t>ص 283</t>
  </si>
  <si>
    <t>T339</t>
  </si>
  <si>
    <t>ماسورة معزولة عبر فاصل تمدد</t>
  </si>
  <si>
    <t>T340</t>
  </si>
  <si>
    <t>شفاط المطبخ</t>
  </si>
  <si>
    <t>ص 408</t>
  </si>
  <si>
    <t>T341</t>
  </si>
  <si>
    <t>الوصلات العرضية لمجاري الهواء</t>
  </si>
  <si>
    <t>ص 410</t>
  </si>
  <si>
    <t>T342</t>
  </si>
  <si>
    <t>مخمد الحريق</t>
  </si>
  <si>
    <t>ص 411</t>
  </si>
  <si>
    <t>T343</t>
  </si>
  <si>
    <t>توصيل مبرد المياه</t>
  </si>
  <si>
    <t>ص 414</t>
  </si>
  <si>
    <t>T344</t>
  </si>
  <si>
    <t>استلام أعمال التكييف</t>
  </si>
  <si>
    <t>ص 410 إلى ص 408</t>
  </si>
  <si>
    <t>T345</t>
  </si>
  <si>
    <t>استلام المصاعد: تثبيت المصعد</t>
  </si>
  <si>
    <t>T346</t>
  </si>
  <si>
    <t>استلام المصاعد: مكونات المصعد</t>
  </si>
  <si>
    <t>T347</t>
  </si>
  <si>
    <t>استلام المصاعد: متطلبات عامة للمصعد</t>
  </si>
  <si>
    <t>ص 288 إلى ص 289</t>
  </si>
  <si>
    <t>T348</t>
  </si>
  <si>
    <t>استلام المصاعد</t>
  </si>
  <si>
    <t>T349</t>
  </si>
  <si>
    <t>الحدود الدنيا لفراغات السلالم والمصاعد</t>
  </si>
  <si>
    <t>T350</t>
  </si>
  <si>
    <t>إجراءات التسليم الابتدائي للمشروع</t>
  </si>
  <si>
    <t>ص 293 إلى ص 294</t>
  </si>
  <si>
    <t>T351</t>
  </si>
  <si>
    <t>الاستلام الابتدائي: الأعمال المعمارية</t>
  </si>
  <si>
    <t>ص 294 إلى ص 296</t>
  </si>
  <si>
    <t>T352</t>
  </si>
  <si>
    <t>الاستلام الابتدائي: الأعمال الميكانيكية والتكييف</t>
  </si>
  <si>
    <t>ص 296 إلى ص 298</t>
  </si>
  <si>
    <t>T353</t>
  </si>
  <si>
    <t>الاستلام الابتدائي: شبكة الحريق والمضخات</t>
  </si>
  <si>
    <t>ص 298</t>
  </si>
  <si>
    <t>T354</t>
  </si>
  <si>
    <t>الاستلام الابتدائي: الأعمال الصحية</t>
  </si>
  <si>
    <t>ص 298 إلى ص 299</t>
  </si>
  <si>
    <t>T355</t>
  </si>
  <si>
    <t>الاستلام الابتدائي: الأعمال الكهربائية</t>
  </si>
  <si>
    <t>ص 299 وغيرها</t>
  </si>
  <si>
    <t>T356</t>
  </si>
  <si>
    <t>الاستلام الابتدائي: نظام إنذار الحريق</t>
  </si>
  <si>
    <t>ص 302</t>
  </si>
  <si>
    <t>T357</t>
  </si>
  <si>
    <t>الاستلام الابتدائي: النظام الصوتي</t>
  </si>
  <si>
    <t>ص 302 إلى ص 303</t>
  </si>
  <si>
    <t>T358</t>
  </si>
  <si>
    <t>الاستلام الابتدائي: أعمال الزراعة</t>
  </si>
  <si>
    <t>ص 303</t>
  </si>
  <si>
    <t>T359</t>
  </si>
  <si>
    <t>محضر الاستلام الابتدائي</t>
  </si>
  <si>
    <t>ص 304</t>
  </si>
  <si>
    <t>T360</t>
  </si>
  <si>
    <t>محضر الاستلام النهائي</t>
  </si>
  <si>
    <t>ص 307</t>
  </si>
  <si>
    <t>T361</t>
  </si>
  <si>
    <t>إجراءات الاستلام النهائي للمشروع</t>
  </si>
  <si>
    <t>ص 305</t>
  </si>
  <si>
    <t>T362</t>
  </si>
  <si>
    <t>عيوب تراجع قبل الاستلام النهائي</t>
  </si>
  <si>
    <t>ص 306</t>
  </si>
  <si>
    <t>T363</t>
  </si>
  <si>
    <t>فهرس الباب الثامن: التفاصيل القياسية</t>
  </si>
  <si>
    <t>ملف P2_085</t>
  </si>
  <si>
    <t>T364</t>
  </si>
  <si>
    <t>تفريد تسليح الكمرات</t>
  </si>
  <si>
    <t>ص 311</t>
  </si>
  <si>
    <t>T365</t>
  </si>
  <si>
    <t>الميدات الأرضية بدون حديد مكسح</t>
  </si>
  <si>
    <t>ص 312</t>
  </si>
  <si>
    <t>T366</t>
  </si>
  <si>
    <t>تفريد حديد الكمرات حسب الكود الأمريكي TYPICAL BEAM REINFORCING DETAIL</t>
  </si>
  <si>
    <t>ص 314</t>
  </si>
  <si>
    <t>T367</t>
  </si>
  <si>
    <t>كمرة بقوة قص عالية وعمود مزروع</t>
  </si>
  <si>
    <t>ص 317</t>
  </si>
  <si>
    <t>T368</t>
  </si>
  <si>
    <t>توزيع الكانات لمقاومة الزلازل Hoop spacing</t>
  </si>
  <si>
    <t>ص 320</t>
  </si>
  <si>
    <t>T369</t>
  </si>
  <si>
    <t>جراب رأسي داخل كمرة لمواسير الصرف</t>
  </si>
  <si>
    <t>T370</t>
  </si>
  <si>
    <t>تقابل كمرة ثانوية مع رئيسية</t>
  </si>
  <si>
    <t>T371</t>
  </si>
  <si>
    <t>توزيع حديد التسليح داخل قطاع الكمرة</t>
  </si>
  <si>
    <t>ص 321 إلى ص 322</t>
  </si>
  <si>
    <t>T372</t>
  </si>
  <si>
    <t>فتحات أفقية في الكمرات</t>
  </si>
  <si>
    <t>ص 323</t>
  </si>
  <si>
    <t>T373</t>
  </si>
  <si>
    <t>الكمرة المقلوبة مع بلاطة هوردي</t>
  </si>
  <si>
    <t>ص 324</t>
  </si>
  <si>
    <t>T374</t>
  </si>
  <si>
    <t>كمرات متجاورة بمناسيب مختلفة وتقاطع Panelled Beams</t>
  </si>
  <si>
    <t>ص 325</t>
  </si>
  <si>
    <t>T375</t>
  </si>
  <si>
    <t>قطاعات رأسية نموذجية للكمرات Bar Placing</t>
  </si>
  <si>
    <t>ص 326</t>
  </si>
  <si>
    <t>T376</t>
  </si>
  <si>
    <t>التقاء الكمرة مع الأعمدة الطرفية وحوائط القص زلزاليا</t>
  </si>
  <si>
    <t>T377</t>
  </si>
  <si>
    <t>توزيع الحديد والكانات في الأعمدة ACI 318</t>
  </si>
  <si>
    <t>ص 327</t>
  </si>
  <si>
    <t>T378</t>
  </si>
  <si>
    <t>حوائط القص وفتحات حوائط المصعد</t>
  </si>
  <si>
    <t>ص 328</t>
  </si>
  <si>
    <t>T379</t>
  </si>
  <si>
    <t>ترحيل الأعمدة بين الأدوار COLUMN TRANSITION</t>
  </si>
  <si>
    <t>ص 329</t>
  </si>
  <si>
    <t>T380</t>
  </si>
  <si>
    <t>البلاطات الهوردي Ribbed slabs</t>
  </si>
  <si>
    <t>ص 331</t>
  </si>
  <si>
    <t>T381</t>
  </si>
  <si>
    <t>الفتحات في البلاطات</t>
  </si>
  <si>
    <t>ص 336</t>
  </si>
  <si>
    <t>T382</t>
  </si>
  <si>
    <t>البلاطات المفرغة سابقة الصنع HCS</t>
  </si>
  <si>
    <t>ص 340 وغيرها</t>
  </si>
  <si>
    <t>T383</t>
  </si>
  <si>
    <t>السلالم الخرسانية</t>
  </si>
  <si>
    <t>ص 343 وغيرها</t>
  </si>
  <si>
    <t>T384</t>
  </si>
  <si>
    <t>بلاطات وافل ولاكمرية</t>
  </si>
  <si>
    <t>ص 349</t>
  </si>
  <si>
    <t>T385</t>
  </si>
  <si>
    <t>الحوائط الساندة</t>
  </si>
  <si>
    <t>ص 351</t>
  </si>
  <si>
    <t>T386</t>
  </si>
  <si>
    <t>جراب يخترق حائط خزان</t>
  </si>
  <si>
    <t>ص 352</t>
  </si>
  <si>
    <t>T387</t>
  </si>
  <si>
    <t>فواصل حوائط البدروم والجدران الاستنادية</t>
  </si>
  <si>
    <t>ص 353</t>
  </si>
  <si>
    <t>T388</t>
  </si>
  <si>
    <t>خزان أرضي وغرفة ترسيب</t>
  </si>
  <si>
    <t>ص 354</t>
  </si>
  <si>
    <t>T389</t>
  </si>
  <si>
    <t>تسليح الإطارات الخرسانية</t>
  </si>
  <si>
    <t>ص 355 إلى ص 356</t>
  </si>
  <si>
    <t>T390</t>
  </si>
  <si>
    <t>الحدود الدنيا لمقاسات الفراغات</t>
  </si>
  <si>
    <t>ص 369</t>
  </si>
  <si>
    <t>T391</t>
  </si>
  <si>
    <t>بحر قصير أو كبير بين بحور مختلفة (حديد مكسح)</t>
  </si>
  <si>
    <t>ص 315</t>
  </si>
  <si>
    <t>تحقق: إجمالي البنود مقابل صفوف Data</t>
  </si>
  <si>
    <t>عدد المواضيع غير المتطابقة داخليا</t>
  </si>
  <si>
    <t>سجل طلبات الفحص IR Log</t>
  </si>
  <si>
    <t>يحتسب القبول من أول مرة على IR بالإصدار R0 فقط. مهلة الإخطار المستهدفة في ورقة KPIs.</t>
  </si>
  <si>
    <t>رقم IR</t>
  </si>
  <si>
    <t>الإصدار</t>
  </si>
  <si>
    <t>TopicID / موضوع الفحص</t>
  </si>
  <si>
    <t>الموقع (مبنى، دور، محور)</t>
  </si>
  <si>
    <t>نوع النقطة</t>
  </si>
  <si>
    <t>وقت التقديم</t>
  </si>
  <si>
    <t>وقت الفحص</t>
  </si>
  <si>
    <t>مهلة الإخطار (ساعة)</t>
  </si>
  <si>
    <t>مهلة مستوفاة</t>
  </si>
  <si>
    <t>النتيجة</t>
  </si>
  <si>
    <t>قبول أول مرة (1/0)</t>
  </si>
  <si>
    <t>مهندس الإشراف</t>
  </si>
  <si>
    <t>رقم NCR المرتبط</t>
  </si>
  <si>
    <t>ملاحظات</t>
  </si>
  <si>
    <t>سجل تقارير عدم المطابقة NCR Log</t>
  </si>
  <si>
    <t>الحالة: مفتوح، متأخر (تجاوز التاريخ المستهدف)، مغلق. زمن الإغلاق بالأيام التقويمية.</t>
  </si>
  <si>
    <t>رقم NCR</t>
  </si>
  <si>
    <t>تاريخ الإصدار</t>
  </si>
  <si>
    <t>الموقع</t>
  </si>
  <si>
    <t>التصنيف</t>
  </si>
  <si>
    <t>المصدر</t>
  </si>
  <si>
    <t>وصف عدم المطابقة</t>
  </si>
  <si>
    <t>فئة السبب الجذري</t>
  </si>
  <si>
    <t>الإجراء التصحيحي</t>
  </si>
  <si>
    <t>الإجراء الوقائي</t>
  </si>
  <si>
    <t>المسؤول</t>
  </si>
  <si>
    <t>تاريخ الإغلاق المستهدف</t>
  </si>
  <si>
    <t>تاريخ الإغلاق الفعلي</t>
  </si>
  <si>
    <t>زمن الإغلاق (يوم)</t>
  </si>
  <si>
    <t>عمر المفتوح (يوم)</t>
  </si>
  <si>
    <t>سجل التقديمات Submittal Log</t>
  </si>
  <si>
    <t>A معتمد، B معتمد بملاحظات، C يعدل ويعاد تقديمه، D مرفوض. زمن الدورة بالأيام التقويمية.</t>
  </si>
  <si>
    <t>رقم التقديم</t>
  </si>
  <si>
    <t>نوع التقديم</t>
  </si>
  <si>
    <t>العنوان</t>
  </si>
  <si>
    <t>تاريخ التقديم</t>
  </si>
  <si>
    <t>تاريخ الحاجة</t>
  </si>
  <si>
    <t>تاريخ الرد</t>
  </si>
  <si>
    <t>كود الاعتماد</t>
  </si>
  <si>
    <t>زمن الدورة (يوم)</t>
  </si>
  <si>
    <t>اعتماد أول مرة (1/0)</t>
  </si>
  <si>
    <t>سجل الاختبارات Test Log</t>
  </si>
  <si>
    <t>ترصد كل نتيجة اختبار معملي أو موقعي. النتيجة الفاشلة تستوجب NCR.</t>
  </si>
  <si>
    <t>رقم الاختبار</t>
  </si>
  <si>
    <t>التاريخ</t>
  </si>
  <si>
    <t>نوع الاختبار</t>
  </si>
  <si>
    <t>العنصر / الموقع</t>
  </si>
  <si>
    <t>المواصفة</t>
  </si>
  <si>
    <t>القيمة المطلوبة</t>
  </si>
  <si>
    <t>القيمة الفعلية</t>
  </si>
  <si>
    <t>رقم تقرير المختبر</t>
  </si>
  <si>
    <t>بيانات بنود الفحص (Checklist Rows)</t>
  </si>
  <si>
    <t>مصدر COUNTIFS لورقة ITP_Matrix. لا تغير رمز الموضوع TopicID دون تعديله في ITP_Matrix.</t>
  </si>
  <si>
    <t>الموضوع</t>
  </si>
  <si>
    <t>المرحلة</t>
  </si>
  <si>
    <t>بند الفحص</t>
  </si>
  <si>
    <t>معيار القبول</t>
  </si>
  <si>
    <t>حالة التدقيق</t>
  </si>
  <si>
    <t>مراجعة جهد التربة بتقرير المقاول مع تقرير المالك السابق، وعند الاختلاف يعاد تصميم الأساسات ويعتمد من المالك</t>
  </si>
  <si>
    <t>التأكد من تقديم خطاب الضمان الابتدائي (Bid Bond) للمشروع</t>
  </si>
  <si>
    <t>مصحح بعد التدقيق</t>
  </si>
  <si>
    <t>التأكد من وثائق التأمين ضد جميع أخطار المقاولات حتى الاستلام الابتدائي</t>
  </si>
  <si>
    <t>عمل ميزانية شبكية للموقع واعتمادها من المهندس المشرف</t>
  </si>
  <si>
    <t>تحديد منسوب قاع الحفر من أوطى نقطة أو المتوسط حسب تقرير التربة واعتماده</t>
  </si>
  <si>
    <t>اعتماد كروكي موقع عام يحدد أماكن تشوين الحديد والأسمنت وخزانات مياه التشغيل ومكاتب المهندسين ومسارات المناورة</t>
  </si>
  <si>
    <t>تنفيذ سور مؤقت Temporary Fencing حول حدود الملكية ورفرفة كافية بعد الحفر واحتياطات الأمن والسلامة</t>
  </si>
  <si>
    <t>تركيب لوحة تعريفية للمشروع حسب متطلبات المالك في مكان مضاء ظاهر</t>
  </si>
  <si>
    <t>توفير مواقف سيارات ومكاتب مهندسين وفنيين وورش صيانة وتصنيع حديد ومخازن مواد وتمهيد الطرق الداخلية</t>
  </si>
  <si>
    <t>تجهيز غرفة عينات بالموقع لحفظ العينات المعتمدة في أكياس شفافة مغلفة حتى الاستلام الابتدائي</t>
  </si>
  <si>
    <t>تحديد أماكن المعدات الأساسية Tower Cranes لتغطية أغلب المنشآت دون تعارض مع المجاورين</t>
  </si>
  <si>
    <t>توفير مكان لطعام العمالة بمياه شرب ومناضد ومقاعد وأكياس نفايات وحاوية معدنية</t>
  </si>
  <si>
    <t>توصيل خدمات الموقع (مياه وكهرباء) على حساب المقاول ما لم ينص العقد على خلاف ذلك</t>
  </si>
  <si>
    <t>تنظيم حركة المعدات باتجاه واحد One Way Traffic ومدخل ومخرج منفصلين</t>
  </si>
  <si>
    <t>عقد اجتماع أمن وسلامة في البداية واستلام خطة السلامة Safety Plan من المقاول</t>
  </si>
  <si>
    <t>ص 9</t>
  </si>
  <si>
    <t>وضع نظام ثابت لضبط المستندات وتبادلها يوميا وتوفير الأجهزة (فاكس، كمبيوتر، إنترنت)</t>
  </si>
  <si>
    <t>تحديد قنوات الاتصال بين المستويات والاتفاق على طريقة إصدار المراسلات وتوزيعها</t>
  </si>
  <si>
    <t>توفير اللوحات الإرشادية Temporary Signboard ونظام التخلص من المخلفات وفق الاشتراطات البيئية</t>
  </si>
  <si>
    <t>وضع نظام ثابت لتصاريح دخول وخروج المعدات والمواد</t>
  </si>
  <si>
    <t>توفير هواتف وعناوين الشرطة والمستشفيات والإسعاف والإطفاء القريبة</t>
  </si>
  <si>
    <t>تقديم برنامج زمني ومالي بطريقة CPM محمل بالتكاليف للمشاريع الهامة أو Bar Chart للمشاريع البسيطة</t>
  </si>
  <si>
    <t>تقديم جدول توريدات Procurement Schedule يشمل تقديم واعتماد العينات وأوامر التوريد والوصول وجدول التقديمات</t>
  </si>
  <si>
    <t>استكشاف مسارات كابلات الكهرباء والاتصالات المحتملة في نطاق الحفر</t>
  </si>
  <si>
    <t>اعتماد العينات والمواد والموردين والمصانع قبل تنفيذ البنود بمدة كافية</t>
  </si>
  <si>
    <t>اعتماد مخطط الموقع العام (أماكن المباني، خزانات المياه، بيارات الصرف، المناسيب والصفر المعماري)</t>
  </si>
  <si>
    <t>ضبط مناسيب الموقع العام أعلى من الأسفلت الخارجي حسب التنظيم ورفع مناسيب مطابق الصرف وأماكن الخدمات وتقديم المخطط للاعتماد</t>
  </si>
  <si>
    <t>مراجعة كراسة الشروط العامة والخاصة وجدول الكميات</t>
  </si>
  <si>
    <t>مراجعة مديرية الكهرباء وتحديد غرفة الكهرباء والمحولات بأقرب مكان لمصدر التيار قبل اعتماد مخطط الموقع</t>
  </si>
  <si>
    <t>مراجعة مصلحة المياه والصرف لتحديد مخرج الصرف والمطبق المستقبل ومصدر التغذية</t>
  </si>
  <si>
    <t>معايرة جميع الأجهزة المساحية خاصة ميزان القائمة قبل البدء وإحضار شهادة مطابقة أو توريد أجهزة حديثة معايرة</t>
  </si>
  <si>
    <t>شهادة معايرة حديثة</t>
  </si>
  <si>
    <t>تقديم جدول مقاولي الباطن والموردين والمنتجات والعلامات التجارية والمصانع والأنظمة المقترحة للاعتماد قبل أي تعاقد</t>
  </si>
  <si>
    <t>تقديم واعتماد الأسمنت وحديد التسليح (النوع، المصدر، شهادة معتمدة) مع الاختبارات اللازمة</t>
  </si>
  <si>
    <t>دراسة المخططات بكل التخصصات ومطابقتها ومعرفة الكود المستخدم في التصميم (ACI، BS، المصري) وتفاصيل الوصلات طبقه</t>
  </si>
  <si>
    <t>حصر جميع الأعمال ومطابقتها مع الجداول وإعداد جداول زيادات ووفورات حسب المخططات التنفيذية واعتمادها من المالك</t>
  </si>
  <si>
    <t>تصميم خلطات جميع أنواع الخرسانة من مكتب مواد متخصص مع الاختبارات، والخلط بالأوزان</t>
  </si>
  <si>
    <t>3 خلطات تصميمية لكل رتبة</t>
  </si>
  <si>
    <t>تقديم تقارير يومية تشمل التاريخ والأعمال الجارية والعمالة والمعدات والتشوينات والطقس والزيارات</t>
  </si>
  <si>
    <t>عقد اجتماعات أسبوعية في يوم ثابت بين الاستشاري والمقاول</t>
  </si>
  <si>
    <t>أسبوعيا</t>
  </si>
  <si>
    <t>ص 11</t>
  </si>
  <si>
    <t>عقد محضر تنسيق Preparing Meeting قبل أي بند جديد للاشتراطات والمواصفات ومراحل التسليم</t>
  </si>
  <si>
    <t>دراسة المخاطر المحتملة والطرق الفنية المقترحة لإنجاز كل مرحلة من مراحل المشروع في اجتماع الأمن والسلامة الافتتاحي</t>
  </si>
  <si>
    <t>مضاف بعد التدقيق</t>
  </si>
  <si>
    <t>وجود كل الأبعاد والمناسيب واتجاه الشمال على كل المخططات</t>
  </si>
  <si>
    <t>ص 17</t>
  </si>
  <si>
    <t>الموقع العام يبين حدود الأرض وموقع البناء ونسبته والمجاورين والمواقف والمداخل وعروض الشوارع والارتدادات ومناسيب الأرضيات والتشطيب واتجاهات صرف الأمطار</t>
  </si>
  <si>
    <t>المساقط الأفقية بالأبعاد والمناسيب ومقياس الرسم وجداول التشطيبات ونماذج الأبواب والشبابيك</t>
  </si>
  <si>
    <t>الواجهات كاملة بالارتفاعات ونوع النهو</t>
  </si>
  <si>
    <t>القطاعات (أحدها مار بالدرج) توضح مواد التشطيب والأبعاد والمناسيب</t>
  </si>
  <si>
    <t>التفاصيل المعمارية ومتطلبات المباني الخاصة (مناظير ومجسمات)</t>
  </si>
  <si>
    <t>مطابقة التصميم لأنظمة البناء (الارتفاعات، الاستخدام، الارتدادات، نسبة البناء، المواقف، خط التنظيم)</t>
  </si>
  <si>
    <t>مراجعة الفواصل الزلزالية مع الإنشائي عند عدم انتظام المسقط شكلا أو تحميلا أو اختلاف الارتفاعات أو تباين طبقة التأسيس أو اختلاف الجساءة أو زيادة الطول</t>
  </si>
  <si>
    <t>فرق ارتفاع أكثر من 6 م أو طول أكثر من 50 م</t>
  </si>
  <si>
    <t>تنفيذ الفاصل الزلزالي بحائطين متجاورين وتقسيم الأشكال غير المنتظمة (T, L, U, H) لكتل منتظمة</t>
  </si>
  <si>
    <t>فواصل حرارية عند تعدي الأبعاد المذكورة في الكود</t>
  </si>
  <si>
    <t>دراسة اتجاه الشمس ووضع المباني والإضاءة الطبيعية والصناعية والتهوية</t>
  </si>
  <si>
    <t>ص 18</t>
  </si>
  <si>
    <t>تدقيق مساحات وعروض الفراغات والممرات والسلالم والأبواب والنوافذ</t>
  </si>
  <si>
    <t>ملاءمة المداخل والمخارج لحركة السير</t>
  </si>
  <si>
    <t>ترك مسافة فاصلة بين الباب وبداية السلم</t>
  </si>
  <si>
    <t>90 سم على الأقل</t>
  </si>
  <si>
    <t>إخراج المخططات: القطاعات وسماكات الخطوط والملاحظات وترقيم اللوحات وكروكي الموقع والشمال والعناوين والإملاء وخط موحد وعنوان اللوحة واسم المشروع ورقمها</t>
  </si>
  <si>
    <t>مطابقة المعماري مع الإنشائي في المحاور والأبعاد ومواقع واتجاهات الأعمدة وتوفير الخصوصية للمجاورين</t>
  </si>
  <si>
    <t>مراجعة الواجهات (الإسقاط، المواد، الألوان) بما يلائم الطابع المعماري للمنطقة</t>
  </si>
  <si>
    <t>أحد القطاعات يمر بالسلم مع عدد وقياس الدرجات وبئر المصعد</t>
  </si>
  <si>
    <t>ص 22</t>
  </si>
  <si>
    <t>المشاريع المهمة (مستشفيات، فنادق، قصور، معامل): تدقيق المخططات مع مخطط فرش الأثاث والمعدات</t>
  </si>
  <si>
    <t>تدقيق المعماري مع الكهروميكانيكي: المناور shafts وارتفاع الأسقف المستعارة</t>
  </si>
  <si>
    <t>تدقيق المساقط مع القطاعات والتفاصيل وجداول الكميات BOQ وشروط العطاء</t>
  </si>
  <si>
    <t>مطابقة أبعاد الفراغات للحدود الدنيا في اللوائح واشتراطات الجهات الخاصة (سجون، مستشفيات، مدارس)</t>
  </si>
  <si>
    <t>مخطط الموقع العام مساحيا: إحداثيات الزوايا منسوبة لنقاط B.M ونقاط التثليث مربوطة بنقاط مرجع واتجاه الشمال</t>
  </si>
  <si>
    <t>مخطط الموقع العام: كنتور وأبعاد القطعة وأقطارها وزواياها وحدود الشوارع وعروضها وحالتها وخطوط الخدمات</t>
  </si>
  <si>
    <t>فترة الكنتور 1.0 م أو أقل</t>
  </si>
  <si>
    <t>مخطط الموقع العام معماريا: الحدود والأرصفة والشوارع ومناسيبها والمداخل والارتدادات وشكل البناء ومناسيبه مربوطة بمنسوب الشارع ومسافات التوقيع</t>
  </si>
  <si>
    <t>ص 23</t>
  </si>
  <si>
    <t>مخطط المواقف: الممرات والأبعاد والعدد والترقيم</t>
  </si>
  <si>
    <t>الإضاءة من يسار الطلاب وتوجيه الفصول شمالا أو غربا ولا نوافذ في مؤخرة الفصل</t>
  </si>
  <si>
    <t>باب الفصل من الأمام بجوار المدرس والمراحيض والمباول في الاتجاه الشرقي أو الجنوبي لتجنب الروائح</t>
  </si>
  <si>
    <t>وجود مخططات الأساسات والميد والجدران الاستنادية والأعمدة بالمحاور والأبعاد</t>
  </si>
  <si>
    <t>تسليح الأسقف والسلالم مع جداول التسليح وتفاصيل القطاعات</t>
  </si>
  <si>
    <t>الخزان الأرضي وخزانات التجميع والعلوية بالتسليح وطبقات العزل الداخلية والخارجية، والبيارة بالتسليح والعزل، والأسوار بالتسليح</t>
  </si>
  <si>
    <t>التفاصيل العامة والخاصة وتقرير التربة والمذكرة الحسابية</t>
  </si>
  <si>
    <t>مخطط ملاحظات إنشائية: إجهاد الخرسانة ونوع الحديد والأحمال الحية والميتة وعدد الأدوار والاستعمالات وأوزان القواطع</t>
  </si>
  <si>
    <t>رسومات الأساسات تبين منسوب التأسيس والإجهاد المسموح للتربة ونوع وسمك الإحلال ونوع الخوازيق وحملها وأماكن ومواصفات العزل وعدد الأدوار (كود مصري 2007 فقرة 7-2-2-3)</t>
  </si>
  <si>
    <t>بيان موقع المشروع على الخريطة الزلزالية والخصائص الزلزالية للتربة ومعامل أهمية المنشأ</t>
  </si>
  <si>
    <t>الأحمال الحية والميتة حسب نوع المبنى وأحمال الرياح والزلازل</t>
  </si>
  <si>
    <t>ص 24</t>
  </si>
  <si>
    <t>تدقيق الإنشائي مع الكهروميكانيكي: تقاطع الدكت مع Drop Beams وفتحات البلاطات ومسارات Cable Tray وخطوط مياه الحريق</t>
  </si>
  <si>
    <t>مراجعة أبعاد القطاعات في الجداول مقابل المسقط (قواعد، أعمدة، ميدات، كمرات، بلاطات)</t>
  </si>
  <si>
    <t>مراجعة تصميم الأساسات حسب الجسات التأكيدية (الإجهاد الفعلي، نوع وعمق التأسيس، العزل عند ارتفاع المياه الجوفية)</t>
  </si>
  <si>
    <t>مطابقة الإنشائي مع المعماري (المحاور، المناسيب، الواجهات، التهبيط)</t>
  </si>
  <si>
    <t>الملاحظات الإنشائية: إجهاد التربة وخضوع الحديد وطريقة عزل القواعد والغطاء والمسافات بين القضبان وتقسيط الكانات</t>
  </si>
  <si>
    <t>مراجعة النوتة التصميمية: الاتزان تحت الأحمال الرأسية والجانبية وكفاية القطاعات وحالات التشغيل (شروخ، انحناءات، اهتزاز)</t>
  </si>
  <si>
    <t>مراجعة اختيار الخرسانة (كثيفة، غطاء كاف للصدأ والعزل والحريق) وعزل الرطوبة</t>
  </si>
  <si>
    <t>مراجعة البلاطات والأعصاب والسلالم والقشريات والكمرات والميدات العميقة والشدادات والأعمدة وجدران القص وجدران الأدراج والمصاعد</t>
  </si>
  <si>
    <t>مراجعة القواعد المنفصلة والمستمرة واللبشة والجدران الاستنادية والخوازيق وهاماتها والخزانات والبيارة، وأن القيم المحسوبة مدونة بدقة</t>
  </si>
  <si>
    <t>ص 25</t>
  </si>
  <si>
    <t>مخطط المحاور والأعمدة: مقياس الرسم والأبعاد ومطابقتها للمعماري وأبعاد الأعمدة من المحاور ومواقع الجدران الخرسانية والتسميات وفواصل التمدد وجداول الأعمدة</t>
  </si>
  <si>
    <t>1:100 على الأقل، تفاصيل الأعمدة 1:10</t>
  </si>
  <si>
    <t>مخططات الأساسات: أبعاد القواعد من المحاور في اتجاهين وتسمياتها وجدول التسليح (عادية ومسلحة، طولي وعرضي، صندوقي) والتفاصيل بمسقط وقطاعين</t>
  </si>
  <si>
    <t>مخططات الأساسات: القواعد المشتركة والمستمرة وتفريد الحديد والشدادات والميدات عند أخذ الزلازل وجدول الميدات العميقة</t>
  </si>
  <si>
    <t>التأكد من بادئ السلم ومراجعته مع المعماري في اتجاه الصعود</t>
  </si>
  <si>
    <t>ملاحظات الأساسات: إجهاد الخرسانة العادية والمسلحة وخضوع الحديد وإجهاد التربة ومنسوب التأسيس وعدد الأدوار</t>
  </si>
  <si>
    <t>سمك القاعدة المسلحة المنفصلة أو المتصلة (كود مصري 2007)</t>
  </si>
  <si>
    <t>30 سم على الأقل ولا يقل عن البعد الأصغر للعمود</t>
  </si>
  <si>
    <t>سمك هامات الخوازيق</t>
  </si>
  <si>
    <t>40 سم على الأقل</t>
  </si>
  <si>
    <t>المخططات التنفيذية للخوازيق: النوع والقطر والطول وحمولة التشغيل الآمنة والتسليح والكانات والمقاومة المميزة والغطاء ورتبة الحديد ونوع وكمية الأسمنت</t>
  </si>
  <si>
    <t>مخطط توزيع الخوازيق والمسافات بين المحاور مع ترقيم الخوازيق</t>
  </si>
  <si>
    <t>ص 26</t>
  </si>
  <si>
    <t>البلاطات المصمتة: السمك واختلاف المناسيب والامتداد واتجاه وقيمة التسليح الرئيسي والثانوي والسفلي والعلوي</t>
  </si>
  <si>
    <t>في حالة كمرة تحمل أخرى ترسم الحاملة كاملة والمحمولة تقف على وجهها</t>
  </si>
  <si>
    <t>تخفيض منسوب بلاطات الحمامات والمطابخ</t>
  </si>
  <si>
    <t>15 سم على الأقل أو حسب الحاجة</t>
  </si>
  <si>
    <t>قطاعات للبلاطات الخاصة (الكابولية)</t>
  </si>
  <si>
    <t>الأعصاب الهوردي: التسمية والقطاعات والتسليح ونوع وأوزان البلوك والعدد والسمك والمستمرة وعرض المصمت واتجاه الأعصاب وجدول التسليح والتفاصيل</t>
  </si>
  <si>
    <t>الكمرات: التسمية (الساقطة تختلف عن المدفونة) وجدول التسليح وتفريد الحديد والغطاء وأماكن التكسيح والركوب وأقطار الثني وتغير مسافات الكانات وتفاصيل الكمرات الخاصة</t>
  </si>
  <si>
    <t>الفتحات في البلاطات: المكان والشكل والأبعاد وكفايتها للخدمات وتسليح محيطها</t>
  </si>
  <si>
    <t>السلالم: الموقع بين المحاور واتجاه الصعود طبقا للمعماري (يفضل عكس عقارب الساعة) والسماكة والتسليح والقطاعات ومناسيب البسطة</t>
  </si>
  <si>
    <t>القشريات وجدران القص والكمرات العميقة: السماكة والأبعاد والتسليح والتفاصيل والشناكل والغطاء وملاحظات التنفيذ</t>
  </si>
  <si>
    <t>القطاعات التفصيلية لاستكمال وصف السقف والمناسيب (السقف، بسطات السلالم، الخزانات، الدروة، أشكال الواجهات)</t>
  </si>
  <si>
    <t>مطابقة التخصصات في لوحة واحدة بمقياس مكبر وخطوط ملونة وBlocks لكل خدمة لرصد التعارض</t>
  </si>
  <si>
    <t>الإنشائي مع الكهروميكانيكي: الدكت مقابل Drop Beams والفتحات وCable Tray وخطوط مياه الحريق</t>
  </si>
  <si>
    <t>ص 33</t>
  </si>
  <si>
    <t>المعماري مع الكهروميكانيكي: المناور وارتفاع الأسقف المستعارة</t>
  </si>
  <si>
    <t>الإنشائي (أبعاد الأعمدة والأساسات، الكمرات الساقطة، سماكة البلاطة والميدة الأرضية) مع جدول التسليح والمقاطع المعمارية</t>
  </si>
  <si>
    <t>البحث عن أي تعارض Clash (عمود مع فتحة شباك، كمرة تمنع مرور الأشخاص، مواسير أرضية بلا ميل)</t>
  </si>
  <si>
    <t>مطابقة أماكن وأبعاد الفتحات والمناور بالأدوار المتكررة بين المعماري والإنشائي</t>
  </si>
  <si>
    <t>مطابقة المساقط مع القطاعات والتفاصيل وBOQ وشروط العطاء</t>
  </si>
  <si>
    <t>المواقع الكبيرة: دمج مناسيب الأرض الطبيعية مع مخطط تشطيب الموقع لدراسة الحفر والردم وتصريف الأمطار</t>
  </si>
  <si>
    <t>العمل في الموقع على النسخ المطبوعة المعتمدة وقراءة الملاحظات وتنفيذها وتحديث المخططات طبقا لها</t>
  </si>
  <si>
    <t>البرنامج يحقق أهداف المالك المرحلية وسهولة المتابعة ومطابقة التسلسل لأسلوب التنفيذ ورصد المعوقات ودرجة تفصيل مناسبة</t>
  </si>
  <si>
    <t>ص 34</t>
  </si>
  <si>
    <t>بيان المعوقات المطلوب من المهندس أو المالك حلها والمعلومات المطلوبة</t>
  </si>
  <si>
    <t>بيان المهام الهامة: تجهيز الموقع، اعتماد وتوريد وفحص المواد، المخططات التنفيذية والعينات، التداخلات، الاختبارات، التشغيل التجريبي، التسليم الابتدائي، النظافة والإخلاء</t>
  </si>
  <si>
    <t>برنامج زمني ومالي بطريقة CPM محمل بالتكاليف والموارد للمشاريع الهامة</t>
  </si>
  <si>
    <t>تحميل كل نشاط بموارده (ساعات العمالة والإشراف والمعدات الرئيسية والمواد)</t>
  </si>
  <si>
    <t>ربط مواعيد توريد المواد بالبرنامج خاصة لبنود المسار الحرج</t>
  </si>
  <si>
    <t>ورقة Method Statement لكل بند تحدد المعدات وأسلوب التنفيذ وأنواع وأعداد أطقم العمل</t>
  </si>
  <si>
    <t>WBS تشمل Preliminaries وMaterial Submittal وShop Drawings وSubcontractors Approval وكل نطاق العمل، ويفضل موافقتها لتقسيمات BOQ</t>
  </si>
  <si>
    <t>ص 35</t>
  </si>
  <si>
    <t>وجود Activity Codes حتى مع WBS تفصيلية للفلاتر والتقارير</t>
  </si>
  <si>
    <t>النشاط لا يضم أعمالا غير مترابطة (مثل الحفر مع الخرسانة العادية) والمدد متوافقة مع الموارد</t>
  </si>
  <si>
    <t>مدة أي نشاط</t>
  </si>
  <si>
    <t>أسبوعان أو أقل عموما</t>
  </si>
  <si>
    <t>مراجعة العلاقات ومنطق المسار الحرج ونسبة الأنشطة الحرجة</t>
  </si>
  <si>
    <t>60% أو أقل يفضل</t>
  </si>
  <si>
    <t>التحقق من الوصف المعتمد ونوع النشاط Task Dependent عدا Milestone وLevel of Effort</t>
  </si>
  <si>
    <t>التقويم: الإجازات الأسبوعية والسنوية والمناسبات والتقويم الافتراضي صحيح</t>
  </si>
  <si>
    <t>تاريخ البداية حسب محضر تسليم الموقع وتاريخ النهاية يستوفي المدة التعاقدية</t>
  </si>
  <si>
    <t>إسناد الموارد (Manpower, Machines, Materials) ومراجعة Resource Loading وHistograms وAllocation وLeveling</t>
  </si>
  <si>
    <t>ص 35 إلى 36</t>
  </si>
  <si>
    <t>منحنى S-Curve للتقدم الافتراضي وأوزان الأنشطة Weighting لمراقبة التقدم</t>
  </si>
  <si>
    <t>ص 36</t>
  </si>
  <si>
    <t>التدفق النقدي Cash Flow مطابق لقدرة المالك التمويلية خاصة في مشاريع Lump Sum</t>
  </si>
  <si>
    <t>Milestones مطابقة للعقد</t>
  </si>
  <si>
    <t>طباعة عمود Total Float وربط الأنشطة ذات الفلوت العالي جدا بلاحق أو Constraint</t>
  </si>
  <si>
    <t>لا أنشطة بدون لاحقة</t>
  </si>
  <si>
    <t>فحص Negative Total Float كمؤشر لقيود غير صحيحة</t>
  </si>
  <si>
    <t>تقليل Constraints لتجنب مشاكل التحديث والعوم السالب</t>
  </si>
  <si>
    <t>Lags لها معنى تنفيذي (مثل انتظار المعالجة بعد الصب) ولا يسمح بها بلا سبب</t>
  </si>
  <si>
    <t>تحديث دوري ببيانات فعلية من مصادر موثوقة يشمل الموارد والتكلفة</t>
  </si>
  <si>
    <t>أسبوعيا مثلا</t>
  </si>
  <si>
    <t>سرد المخاطر الرئيسية المحتملة لكل مرحلة ووسائل الوقاية وأوقاتها والمسؤول عنها</t>
  </si>
  <si>
    <t>برامج تفصيلية مستخرجة من العام لمقاولي الباطن (Bar Chart مبسط) ولأقسام المشتريات والتعاقدات</t>
  </si>
  <si>
    <t>ص 37</t>
  </si>
  <si>
    <t>برنامج سلامة يشمل كل الخطوات والاحتياطات مع مرونة للطوارئ ونسخة للمهندس المشرف</t>
  </si>
  <si>
    <t>سور مؤقت يحمي العاملين والمارة والطرق والسيارات والجيران وتأمين طرق الوصول</t>
  </si>
  <si>
    <t>توفير أجهزة الحماية الشخصية حسب الأخطار: خوذ، أحذية، نظارات، قفازات، أقنعة، كمامات، حماية السمع، الوقاية من الغاز</t>
  </si>
  <si>
    <t>عيادة أو صندوق إسعافات أولية وطريقة نقل المصابين</t>
  </si>
  <si>
    <t>تفويض مهندس أو مشرف سلامة من مدير المشروع حسب حجم المشروع</t>
  </si>
  <si>
    <t>نسخة دائمة من برنامج السلامة بالموقع وأدوات تمكن المفتشين الرسميين من الكشف</t>
  </si>
  <si>
    <t>بيئة العمل: المرافق الصحية وتخزين المواد والوقاية من الحرائق وأماكن الطعام</t>
  </si>
  <si>
    <t>اجتماع عند البدء وبداية كل مرحلة لتحليل المخاطر واستلام تحليل كامل للمخاطر قبل أي مرحلة</t>
  </si>
  <si>
    <t>ص 38</t>
  </si>
  <si>
    <t>تقرير فوري للجهات الرسمية عند أي حادث وفاة وتحقيق بلجنة تضم المقاول ومنع العبث بمسرح الحادث</t>
  </si>
  <si>
    <t>تنبيه وتدريب العمال على المخاطر في الأماكن المحصورة واستخدام الأقنعة وأجهزة التنفس</t>
  </si>
  <si>
    <t>عدم تشغيل المعدات الثقيلة إلا بعامل مؤهل أو تحت إشراف شخص مؤهل</t>
  </si>
  <si>
    <t>سجلات تقارير وإشعارات إصابات العمل والأمراض المهنية حسب النماذج الرسمية</t>
  </si>
  <si>
    <t>التأكد من وثائق التأمين ضد جميع أخطار المقاولات طبقا للعقد</t>
  </si>
  <si>
    <t>السقالات على أرضية صلبة مستوية وألواح خالية من المعوقات وفحص يومي</t>
  </si>
  <si>
    <t>معدنية إذا زاد المبنى عن دورين</t>
  </si>
  <si>
    <t>حظر استخدام أقفاص الآلات والمعدات لرفع الأشخاص</t>
  </si>
  <si>
    <t>تخزين السوائل سريعة الاشتعال بعيدا عن العمالة ومصادر الحريق في مخازن بلافتات تحذيرية</t>
  </si>
  <si>
    <t>واقيات على آلات القطع والدوارة (منشار، صاروخ)</t>
  </si>
  <si>
    <t>تشغيل الروافع بمحترفين بشهادة مهنية وفي حدود حمولتها التصميمية</t>
  </si>
  <si>
    <t>الكابلات الكهربائية المؤقتة مدفونة ومعزولة وبمقطع كاف للأحمال</t>
  </si>
  <si>
    <t>حواجز حماية على أطراف السقوف وحول المناور والفتحات وتقفيل فراغات المناور وبئر المصاعد</t>
  </si>
  <si>
    <t>ارتفاع الحاجز 0.85 م على الأقل</t>
  </si>
  <si>
    <t>أحزمة أمان للعاملين على السقف مربوطة بأجزاء ثابتة</t>
  </si>
  <si>
    <t>السلامة أثناء التركيب: منع الحركة أسفل المنطقة، درابزين، أحزمة، حمولة الرافعة وأسلاكها، Trailasafe، Air Mat، Hole Covers</t>
  </si>
  <si>
    <t>قدرة الأوناش ومناسبتها لأوزان العناصر</t>
  </si>
  <si>
    <t>عمل الارتدادات حسب الجهات المنظمة</t>
  </si>
  <si>
    <t>معاينة مشتركة للموقع بين المقاول ومهندس المالك والتأكد من خلوه من العوائق التي تمنع البدء</t>
  </si>
  <si>
    <t>تحديد موقع كل منشأ على رسم الموقع العام بأبعاده ومحاوره وعلاقته بالمنشآت الأخرى</t>
  </si>
  <si>
    <t>إظهار العوائق والمخلفات (مبان، أشجار، أساسات قديمة) وحصر كمياتها ونوعها تمهيدا لإزالتها</t>
  </si>
  <si>
    <t>تحديد ومعاينة النقاط المساحية الأساسية Benchmarks و Control Points</t>
  </si>
  <si>
    <t>التحقق من اتجاه الشمال واتجاه القبلة</t>
  </si>
  <si>
    <t>دراسة احتمال السيول الدائمة أو الموسمية ووجود أودية طبيعية أو صناعية لصرفها ومراجعة معالجتها في التصميم</t>
  </si>
  <si>
    <t>تثبيت منسوب الصفر المعماري (روبير Bench Mark) في مكان ثابت آمن بالاتفاق مع مهندس المالك ونقله لأماكن متفرقة ظاهرة</t>
  </si>
  <si>
    <t>التأكد من وجود كافة التراخيص والموافقات قبل البدء ومن صلاحية الموقع جيولوجيا</t>
  </si>
  <si>
    <t>مراجعة أبعاد الموقع مع صك الملكية وتحديد الأركان وتوقيع نقاط وحدود المباني</t>
  </si>
  <si>
    <t>ربط المشروع بمناسيب الشوارع المحيطة وبالمرافق العامة (مياه، صرف، كهرباء، غاز)</t>
  </si>
  <si>
    <t>التأكد من استكمال جميع المتطلبات القانونية والموافقات الحكومية لبدء المشروع</t>
  </si>
  <si>
    <t>دراسة موقع المشروع على الخريطة الزلزالية واتخاذ احتياطات المناطق الزلزالية</t>
  </si>
  <si>
    <t>التعرف على الظروف المناخية (اتجاه الشمس، الأمطار، الرياح)</t>
  </si>
  <si>
    <t>الاستفادة من تجارب المنشآت المجاورة للتنبؤ بالمشاكل ومناسيب المياه الجوفية</t>
  </si>
  <si>
    <t>دراسة علاقة المنشأ الجديد بالمباني المجاورة وطريقة حمايتها من تأثير الحفر</t>
  </si>
  <si>
    <t>التأكد أن الخدمات أو التوصيلات الإجبارية المارة بأرض المشروع تمر فوق منسوب الأساسات وفي خنادق لسهولة الصيانة</t>
  </si>
  <si>
    <t>تحرير محضر تسليم الموقع مرفقا به صك الملكية ورخصة البناء وما يجب الحفاظ عليه وتسليمه في نهاية المشروع وتاريخ التسليم</t>
  </si>
  <si>
    <t>3 نسخ</t>
  </si>
  <si>
    <t>عند وجود عوائق تمنع التسليم يحرر محضر بالعوائق ويحدد موعد آخر للتسليم</t>
  </si>
  <si>
    <t>عدم تغيير أو نقل نقاط التحكم Benchmarks إلا بموافقة كتابية مسبقة من المالك أو من ينوب عنه</t>
  </si>
  <si>
    <t>تقديم تقرير تربة من مكتب متخصص بواسطة المقاول يحدد جهد التربة وعمق الحفر وصلاحية ناتج الحفر للردم ومنسوب المياه الجوفية وطريقة النزح والشدادات والإحلال والغطاء الخرساني ونوع الأسمنت</t>
  </si>
  <si>
    <t>توحيد مناسيب المباني وتبليطات الموقع لأقل حفر وردم والاستغناء عن الحوائط الساندة ما أمكن</t>
  </si>
  <si>
    <t>دراسة المقاول للمناسيب ومواقع الخدمات التي سيربط بها المشروع وتقديم اقتراحاته للاستشاري</t>
  </si>
  <si>
    <t>التواجد والإشراف المباشر أثناء عمل الجسات</t>
  </si>
  <si>
    <t>تحديد الصفر المعماري ونسب أعماق الجسات إليه</t>
  </si>
  <si>
    <t>تحديد أماكن وعدد الجسات على كروكي الموقع أو المخطط العام داخل حدود المباني وتوقيعها بالإحداثيات بجهاز Total Station</t>
  </si>
  <si>
    <t>داخل حدود المباني</t>
  </si>
  <si>
    <t>عمل الجسات داخل مسطحات المباني وليس بالموقع العام</t>
  </si>
  <si>
    <t>ص 12</t>
  </si>
  <si>
    <t>رصد أي تكهفات Caves خاصة في المشاريع الكبيرة</t>
  </si>
  <si>
    <t>ذكر النطاق الزلزالي وتصنيف التربة زلزاليا</t>
  </si>
  <si>
    <t>معاينة الموقع وملاحظة المباني القائمة أو الردميات والإلمام بتاريخ استعمالات الموقع</t>
  </si>
  <si>
    <t>تصوير المعدات والعمالة أثناء الجسات وربط الصور بمعالم محددة بالموقع</t>
  </si>
  <si>
    <t>معاينة العينات المستخرجة بالكور</t>
  </si>
  <si>
    <t>معاينة واستلام عدد وأماكن الجسات ومطابقتها للمخطط</t>
  </si>
  <si>
    <t>استلام عمق الجسات بعد المواسير وأطوالها داخل الجسة</t>
  </si>
  <si>
    <t>حسب الأعماق المطلوبة</t>
  </si>
  <si>
    <t>عمل اختبار الاختراق القياسي SPT</t>
  </si>
  <si>
    <t>عند وجود مياه جوفية تغطي منسوب الأساسات يتضمن التقرير توصيات النزح أثناء الحفر وطريقة العزل</t>
  </si>
  <si>
    <t>القسم الإداري: تعريف الجهة الطالبة والمالكة وخطاب التكليف أو بيانات العقد والاستشاري العام والمقاول</t>
  </si>
  <si>
    <t>القسم التمهيدي: الغرض والمجال وحدود الصلاحية ونوع الاستكشاف (أولي أو تفصيلي)</t>
  </si>
  <si>
    <t>ص 13</t>
  </si>
  <si>
    <t>القسم التمهيدي: وصف المنشآت على مخطط موقع بمساحة كل منشأ وعدد طوابقه واستخدامه والتوصية بنوع الأساسات لكل وحدة</t>
  </si>
  <si>
    <t>القسم الفني العام: جغرافية الموقع والمنشآت المجاورة والهيدرولوجيا والجيولوجيا</t>
  </si>
  <si>
    <t>القسم الفني العام: الحالة الديناميكية (نشاط زلزالي، حركة نقل ثقيلة) ومناطق عدم الاتزان وخبرات المشاريع السابقة والمعلومات المساحية</t>
  </si>
  <si>
    <t>القسم الجيوتقني: أسلوب التنفيذ ونوع الجسات ومواصفات الماكينات وطريقة الحفر وأخذ العينات</t>
  </si>
  <si>
    <t>القسم الجيوتقني: التحليل الكيميائي للمياه الجوفية والتربة</t>
  </si>
  <si>
    <t>القسم الجيوتقني: أسلوب سند جوانب الحفر وخفض المياه ومنسوب المياه الجوفية ومعدل تغيره الزمني</t>
  </si>
  <si>
    <t>القسم الجيوتقني: وصف وتتابع الطبقات ونتائج SPT أو الضغط المحوري لكل طبقة ومعامل RQD عند وجود صخر وقطاع طولي للجسات</t>
  </si>
  <si>
    <t>القسم الاستشاري: توصيات نوع الأساسات وإجراءات التنفيذ وخفض المياه وتحسين التربة وتربة الإحلال وسلامة المنشآت المجاورة</t>
  </si>
  <si>
    <t>اشتراطات عامة: اسم معد التقرير والمنشأة والمشاركين والتاريخ وقطاعات الجسات ولغة سليمة بمصطلحات الكود</t>
  </si>
  <si>
    <t>النتائج: قطاعات التربة للجسات بسماكات الطبقات</t>
  </si>
  <si>
    <t>النتائج: منسوب المياه الجوفية وأثره على تصميم وتنفيذ الأساسات</t>
  </si>
  <si>
    <t>النتائج: نوع التأسيس الاقتصادي المناسب والأعماق الصالحة للتأسيس</t>
  </si>
  <si>
    <t>النتائج: جهد التربة الآمن المسموح عند كل منسوب تأسيس مقترح</t>
  </si>
  <si>
    <t>النتائج: الهبوط الكلي والهبوط المتفاوت المسموح</t>
  </si>
  <si>
    <t>النتائج: توصيات حماية خرسانة الأساسات والعناصر تحت الأرض من الأملاح والكبريتات</t>
  </si>
  <si>
    <t>النتائج: توصيات الحفر والردم والمواد المستخدمة ومصادرها وطرق نزح المياه ومعالجة مشاكل التربة</t>
  </si>
  <si>
    <t>الملاحق: سجلات الجسات boring logs ونتائج الاختبارات الحقلية والمعملية والمذكرات الحسابية والخرائط والصور</t>
  </si>
  <si>
    <t>الملاحق: مخطط موقع عام عليه الجسات بالإحداثيات داخل حدود المباني ومخطط حدود الملكية والمباني المجاورة</t>
  </si>
  <si>
    <t>إضافة مسارات قنوات التصريف المفتوحة التي قد تتأثر بأعمال الموقع (كود سعودي 300 فقرة 3-2/2/4)</t>
  </si>
  <si>
    <t>مراجعة عمق التأسيس بالتقرير ليكون تحت الأرض الطبيعية بقدر كاف للاستقرار وفق الحدود الدنيا بالكود</t>
  </si>
  <si>
    <t>أبعاد الخنزيرة أكبر من الحفر بمسافة تمنع تأثرها، تقاس بشريط صلب</t>
  </si>
  <si>
    <t>رفرفة ≥ 2 م من كل جانب</t>
  </si>
  <si>
    <t>ص 61 إلى 62</t>
  </si>
  <si>
    <t>شد خيط على الأضلاع للتأكد من استقامتها</t>
  </si>
  <si>
    <t>تقوية الأضلاع بالخوابير أو الشكالات عند ارتفاعها والتثبيت خلف خلاف</t>
  </si>
  <si>
    <t>التثبيت خلف خلاف على مسافة 50 سم تقريبا</t>
  </si>
  <si>
    <t>ص 61</t>
  </si>
  <si>
    <t>صحيح</t>
  </si>
  <si>
    <t>مراجعة أفقية كل ضلع بميزان القامة وأفقية الأضلاع عند أماكن الالتقاء</t>
  </si>
  <si>
    <t>ضبط الزوايا القائمة بنظرية فيثاغورث</t>
  </si>
  <si>
    <t>مثلث 3-4-5</t>
  </si>
  <si>
    <t>عدم وجود حركة في زوايا الالتقاء</t>
  </si>
  <si>
    <t>عمل لوحة استلام على الأوتوكاد بكل الأبعاد بمقاسات محاور تراكمية أفقيا ورأسيا قبل الاستلام</t>
  </si>
  <si>
    <t>قياس المسافات بين المحاور تراكميا بشريط صلب، وترقيم المحاور وتثبيت 3 مسامير الأوسط هو المحور مع رمزه</t>
  </si>
  <si>
    <t>مراجعة حدود المبنى مع صك الملكية والموقع العام ووجود مسافة لقواعد الأسوار</t>
  </si>
  <si>
    <t>التأكد من تطابق مركز العمود والقاعدة (C.G)</t>
  </si>
  <si>
    <t>عدم فك الخنزيرة إلا بعد صب أعمدة الدور الأرضي</t>
  </si>
  <si>
    <t>المشاريع الكبرى: توقيع أركان القواعد بـ Total Station مباشرة، ثم رفع الأركان بعد التنفيذ وإسقاطها على مخطط الإحداثيات للتأكد من عدم الزحزحة أو الدوران</t>
  </si>
  <si>
    <t>السور على حدود الملكية بمراجعة صك الملكية ورخصة البناء</t>
  </si>
  <si>
    <t>الارتدادات حسب خط التنظيم واعتماد الجهة المختصة</t>
  </si>
  <si>
    <t>تحديد أركان السور بمحطة الرصد بالإحداثيات أو التحشية في المشاريع الصغيرة</t>
  </si>
  <si>
    <t>ميزانية شبكية على محور السور لمناسيب الأرض الطبيعية</t>
  </si>
  <si>
    <t>تقسيط الباكيات بالتساوي ورسومات تفصيلية للمناسيب والقطاعات عند عدم توفر مخططات الواجهات</t>
  </si>
  <si>
    <t>دراسة فروق المناسيب الداخلية والخارجية والحاجة لجدار ساند</t>
  </si>
  <si>
    <t>فواصل رأسية بالسور</t>
  </si>
  <si>
    <t>كل 12 م بحد أقصى للطوب الطفلي و9 م للأسمنتي أو الجيري</t>
  </si>
  <si>
    <t>أعمدة وطبان خرسانة مسلحة للأسوار المستمرة أو العالية</t>
  </si>
  <si>
    <t>كل 4 م أو حسب المخططات</t>
  </si>
  <si>
    <t>طبان علوي مائل للخارج مع Drip Mould</t>
  </si>
  <si>
    <t>بروز 5 سم</t>
  </si>
  <si>
    <t>المناسيب المعتمدة نهائية للتشطيب الداخلي وأسفلت الطرق</t>
  </si>
  <si>
    <t>الجار المباشر: قواعد جار لا تتعدى على ملكية الغير</t>
  </si>
  <si>
    <t>الحائط الساند للجار بلا ردم من جهة الجار مع افتراض تشطيب الجار عند عادية القاعدة</t>
  </si>
  <si>
    <t>واجهات السور تتشكل مع المناسيب ولا تقل في أوطى نقطة عن الارتفاع التصميمي</t>
  </si>
  <si>
    <t>الطريق المستقبلي: خط وهمي لتشطيب الطريق المقترح حتى لا يردم السور</t>
  </si>
  <si>
    <t>فتحات وأماكن البوابات ونوعها (مشاة وسيارات)</t>
  </si>
  <si>
    <t>عمود زاوية (أوتوليفون) عند تقابل الأضلاع</t>
  </si>
  <si>
    <t>التداخل في الأساسات الشريطية المتدرجة</t>
  </si>
  <si>
    <t>ضعف سمك القاعدة أو 30 سم أيهما أكبر</t>
  </si>
  <si>
    <t>فواصل السور: تنظيف وملء بقضيب Back Rod وSealant وتغطية بشرائح ألومنيوم</t>
  </si>
  <si>
    <t>شعار المالك على المشغولات الحديدية أو اللياسة إن طلب</t>
  </si>
  <si>
    <t>ارتفاع السور السكني حسب لائحة بلدية دبي</t>
  </si>
  <si>
    <t>10 أقدام بحد أقصى</t>
  </si>
  <si>
    <t>إحلال التربة الانتفاخية حسب درجة الانتفاش</t>
  </si>
  <si>
    <t>50 إلى 200 سم</t>
  </si>
  <si>
    <t>منع وصول المياه السطحية وتسرب مياه المرافق لقاع الحفر</t>
  </si>
  <si>
    <t>إبعاد الزراعة عن المبنى</t>
  </si>
  <si>
    <t>3 م على الأقل</t>
  </si>
  <si>
    <t>بديل: أساسات تسمح بتمدد التربة Waffle Slab أو ما يوصي به التقرير</t>
  </si>
  <si>
    <t>إزالة الطبقة الانهيارية أو الوصول لطبقات غير انهيارية بالخوازيق</t>
  </si>
  <si>
    <t>تقليل وصول الماء بشبكة تصريف جيدة وطرق ري حديثة</t>
  </si>
  <si>
    <t>تحسين كيميائي أو غمر التربة بالماء قبل البناء أو الدمك لزيادة الكثافة</t>
  </si>
  <si>
    <t>تحميل مسبق بأحمال مساوية أو أكبر من الأحمال المفترضة حتى أعلى هبوط ثم إزالتها ودمك التربة، أو تحسين كيميائي</t>
  </si>
  <si>
    <t>مراعاة مقاومة الزلازل في المناطق النشطة</t>
  </si>
  <si>
    <t>مراجعة حقول تقرير تصنيف التربة ومصدر العينة ورقم الطبقة</t>
  </si>
  <si>
    <t>ص 49</t>
  </si>
  <si>
    <t>مراجعة التحليل المنخلي وتصنيف التربة حسب ASTM D3282 (AASHTO)</t>
  </si>
  <si>
    <t>ص 50</t>
  </si>
  <si>
    <t>اعتماد مادة الردم من المواد الملائمة ورفض غير الملائمة</t>
  </si>
  <si>
    <t>GW, GP, GM, SM, SW, SP أو A-1, A-2, A-3</t>
  </si>
  <si>
    <t>عمل Standard وModified Proctor لعينة من تربة الموقع وتحديد γd max و OMC</t>
  </si>
  <si>
    <t>إدخال نتائج بروكتور المعملية لنفس العينة في جهاز الكثافة النووي أو اختبار Sand Cone</t>
  </si>
  <si>
    <t>اختبار دمك كل طبقة بالعدد المطلوب</t>
  </si>
  <si>
    <t>3 عينات لمبنى أقل من 300 م2، وعينة لكل 100 م2 للأكبر</t>
  </si>
  <si>
    <t>مراجعة بيانات التقرير مع رقم الطبقة ومكان أخذ العينات</t>
  </si>
  <si>
    <t>التحقق من نسبة الدمك المحققة</t>
  </si>
  <si>
    <t>95% إلى 100%</t>
  </si>
  <si>
    <t>التأكد من خلو مكان الحفر من كابلات الكهرباء والتليفونات والصرف وخطوط الغاز واستخراج إفادة الجهات المختصة</t>
  </si>
  <si>
    <t>اعتماد أسلوب سند جوانب الحفر بعد تقديم المقاول تصميماته للاستشاري بالرجوع لتقرير التربة</t>
  </si>
  <si>
    <t>قراءة تقرير التربة كاملا وتطبيق توصياته (عمق الحفر، سند الجوانب، نزح المياه، سمك ونوع الإحلال، الشدادات)</t>
  </si>
  <si>
    <t>إعداد قطاع رأسي بالمناسيب (قاع الحفر، سطح الإحلال، أكبر قاعدة مع الميدة، الميدات، الدور الأرضي) وتحديد أطوال الأشاير والوصلات</t>
  </si>
  <si>
    <t>التأكد أن المسافة بين قاع الحفر وتشطيب الدور الأرضي كافية لقطاعات الأساسات والميدات</t>
  </si>
  <si>
    <t>مراجعة إحداثيات أركان الحفر بإحداثيات النقاط الثابتة (الروبيرات)</t>
  </si>
  <si>
    <t>عمل رفرفة أفقية في الحفر عند وجود طبقة إحلال (كود مصري تربة 1997 فقرة 5-2-2-4-2-ج)</t>
  </si>
  <si>
    <t>لا تقل عن سمك طبقة الإحلال</t>
  </si>
  <si>
    <t>تخطيط المبنى بدقة بمعرفة مهندس المقاول واعتماده من المهندس المباشر قبل البدء</t>
  </si>
  <si>
    <t>المشاريع الكبرى: توقيع أركان الحفر بإحداثيات من مخطط الأساسات والمحاور بجهاز Total Station</t>
  </si>
  <si>
    <t>المساجد: تحديد القبلة قبل الحفر بالاشتراك مع مندوب وزارة الأوقاف إن لم تراع في التصميم</t>
  </si>
  <si>
    <t>حواجز وأسيجة وإشارات تحذيرية وفوانيس مضاءة من الغروب للشروق عند الحفريات المجاورة للممرات والشوارع</t>
  </si>
  <si>
    <t>تغطية أو تسييج كل الآبار وحفر الاستكشاف وردمها فور انتهاء الغرض منها</t>
  </si>
  <si>
    <t>عدم الحفر تحت منسوب قواعد وأساسات المباني المجاورة إلا بعد التدعيم</t>
  </si>
  <si>
    <t>حصر أساسات المباني المجاورة واتخاذ احتياطات تثبيتها قبل الحفر</t>
  </si>
  <si>
    <t>ص 56</t>
  </si>
  <si>
    <t>مراجعة منسوب التأسيس مقابل اللوحات وأقرب روبير (Bench Mark)</t>
  </si>
  <si>
    <t>عند ظهور صخر أو طبقة شديدة التماسك يُخطر المهندس المشرف لتحديد حجمها</t>
  </si>
  <si>
    <t>الصخر المحتاج لتفجير: استخراج تراخيص الجهات الحكومية والتنفيذ بمقاول متخصص</t>
  </si>
  <si>
    <t>حظر المتفجرات في نطاق 20 م من أي منشأ أو خط مياه أو كابل كهرباء</t>
  </si>
  <si>
    <t>عدم وضع نواتج الحفر على مسافة أقل من عمق الحفر من حافته، ونقل التربة غير الصالحة للمقالب العمومية</t>
  </si>
  <si>
    <t>مسافة التشوين ≥ عمق الحفر</t>
  </si>
  <si>
    <t>دعم جوانب الحفر الخطرة أو عمل ميول حسب زاوية الاستقرار (Angle of Repose)</t>
  </si>
  <si>
    <t>حسب جدول الميول الاسترشادية</t>
  </si>
  <si>
    <t>تطهير قاع وجوانب الحفر ومراجعة الميول واستلام منسوب القاع أفقيا تماما</t>
  </si>
  <si>
    <t>في المشاريع الكبيرة: إعادة توقيع إحداثيات محيط القواعد عند منسوب القاع والتأكد من الرفرفة الكافية، أو رفع نقاط محيط الحفر وإسقاطها على مخطط إحداثيات القواعد</t>
  </si>
  <si>
    <t>مطابقة نوع التربة وتسلسل الطبقات مع تقرير التربة، ومخاطبة معد التقرير عند الاختلاف</t>
  </si>
  <si>
    <t>ترك 15 سم فوق منسوب التأسيس تُحفر قبل صب القواعد بـ 24 ساعة، وإلا تُحفر 15 سم إضافية وتعوض بخرسانة عادية</t>
  </si>
  <si>
    <t>15 سم / 24 ساعة</t>
  </si>
  <si>
    <t>ص 56 إلى 57</t>
  </si>
  <si>
    <t>غمر القاع الرملي الجاف بالماء 24 ساعة ما لم يذكر تقرير التربة خلاف ذلك</t>
  </si>
  <si>
    <t>24 ساعة</t>
  </si>
  <si>
    <t>ص 57</t>
  </si>
  <si>
    <t>التربة الانهيارية (Collapsing Soils): غمر بالماء قبل البناء مع الدمك لتقليل الهبوط</t>
  </si>
  <si>
    <t>في البدروم والحوائط الاستنادية على المحيط: إضافة سمك البلوك ولفائف العزل الخارجي ومسافة عمل كافية خلف الحائط لأبعاد الحفر</t>
  </si>
  <si>
    <t>عند انخفاض كثافة التربة الطبيعية: حرث السطح وتفتيته ورشه بالماء حتى المحتوى الأمثل ثم الدمك</t>
  </si>
  <si>
    <t>القاع المختلط (جزء ردم وجزء طبيعي): كشط 300 مم وإعادة دمكه كأعمال الردم المجاورة</t>
  </si>
  <si>
    <t>300 مم</t>
  </si>
  <si>
    <t>ظهور طبقة صخرية: كشف بالتخريم على كامل مسطح المبنى، وإزالتها كليا إن قل سمكها عن 40 سم حسب استشاري التربة</t>
  </si>
  <si>
    <t>سمك &lt; 40 سم يزال</t>
  </si>
  <si>
    <t>اختبار بروكتر لتربة القاع ثم اختبار الدمك</t>
  </si>
  <si>
    <t>≥ 95%، عينة لكل 100 م2</t>
  </si>
  <si>
    <t>الدمك بهراسات هزازة طوليا وعرضيا حتى اختفاء أثر العجلات</t>
  </si>
  <si>
    <t>8-10 طن أدنى، المعتاد 25 طن</t>
  </si>
  <si>
    <t>اختبار تحميل لوح (Plate Loading Test) في المنشآت الهامة عند طلبه</t>
  </si>
  <si>
    <t>التأكد من أفقية القاع بميزان القامة وتجانس تربة التأسيس</t>
  </si>
  <si>
    <t>الحفر الزائد أكثر من 30 سم يُردم بتربة إنشائية مصنفة مع الاختبارات أو بخرسانة عادية على حساب المقاول</t>
  </si>
  <si>
    <t>&gt; 30 سم</t>
  </si>
  <si>
    <t>مبنى مجاور مؤسس على إحلال: عمل قصة مباني بكامل ارتفاع الإحلال لتجنب هروب إحلال الجار</t>
  </si>
  <si>
    <t>غرفة المصعد: التحقق من العمق الصافي من ظهر القاعدة حتى تشطيب الأرضي حسب المصنع، وتهبيط القاع عند عدم الكفاية</t>
  </si>
  <si>
    <t>غالبا 1.2-1.7 م</t>
  </si>
  <si>
    <t>ص 57 إلى 58</t>
  </si>
  <si>
    <t>عند عدم وجود إحلال: دمك الأرض المتماسكة</t>
  </si>
  <si>
    <t>95% لسمك 30 سم على الأقل، 90% للطبقات السفلية</t>
  </si>
  <si>
    <t>ص 58</t>
  </si>
  <si>
    <t>لا يبدأ تنفيذ الأساسات إلا بعد نجاح الدمك، ويعاد الاختبار عند التأخير</t>
  </si>
  <si>
    <t>الحوائط الساندة: الحفر حتى الراسم العلوي لظفر الحائط فقط وعدم حفر التربة المجاورة لظفر القاعدة</t>
  </si>
  <si>
    <t>حماية الحفر من الأمطار والسيول وطفح الصرف بساتر ترابي على كامل المحيط</t>
  </si>
  <si>
    <t>المياه الجوفية: well points ومضخات وأحواض تجميع، نزح 24 ساعة يوميا أثناء الحفر والردم مع مولدات احتياطية</t>
  </si>
  <si>
    <t>24 ساعة يوميا</t>
  </si>
  <si>
    <t>المياه الجوفية المرتفعة: استمرار الخفض حتى تتغلب أوزان الأعمال المنفذة على الدفع العلوي</t>
  </si>
  <si>
    <t>1.5 × الدفع، أو وزن المنشأ يزيد 20% عن الدفع</t>
  </si>
  <si>
    <t>استخراج تصاريح صرف المياه الجوفية على شبكة الصرف العمومية</t>
  </si>
  <si>
    <t>التربة الانتفاشية: منع وصول المياه السطحية وتسريب المواسير، عزل أفقي ورأسي أو خندق زلط على المحيط، وإبعاد الزراعة والصرف والمياه عن المبنى مع عزلها واختبار الشبكات</t>
  </si>
  <si>
    <t>≥ 3 م</t>
  </si>
  <si>
    <t>ميل أسفل القواعد في الأراضي الصخرية، وإلا تنفذ أساسات متدرجة</t>
  </si>
  <si>
    <t>≤ 10%</t>
  </si>
  <si>
    <t>التأسيس على صخر بمناسيب مختلفة: فرق المنسوب بين قاعدتين متجاورتين</t>
  </si>
  <si>
    <t>≤ نصف المسافة الأفقية بينهما</t>
  </si>
  <si>
    <t>تنفيذ كامل ارتفاع طبقة الإحلال كما في تقرير التربة والمخططات</t>
  </si>
  <si>
    <t>ص 59</t>
  </si>
  <si>
    <t>عدم توريد مواد الردم قبل موافقة كتابية من المهندس على المصدر والاختبارات</t>
  </si>
  <si>
    <t>الردم من محجر معتمد أو كسارات مرخصة أو محجر يفتحه المقاول</t>
  </si>
  <si>
    <t>ص 60</t>
  </si>
  <si>
    <t>اختبار العينات بمختبر معتمد وحفظ العينة المعتمدة بالموقع في كيس شفاف مختوم من المختبر لمطابقة التوريدات</t>
  </si>
  <si>
    <t>تشوين الردم خارج منطقة الإحلال وغمره بالماء حتى O.M.C أو أعلى قليلا تحسبا للبخر</t>
  </si>
  <si>
    <t>عدم بدء الفرد قبل وصول الرطوبة المناسبة واعتمادها من المهندس</t>
  </si>
  <si>
    <t>إضافة الماء بكميات قليلة بعد الفرد لمنع نزف الماء على السطح</t>
  </si>
  <si>
    <t>وضع علامات بأسياخ حديد على جوانب الحفر بمنسوب كل طبقة ورقمها، واستلام كل طبقة وسمكها ومنسوبها وتسجيله</t>
  </si>
  <si>
    <t>سمك الطبقة 20-25 سم</t>
  </si>
  <si>
    <t>الدمك بهراسات هزازة مع تشغيل الهزاز</t>
  </si>
  <si>
    <t>≥ 8-10 طن، المعتاد 25 طن</t>
  </si>
  <si>
    <t>رفرفة الإحلال أفقيا خارج القاعدة</t>
  </si>
  <si>
    <t>≥ سمك طبقة الإحلال</t>
  </si>
  <si>
    <t>تركيب Geogrid بين طبقات الإحلال عند نص المواصفات عليه</t>
  </si>
  <si>
    <t>ركوب 50 سم</t>
  </si>
  <si>
    <t>Plate Loading Test بعد الانتهاء لحساب الهبوط وقدرة التحمل، وعند عدم تحقق الإجهاد يرجع للاستشاري أو يعاد التصميم على الإجهاد الفعلي</t>
  </si>
  <si>
    <t>عند تعطل العمل: إعادة اختبار آخر طبقة ورشها ودمكها إن لزم</t>
  </si>
  <si>
    <t>التحكم في الرطوبة حول المبنى بالحواجز والصرف في التربة الانتفاشية</t>
  </si>
  <si>
    <t>اعتماد تربة الردم وفق تقرير التربة، وإلا توريد تربة نظيفة بعد اعتمادها من مكتب تربة متخصص بتحليل منخلي وكيميائي</t>
  </si>
  <si>
    <t>ص 93</t>
  </si>
  <si>
    <t>موافقة كتابية من الاستشاري قبل البدء</t>
  </si>
  <si>
    <t>تنظيف قاع الردم من الكتل الخرسانية وبقايا الأخشاب</t>
  </si>
  <si>
    <t>تقرير تربة الردم: النوع والتصنيف والصلاحية والكثافة القصوى والمحتوى الأمثل ومنحنى الرطوبة والكثافة وتقارير Field density</t>
  </si>
  <si>
    <t>المواد المقبولة: ASTM D2487 (GW, GP, GM, SM, SW, SP) أو AASHTO M145 (A-1, A-2, A-3)، والجير والرماد المتطاير كمواد تثبيت</t>
  </si>
  <si>
    <t>المواد غير المقبولة: CH, CL, MH, PT, OH, OL وأي مادة غير معرفة كمقبولة</t>
  </si>
  <si>
    <t>تشوين الردم خارج المنطقة وغمره بالماء حتى O.M.C أو أعلى قليلا</t>
  </si>
  <si>
    <t>استبعاد التربة ذات حد سيولة أو مجال لدونة مرتفع</t>
  </si>
  <si>
    <t>LL ≤ 40%، PI ≤ 10%</t>
  </si>
  <si>
    <t>ص 94</t>
  </si>
  <si>
    <t>عدم البدء قبل الرطوبة المناسبة واعتماد المهندس</t>
  </si>
  <si>
    <t>استبعاد المواد الناعمة جدا وذات الاحتواء المائي المفرط أو قابلية الانتفاخ</t>
  </si>
  <si>
    <t>المار من منخل 200 &gt; 50% غير صالح</t>
  </si>
  <si>
    <t>بعض المواصفات تقصر الردم على A-1-a و A-1-b، وغالبا رمل نظيف متدرج</t>
  </si>
  <si>
    <t>خلو الردم من الصخور والحصى الكبير والمخلفات والمواد العضوية، ونسبة الناعم محدودة</t>
  </si>
  <si>
    <t>حصى ≤ 80 مم، المار من منخل 200 (75 ميكرون) أقل من 15% بالوزن</t>
  </si>
  <si>
    <t>تحديد سمك الطبقات وعددها ومنسوبها بعلامات على رقاب الأعمدة وترقيمها</t>
  </si>
  <si>
    <t>عينة مطابقة من التربة الموردة للعينة المعتمدة، والعدد والأماكن يحددها المهندس</t>
  </si>
  <si>
    <t>كل 500 م3 على الأقل</t>
  </si>
  <si>
    <t>السلامة: معدات الردم ذات الإطارات بضوءين أمامي وخلفي وضوء للرجوع وصفارة تحذير تلقائية</t>
  </si>
  <si>
    <t>منشآت بردم في الاتجاهين: الردم بارتفاعات متساوية دون أن يسبق اتجاه الآخر</t>
  </si>
  <si>
    <t>ص 95</t>
  </si>
  <si>
    <t>البدء من الأماكن الأعمق حتى يتوازى مع منسوب الطبقة المجاورة</t>
  </si>
  <si>
    <t>استلام كل طبقة على حدة مع اختبار الدمك وتسجيل منسوبها ودليل على جانب الحفر</t>
  </si>
  <si>
    <t>طبقات 25 سم، دمك ≥ 95%</t>
  </si>
  <si>
    <t>سمك الطبقة حسب معدات الدمك</t>
  </si>
  <si>
    <t>≤ 250 مم معدات ثقيلة، ≤ 100 مم دكاكات يدوية</t>
  </si>
  <si>
    <t>عدم الردم حول الحائط الاستنادي للبدروم قبل صب سقف البدروم</t>
  </si>
  <si>
    <t>الحوائط الساندة: عدم الردم قبل بلوغ الخرسانة الجهد التصميمي</t>
  </si>
  <si>
    <t>الحوائط الساندة: منع المعدات الثقيلة على مسافة أقل من ارتفاع الردم فوق الأساس، والدمك بدكاكة يدوية بمحرك</t>
  </si>
  <si>
    <t>طبقات ≤ 150 مم</t>
  </si>
  <si>
    <t>التربة الانتفاشية مع إحلال وبدروم: الردم حول حوائط البدروم بتربة غير منتفخة كالمستخدمة بالإحلال</t>
  </si>
  <si>
    <t>مراجعة رقاب الأعمدة والقواعد لاحتمال كسر الزوايا وترميم الحواف المكسورة وعزلها</t>
  </si>
  <si>
    <t>الحوائط الساندة: استخدام معدات دمك يدوية</t>
  </si>
  <si>
    <t>خلو الردم من كسر الخرسانة والبلوك والمخلفات العضوية والنباتية</t>
  </si>
  <si>
    <t>رفض الأتربة الغريبة والأحجار الكبيرة</t>
  </si>
  <si>
    <t>أحجار &gt; 15 سم مرفوضة</t>
  </si>
  <si>
    <t>ص 95 إلى 96</t>
  </si>
  <si>
    <t>منع إغراق طبقات الردم بالماء، وعند حدوثه يصرف المقاول الماء، ولا رص إلا بعد تأكد المهندس من بلوغ المحتوى المائي المحدد معمليا (Modified Proctor)</t>
  </si>
  <si>
    <t>ص 96</t>
  </si>
  <si>
    <t>مراجعة مخططات الكهرباء والصرف: غرف ومواسير داخل الردم أسفل الميدات العلوية</t>
  </si>
  <si>
    <t>الردم حول الميدات: وجود طبقة ردم نظيفة (بلوكاج) بالزلط والحصى قبل منسوب بلاطة الأرضيات (SOG)</t>
  </si>
  <si>
    <t>تنفيذ كل المسارات والمواسير أسفل أرضية المبنى (كابلات، صرف صحي، أمطار، تكييف) قبل الردم</t>
  </si>
  <si>
    <t>الردم حول الميدات العلوية: مراعاة سمك دكة العادية وتسليحها ومحتوى الأسمنت ومشمع بولي إيثيلين تحتها</t>
  </si>
  <si>
    <t>عدم ردم الطبقة الثانية إلا بعد نجاح نتائج الأولى</t>
  </si>
  <si>
    <t>المواد غير الصالحة للردم: CL، OL، CH، OH والمواد الناعمة جدا</t>
  </si>
  <si>
    <t>المار من منخل 200 أكبر من 50% غير صالح</t>
  </si>
  <si>
    <t>اعتماد شركة متخصصة ذات خبرة في مكافحة النمل الأبيض تقدم ضمانا واعتماد المواد الكيميائية</t>
  </si>
  <si>
    <t>ضمان غالبا 5-10 سنوات</t>
  </si>
  <si>
    <t>ص 102</t>
  </si>
  <si>
    <t>الرش أسفل خرسانة الأرضيات (Slab-on-Grade) والميدات العلوية وحول المبنى</t>
  </si>
  <si>
    <t>المادة الفعالة غالبا البرميثرين أو الكلوربيريفوس أو ما يقابلهما</t>
  </si>
  <si>
    <t>نسبة تخفيف المادة المركزة بالماء حسب توصيات الصانع</t>
  </si>
  <si>
    <t>التربة غير مبللة ونظيفة من الأخشاب والورق وأي مواد سيليلوزية</t>
  </si>
  <si>
    <t>الرش بالدفع برشاش يعمل بالضغط</t>
  </si>
  <si>
    <t>معدل الرش حسب الصانع</t>
  </si>
  <si>
    <t>غالبا 5-6 لتر محلول/م2</t>
  </si>
  <si>
    <t>التغطية والصب مباشرة بعد الرش لعدم تطاير المواد</t>
  </si>
  <si>
    <t>خلال 24 ساعة</t>
  </si>
  <si>
    <t>تجنب الرش في الطقس الحار وأثناء الرياح أو توقع الأمطار</t>
  </si>
  <si>
    <t>الرش عند فواصل التمدد والتحكم وحول مواسير الصحي والكهرباء المخترقة للأرضيات</t>
  </si>
  <si>
    <t>ترانش على محيط المبنى يردم بتربة معالجة</t>
  </si>
  <si>
    <t>20 سم عرض × 30 سم عمق</t>
  </si>
  <si>
    <t>منع حفر أو تقليب التربة المعالجة بعد الرش</t>
  </si>
  <si>
    <t>تغطية المناطق المرشوشة بمشمع بولي إيثيلين مباشرة ويفضل صب الأرضيات مباشرة</t>
  </si>
  <si>
    <t>ص 103</t>
  </si>
  <si>
    <t>منع اقتراب العمالة من المناطق المعالجة واستخدام معدات السلامة (كمامات)</t>
  </si>
  <si>
    <t>المناطق المصابة: معالجة الأخشاب المستخدمة في الأثاث والأبواب والشبابيك</t>
  </si>
  <si>
    <t>عدم الردم حول الخزان قبل مرور المدة من صب آخر جزء</t>
  </si>
  <si>
    <t>28 يوما</t>
  </si>
  <si>
    <t>الردم على طبقات مع الدك بالرمال النظيفة</t>
  </si>
  <si>
    <t>25 سم بحد أقصى</t>
  </si>
  <si>
    <t>دمك الـ Subbase تحت بلاطة الأرضي</t>
  </si>
  <si>
    <t>95% Proctor</t>
  </si>
  <si>
    <t>فرد طبقة Hardcore بسمك 150 مم كحاجز للخاصية الشعرية</t>
  </si>
  <si>
    <t>150 مم</t>
  </si>
  <si>
    <t>رش مضاد النمل الأبيض قبل صب البلاطة الأرضية</t>
  </si>
  <si>
    <t>ترتيب الطبقات أسفل القاعدة من أسفل: تربة مدموكة ثم تربة إحلال ثم خرسانة نظافة 100 مم ثم القاعدة المسلحة</t>
  </si>
  <si>
    <t>حسب شكل أ-92</t>
  </si>
  <si>
    <t>القواعد المتدرجة: مراجعة ميل الانتقال وعدم تجاوز الزاوية المعتمدة</t>
  </si>
  <si>
    <t>حوالي 60°</t>
  </si>
  <si>
    <t>نظام سند جانبي للخندق عند الحاجة ثم الردم</t>
  </si>
  <si>
    <t>فرشة رمل مدموكة أسفل الماسورة</t>
  </si>
  <si>
    <t>200 مم</t>
  </si>
  <si>
    <t>ردم رمل فوق الماسورة قبل الردم العادي مع مراعاة الغطاء الكلي</t>
  </si>
  <si>
    <t>300 مم / ≥ 900 مم</t>
  </si>
  <si>
    <t>نزح المياه الجوفية بنظام نقاط الآبار (Well Points)</t>
  </si>
  <si>
    <t>تخطيط الخوازيق الساندة لجانب الحفر قبل التنفيذ</t>
  </si>
  <si>
    <t>في قواعد الكباري بمجرى مائي غرز ألواح Sheet pile محكمة وتفريغ المياه من داخلها</t>
  </si>
  <si>
    <t>اختبار لوح التحميل عند منسوب التأسيس خاصة مع الإحلال مع توفير معدة ثقيلة كثقل رد فعل</t>
  </si>
  <si>
    <t>فرد الردم على طبقات</t>
  </si>
  <si>
    <t>20 إلى 25 سم</t>
  </si>
  <si>
    <t>تحقيق الرطوبة المثلى بغمر الردم في أكوام حسب اختبار العينة</t>
  </si>
  <si>
    <t>O.M.C</t>
  </si>
  <si>
    <t>تعليم أرقام الطبقات على رقاب الأعمدة لمراقبة السمك والعدد</t>
  </si>
  <si>
    <t>توزيع منتظم للمياه على كامل سمك الطبقة</t>
  </si>
  <si>
    <t>معاينة سطح الطبقة وعدم وجود آثار سير المعدة</t>
  </si>
  <si>
    <t>اختبار دمك لكل طبقة وعدم فرد التالية قبل ظهور النتيجة</t>
  </si>
  <si>
    <t>تقرير التربة يحدد مدى الحاجة لشدادات وسند جوانب الحفر مع منسوب القواعد أو وجود إحلال وسمك الغطاء الخرساني للأجزاء الملاصقة للتربة ونوع الأسمنت</t>
  </si>
  <si>
    <t>اعتماد التقرير من المهندس المشرف</t>
  </si>
  <si>
    <t>مراجعة تقرير التربة وتوصيات الخوازيق (القطر والطول)، وعمق الطبقة الصلبة للخوازيق الارتكازية، ونوع حديد التسليح (إيبوكسي أو عادي)</t>
  </si>
  <si>
    <t>ص 68</t>
  </si>
  <si>
    <t>اختبار قدرة تحمل الطبقة السطحية لحركة المعدات وتدعيمها أو استبدالها (مثل الدقشوم) لمنع ميلان الماكينات</t>
  </si>
  <si>
    <t>طلب إعادة التصميم والمخطط التنفيذي من مقاول الخوازيق ومراجعة نص التعاقد بذلك</t>
  </si>
  <si>
    <t>ص 69</t>
  </si>
  <si>
    <t>مراجعة بيانات المخطط التنفيذي: النوع والقطر والطول، حمولة التشغيل الآمنة، قطاع الحديد الرأسي والكانات، المقاومة المميزة، الغطاء ورتبة الحديد، نوع وكمية الأسمنت، مخطط التوزيع والمسافات والترقيم</t>
  </si>
  <si>
    <t>اعتماد الخلطة التصميمية (Trial Mix) للخوازيق مع إمكانية مؤخرات الشك</t>
  </si>
  <si>
    <t>هبوط 150-200 مم، SRC، مقاومة 28 يوما +25%، أسمنت ≥ 350 كجم/م3 (غالبا ≥ 400)</t>
  </si>
  <si>
    <t>ترقيم الخوازيق في اتجاه واحد لكامل المبنى على Pile Layout</t>
  </si>
  <si>
    <t>مراجعة المسافة بين مراكز الخوازيق</t>
  </si>
  <si>
    <t>≥ 3D احتكاك، ≥ 2.5D ارتكاز، 2D في حالات خاصة مع دقة التنفيذ</t>
  </si>
  <si>
    <t>اختراق الخازوق للهامة</t>
  </si>
  <si>
    <t>≥ 7.5 سم</t>
  </si>
  <si>
    <t>وصلة الحديد بين الخازوق والهامة وصلة شد من سطح الاتصال</t>
  </si>
  <si>
    <t>غالبا ≥ 65Ø أو 1 م، أو Class B splice (ACI)</t>
  </si>
  <si>
    <t>تحديد الطول الفعال من تقرير التربة، والطول الكلي = الفعال + مسافة الرباط مع الهامة</t>
  </si>
  <si>
    <t>ص 70</t>
  </si>
  <si>
    <t>تحديد مناسيب: حفر المرحلة الأولى = سطح الطول الكلي، التكسير (Cut-off) = أسفل مسافة الرباط، حفر المرحلة الثانية = أسفل فرشة النظافة تحت الهامات</t>
  </si>
  <si>
    <t>تحديد الخوازيق ذات المناسيب المختلفة (غالبا أسفل المصاعد) وتلوين الأقطار المختلفة</t>
  </si>
  <si>
    <t>تكعيب خرسانة كل خازوق وتسجيله بجواره</t>
  </si>
  <si>
    <t>الكمية الفعلية أكبر من النظرية بنحو 10 إلى 15%</t>
  </si>
  <si>
    <t>تلافي العيوب: فراغات تمتلئ بالتربة، اختناق المقطع (Necking)، الانفصال الكامل، الميل أو الترحيل</t>
  </si>
  <si>
    <t>استلام منسوب قاع المرحلة الأولى</t>
  </si>
  <si>
    <t>خازوق تجريبي (Preliminary Pile) لكل قطر يحمل حتى الانهيار لتحديد معامل الأمان والهبوط، وأكثر من تجربة عند عدم الدقة، ولا ينفذ مكان خازوق أساسي</t>
  </si>
  <si>
    <t>الخوازيق الارتكازية: معاينة تربة القاع ومطابقتها للتقرير والتغلغل في الطبقة الصلبة</t>
  </si>
  <si>
    <t>≥ 4D</t>
  </si>
  <si>
    <t>التوقيع بـ Total Station ودق أسياخ عند المراكز وترقيمها مع شرائط تحذيرية حولها</t>
  </si>
  <si>
    <t>تصريح البدء بعد تسامت محور البريمة مع سيخ مركز الخازوق ومراجعة رأسية عمود البريمة بعد التسامت من جميع الاتجاهات</t>
  </si>
  <si>
    <t>التربة غير المتماسكة أو الرملية مع مياه جوفية وفشل البنتونيت: Temporary Casing أو CFA</t>
  </si>
  <si>
    <t>ص 71</t>
  </si>
  <si>
    <t>استلام العمق بالكاليبر أو بقياس أجزاء الماكينة المغمورة أو بالشاشة الإلكترونية مع طباعة النتائج</t>
  </si>
  <si>
    <t>Steel Casing: مراجعة رأسية الماسورة مرتين على الأقل، وإلا إعادة تصميم الهامات والشدادات</t>
  </si>
  <si>
    <t>ميل ≤ 1.5:100، إزاحة الكعب عن الرأس ≤ D/2</t>
  </si>
  <si>
    <t>الترحيل عن المكان التصميمي، وإلا إعادة التصميم</t>
  </si>
  <si>
    <t>≤ 5 سم أو D/10</t>
  </si>
  <si>
    <t>تثبيت ماسورة الغلاف بلحامها بكمرة حديدية أطول من القطر لمنع سقوطها</t>
  </si>
  <si>
    <t>استلام التسليح: عدد وقطر الرأسي، قطر وشكل ومسافات الكانات، الغطاء، اللحام، البسكوت</t>
  </si>
  <si>
    <t>الكانات الحلزونية ملحومة بالرأسي</t>
  </si>
  <si>
    <t>خطوة Pitch لا تقل عن 15 سم حسب المرجع، وقطر 8 إلى 10 مم، وتراجع الخطوة مع الكود المعتمد للمشروع [يراجع]</t>
  </si>
  <si>
    <t>يراجع</t>
  </si>
  <si>
    <t>تكثيف الكانات أسفل الهامة وفي مناطق ضعف التربة</t>
  </si>
  <si>
    <t>5D وبحد أدنى 2 م</t>
  </si>
  <si>
    <t>تقوية القفص بأطواق ملحومة</t>
  </si>
  <si>
    <t>Ø16 كل 1-1.5 م</t>
  </si>
  <si>
    <t>تسليح الجزء العلوي من الخازوق</t>
  </si>
  <si>
    <t>≥ 6 م أو 3D أيهما أكبر، ونسبة ≥ 0.6%</t>
  </si>
  <si>
    <t>خوازيق أطول من 12 م: وصل الحديد الرأسي باللحام مع اختبار شد لسيخين ملحومين</t>
  </si>
  <si>
    <t>لحام مستمر 20 سم، أو وصلة 20Ø بلحام 10 سم لكل 20 سم وإجمالي ≥ 20 سم</t>
  </si>
  <si>
    <t>ص 72</t>
  </si>
  <si>
    <t>خلو فراغ الخازوق من المواد الغريبة قبل الصب</t>
  </si>
  <si>
    <t>Bored Piles مع مياه جوفية مرتفعة: صب الخرسانة أولا ثم إنزال القفص فورا بالهزاز</t>
  </si>
  <si>
    <t>الصب بـ Tremie Pipe منتهية بقمع وقاعها مغمور في الخرسانة</t>
  </si>
  <si>
    <t>2 م</t>
  </si>
  <si>
    <t>CFA: عدم إخراج محور البريمة إلا بعد انتهاء الصب، رفعها 20-30 سم لطرد السدادة، غمر الراسم السفلي ≥ 2 م، ومنع إسقاط الخرسانة من ارتفاع</t>
  </si>
  <si>
    <t>Slump 175 ±25 مم</t>
  </si>
  <si>
    <t>عند توقف الصب يثبت عمود الماكينة مكانه حتى الانتهاء</t>
  </si>
  <si>
    <t>مقارنة الخرسانة المستهلكة بالنظرية، وعند فرق كبير تزال الخرسانة ويعاد الحفر للتحقق من القطر والعمق (تكهف)</t>
  </si>
  <si>
    <t>المستهلكة أكبر بـ 10-15%</t>
  </si>
  <si>
    <t>قياس الخرسانة المضخوخة بأجهزة إلكترونية أعلى البريمة أو بمعايرة الماكينة (م3/ضخة)</t>
  </si>
  <si>
    <t>منع صب خوازيق متجاورة بالتتابع قبل تصلب السابق</t>
  </si>
  <si>
    <t>المسافة &lt; 5D</t>
  </si>
  <si>
    <t>إنزال القفص رأسيا دون طعن الجوانب بالهزاز المركب على الماكينة لا بالعمالة</t>
  </si>
  <si>
    <t>أخذ العينات من المضخة مع تسجيل رقم الخازوق</t>
  </si>
  <si>
    <t>6 لكل 100 م3 أو 6 لكل 15 خازوق أو 6 لكل يوم أيهم أكثر</t>
  </si>
  <si>
    <t>ص 73</t>
  </si>
  <si>
    <t>رفع Casing سند الجوانب قبل شك الخرسانة</t>
  </si>
  <si>
    <t>عدم إجراء أي اختبار تحميل (ولا التجريبي) قبل بلوغ مقاومة 28 يوما</t>
  </si>
  <si>
    <t>استلام قاع المرحلة الثانية (أسفل العادية للهامات) ومنسوب التكسير بعلامة مميزة قبل التكسير</t>
  </si>
  <si>
    <t>متابعة نتائج عينات خرسانة الخوازيق</t>
  </si>
  <si>
    <t>اختبارات الخوازيق العاملة (Contract Piles Test)</t>
  </si>
  <si>
    <t>حمل أعلى من التصميمي بـ 50-100%</t>
  </si>
  <si>
    <t>المشاريع العملاقة: اختبار O-Cell (Osterberg)</t>
  </si>
  <si>
    <t>اختبار Ultrasonic للاستمرارية وعدم وجود تربة</t>
  </si>
  <si>
    <t>25% من الخوازيق</t>
  </si>
  <si>
    <t>المشاريع الكبرى: Integrity Test (Sonic أو Coring)</t>
  </si>
  <si>
    <t>هامة على خازوق واحد: ميدات في اتجاهين على الأقل، وعلى خازوقين أو أكثر على خط: ميدات عمودية أو مائلة على الخط</t>
  </si>
  <si>
    <t>ص 73 إلى 74</t>
  </si>
  <si>
    <t>ارتكاز الحديد السفلي للهامة مباشرة على السطح العلوي للخازوق</t>
  </si>
  <si>
    <t>ص 74</t>
  </si>
  <si>
    <t>أشاير الأعمدة بالهامة برجل بزاوية قائمة</t>
  </si>
  <si>
    <t>≥ 45 سم</t>
  </si>
  <si>
    <t>الحديد الإيبوكسي: طلاء الأطراف المقطوعة بمادة الترقيع، كراسي وسلك مدهون إيبوكسي، معدات ثني مبطنة بلباد أو نايلون أو مطاط، وأعمدة بلاستيكية</t>
  </si>
  <si>
    <t>شبكة تسليح علوية للهامات (شد الزلازل)</t>
  </si>
  <si>
    <t>حديد جانبي على محيط الهامة</t>
  </si>
  <si>
    <t>≥ Ø12 كل 25 سم</t>
  </si>
  <si>
    <t>تحديد الأقطار المختلفة للخوازيق على المخططات بالألوان، وتحديد الخوازيق مختلفة المنسوب (غالبا أسفل قاعدة المصاعد)</t>
  </si>
  <si>
    <t>عدم استخدام أي قطعة حديد غير مطلية مع الحديد الإيبوكسي، وكراسي التثبيت وسلك الرباط مدهونة إيبوكسي</t>
  </si>
  <si>
    <t>توقيع مراكز الخوازيق بجهاز Total Station ودق أسياخ وترقيمها طبقا لمخطط الترقيم</t>
  </si>
  <si>
    <t>تعليم دائرة بقطر الخازوق بالدهان ووضع مرجعين على بعد معلوم من المركز</t>
  </si>
  <si>
    <t>ضبط رأسية عمود الماكينة على العلامة</t>
  </si>
  <si>
    <t>تنزيل الماسورة المؤقتة بدليل لوح مفرغ بقطر الخازوق (طبلية)</t>
  </si>
  <si>
    <t>فحص رأسية الماسورة المؤقتة في اتجاهين بميزان أثناء التنزيل</t>
  </si>
  <si>
    <t>ضخ معلق البنتونيت باستمرار لسند جوانب الحفر عند الحاجة</t>
  </si>
  <si>
    <t>اختبار لزوجة البنتونيت بقمع مارش قبل الصب</t>
  </si>
  <si>
    <t>32 إلى 35 ثانية/لتر</t>
  </si>
  <si>
    <t>قياس كثافة معلق البنتونيت قبل الصب</t>
  </si>
  <si>
    <t>1.02 إلى 1.06 طن/م3</t>
  </si>
  <si>
    <t>مراجعة مركز الخازوق بعد تنزيل المواسير وانتهاء الحفر</t>
  </si>
  <si>
    <t>قياس عمق الخازوق بحبل معقود كل 1 م أو بعقدة عند العمق المطلوب</t>
  </si>
  <si>
    <t>العمق التصميمي</t>
  </si>
  <si>
    <t>الصب بماسورة Tremie بقمع مع بقاء الفوهة مغمورة في الخرسانة</t>
  </si>
  <si>
    <t>2 م باستمرار</t>
  </si>
  <si>
    <t>فك وصلات مواسير التريمي تدريجيا مع ارتفاع منسوب الخرسانة</t>
  </si>
  <si>
    <t>مع الحفاظ على الغمر 2 م</t>
  </si>
  <si>
    <t>تنزيل قفص الحديد حسب النظام وسحب الماسورة المؤقتة مباشرة بعد الصب</t>
  </si>
  <si>
    <t>تنزيل محور الخازوق بجهاز Total Station وضبط التسامت بتوجيه سائق البريمة</t>
  </si>
  <si>
    <t>إزالة ناتج الحفر حول البريمة وضخ الخرسانة عبر ماسورة قلب البريمة بعد الوصول للمنسوب</t>
  </si>
  <si>
    <t>تنزيل التسليح بعد الصب بهزاز معلق بالماكينة</t>
  </si>
  <si>
    <t>الحفر حول الخوازيق بعد تصلب الخرسانة</t>
  </si>
  <si>
    <t>تكسير رؤوس الخوازيق وإظهار أشاير الحديد لربطها مع الهامات</t>
  </si>
  <si>
    <t>التحقق من دخول الخازوق في الهامة</t>
  </si>
  <si>
    <t>لا يقل عن 7.5 سم</t>
  </si>
  <si>
    <t>استلام تسليح هامة الخوازيق</t>
  </si>
  <si>
    <t>حسب المخططات</t>
  </si>
  <si>
    <t>وجود مختبر ضبط جودة بالمصنع ومهندسين وفنيين</t>
  </si>
  <si>
    <t>ص 15</t>
  </si>
  <si>
    <t>صومعة أسمنت مستقلة لكل نوع مع بيانات وعلامات توضح النوع</t>
  </si>
  <si>
    <t>إحكام غلق الصوامع مع سهولة فتح التفريغ وطلاؤها بالأبيض أو الفاتح في الأجواء الحارة</t>
  </si>
  <si>
    <t>تخزين الركام بما يمنع الانفصال الحبيبي والتكسير مع حوائط فاصلة بين الأنواع والمقاسات</t>
  </si>
  <si>
    <t>أرضيات تخزين الركام مصبوبة أو مسفلتة ومظلات ضد المطر والشمس ورشاشات ماء في المناطق الحارة</t>
  </si>
  <si>
    <t>الركام من محاجر معتمدة Approved Quarry</t>
  </si>
  <si>
    <t>تحليل مياه الخلط وتوفير مبردات في الأجواء الحارة وخزانات تمنع التلوث</t>
  </si>
  <si>
    <t>خزان مستقل معزول للماء البارد وأنابيب الماء المبرد معزولة أو مدفونة وأداة قياس دقيقة لكمية الماء</t>
  </si>
  <si>
    <t>إضافة الإضافات أوتوماتيكيا بحساسات وعدم السماح بالإضافة العشوائية داخل سيارة الخلط</t>
  </si>
  <si>
    <t>تخزين الإضافات ضد التلوث والشمس ومراقبة الصلاحية بأسبقية الأقدم</t>
  </si>
  <si>
    <t>تحديد طريقة الخلط: بالخلاطة في المحطة أو في الشاحنة</t>
  </si>
  <si>
    <t>نظام تحكم آلي للأوزان أو الحجوم وأجهزة تسجيل تحفظ سجلا دائما لكميات المواد لكل دفعة</t>
  </si>
  <si>
    <t>دقة الموازين وتوفر أوزان معيارية للفحص وعدادات واضحة كبيرة محمية من الغبار</t>
  </si>
  <si>
    <t>±0.2% من سعة الميزان</t>
  </si>
  <si>
    <t>ص 16</t>
  </si>
  <si>
    <t>شاحنات الخلط: رقم تسلسلي واسم وشعار المصنع وعداد دوران البرميل وعداد مياه بحالة سليمة</t>
  </si>
  <si>
    <t>طلاء حلة الشاحنة بالأبيض أو الفاتح وتغطيتها بالخيش في الأماكن الحارة</t>
  </si>
  <si>
    <t>تقديم شهادة معايرة Calibration Report من مكتب متخصص لموازين الركام والأسمنت والماء والكيماويات</t>
  </si>
  <si>
    <t>تجدد كل 6 أشهر</t>
  </si>
  <si>
    <t>عدادات ومؤشرات الأجهزة واضحة يقرؤها مشغل الخلاطة بسهولة من موقعه المعتاد</t>
  </si>
  <si>
    <t>مراجعة الخلطة التصميمية المعملية والمقاومة المستهدفة ومكونات الخلطة ونسبها</t>
  </si>
  <si>
    <t>fm أكبر من المميزة بهامش 12 أو 13 ن/مم2</t>
  </si>
  <si>
    <t>ص 41</t>
  </si>
  <si>
    <t>عمل ثلاث خلطات تجريبية تأكيدية لكل رتبة في المصنع أو الموقع بالمواد المزمع استخدامها</t>
  </si>
  <si>
    <t>3 خلطات لكل رتبة</t>
  </si>
  <si>
    <t>ص 42</t>
  </si>
  <si>
    <t>الالتزام بنوعية المواد المعتمدة في الخلطة طوال المشروع</t>
  </si>
  <si>
    <t>رفض الأسمنت البورتلاندي الحجري CEM II 32.5N واستخدام CEM I أو المقاوم للكبريتات CEM I 42.5N</t>
  </si>
  <si>
    <t>التحقق من هبوط الخرسانة المضخوخة وتحقيقه بالإضافات الكيميائية</t>
  </si>
  <si>
    <t>125 إلى 200 مم</t>
  </si>
  <si>
    <t>تحديد نسبة W/C حسب تركيز الكبريتات SO3 في التربة والمياه الجوفية</t>
  </si>
  <si>
    <t>0.40 إلى 0.52 حسب التركيز</t>
  </si>
  <si>
    <t>ص 42 إلى 43</t>
  </si>
  <si>
    <t>استخدام ملدنات ASTM C494 Type G في الأجواء الحارة وطول مدة الصب</t>
  </si>
  <si>
    <t>ص 43</t>
  </si>
  <si>
    <t>استخدام كسر حجر قوي (دولوميت أو جرانيت) للمقاومات العالية</t>
  </si>
  <si>
    <t>الزلط مقبول حتى 750 إلى 800 كجم/سم2</t>
  </si>
  <si>
    <t>التعبير عن مكونات الخلطة بالأوزان (كجم) وليس بالحجوم</t>
  </si>
  <si>
    <t>التحقق من أقصى مقاس اعتباري للركام</t>
  </si>
  <si>
    <t>1/5 أصغر بعد للمقطع، 3/4 المسافة بين الأسياخ، 1/3 سمك البلاطة</t>
  </si>
  <si>
    <t>التحقق من نسبة الإضافات من وزن الأسمنت</t>
  </si>
  <si>
    <t>1 إلى 1.5% للمقاومات 400 إلى 500 كجم/سم2</t>
  </si>
  <si>
    <t>التحقق من أقصى محتوى أسمنت</t>
  </si>
  <si>
    <t>450 كجم/م3 (مصري)، 550 كجم/م3 (بريطاني)</t>
  </si>
  <si>
    <t>اختبار الهواء المحبوس والكثافة عند اختبار الخلطات التأكيدية</t>
  </si>
  <si>
    <t>هواء 2% بدون إضافات، 3% مع الإضافات</t>
  </si>
  <si>
    <t>خلطة الخوازيق: زيادة المقاومة ومحتوى الأسمنت</t>
  </si>
  <si>
    <t>مقاومة أكبر بـ 25% على الأقل، أسمنت 350 كجم/م3 على الأقل (غالبا 400)</t>
  </si>
  <si>
    <t>طبقة Screed قليلة الانكماش بإضافات خاصة Topping Screed لبلاطات الهولوكور</t>
  </si>
  <si>
    <t>أكبر مقاس ركام 10 مم</t>
  </si>
  <si>
    <t>رفض ركام بنسبة تآكل عالية لخرسانة سابقة الصب (الكود الأردني)</t>
  </si>
  <si>
    <t>28% أو أقل (ASTM C131)</t>
  </si>
  <si>
    <t>رفض الإضافات المحتوية على كلوريد الكالسيوم أو أيونات ضارة للخرسانة المسلحة، وبعض المواصفات ترفض معجلات الشك Type C و E</t>
  </si>
  <si>
    <t>ص 44</t>
  </si>
  <si>
    <t>المنشآت المائية والخرسانة تحت الأرض: إضافات تقليل النفاذية، والصب في المياه الجوفية: Antiwashout Admixtures</t>
  </si>
  <si>
    <t>نسبة W/C للخرسانة المعرضة لظروف ضارة</t>
  </si>
  <si>
    <t>0.40 للمعرضة لماء البحر ودورات البلل والجفاف، 0.45 للمغمورة باستمرار</t>
  </si>
  <si>
    <t>عمل خلطة تحكم بدون إضافات للمقارنة مع الخلطة بالإضافات (جدول 2-3 كود مصري 2007)</t>
  </si>
  <si>
    <t>تحليل كيميائي لمياه الخلط</t>
  </si>
  <si>
    <t>pH لا يقل عن 7</t>
  </si>
  <si>
    <t>أقصى مقاس اعتباري للركام حسب نوع الخرسانة</t>
  </si>
  <si>
    <t>40 مم للمسلحة، 25 مم لسابقة الإجهاد</t>
  </si>
  <si>
    <t>قبول الركام حسب جدول 2-1 بالكود المصري 2007 واختباراته</t>
  </si>
  <si>
    <t>مراجعة حقول تقرير اختبار الضغط ومطابقة المقاومة المطلوبة ونوع العينة للمخططات والمواصفات وBOQ</t>
  </si>
  <si>
    <t>ص 45</t>
  </si>
  <si>
    <t>مراجعة نتائج 7 أيام، وعند عدم تحقيقها انتظار نتيجة 28 يوما وإخطار المقاول بعدم الصب على العنصر</t>
  </si>
  <si>
    <t>70% إلى 75% من مقاومة 28 يوما</t>
  </si>
  <si>
    <t>تقييم نتائج 28 يوما حسب الكود المعتمد في التصميم (مصري أو ACI أو BS)</t>
  </si>
  <si>
    <t>ص 46</t>
  </si>
  <si>
    <t>عمل القلوب عند عدم وفاء نتائج المكعبات أو الشك في مقاومة عنصر بدون نتائج (كود مصري 2007 فقرة 8-9-5)</t>
  </si>
  <si>
    <t>ص 47</t>
  </si>
  <si>
    <t>أخذ عدد كاف من القلوب للخرسانة المختبرة</t>
  </si>
  <si>
    <t>3 قلوب على الأقل</t>
  </si>
  <si>
    <t>تحديد مواقع الحديد بجهاز Cover-Meter وتجنب الحديد داخل العينة، وإلا تصحح القراءة بمعامل</t>
  </si>
  <si>
    <t>ص 48</t>
  </si>
  <si>
    <t>قطر العينة بالنسبة لأكبر مقاس ركام</t>
  </si>
  <si>
    <t>3 أمثال أكبر مقاس، ولا يقل عن 100 مم</t>
  </si>
  <si>
    <t>بطاقة أو علامة لكل قلب على سطح العنصر مع كروكي وتصوير العينة فور استخراجها</t>
  </si>
  <si>
    <t>أخذ القلوب من مناطق الدمك الضعيف أو التنفيذ السيئ المؤثرة على الأمان</t>
  </si>
  <si>
    <t>مواقع القلوب في منتصف الكمرات والأعمدة والحوائط ورأسيا في البلاطات مع إزالة القشرة السطحية</t>
  </si>
  <si>
    <t>إزالة 50 مم</t>
  </si>
  <si>
    <t>التحقق من معايرة ماكينة الاختبار</t>
  </si>
  <si>
    <t>كل 12 إلى 18 شهرا</t>
  </si>
  <si>
    <t>التحقق من معدل التحميل أثناء الاختبار</t>
  </si>
  <si>
    <t>0.15 إلى 0.35 MPa/ثانية (ASTM C39: 0.25±0.05)، أي نحو 1.5 إلى 3.5 كجم/سم2/ثانية</t>
  </si>
  <si>
    <t>اعتبار الاختبار مشكوكا فيه عند انفصال كاب العينة</t>
  </si>
  <si>
    <t>تطبيق تصحيحات L/D واتجاه الأخذ والتحويل لمكعب</t>
  </si>
  <si>
    <t>معالجة أماكن القلوب بخرسانة قليلة الانكماش أو أسطوانات أصغر قليلا مع حشو الخلوص بالإيبوكسي</t>
  </si>
  <si>
    <t>عند فشل القلوب: اختبار تحميل للبلاطات والأسقف بعد مرور المدة المحددة من الصب (كود مصري 8-9-6)</t>
  </si>
  <si>
    <t>6 أسابيع على الأقل</t>
  </si>
  <si>
    <t>عدم الاعتماد على مطرقة شميدت أو الموجات فوق الصوتية كبديل عن القلب</t>
  </si>
  <si>
    <t>حساب المسافة بين محطة الخلط والموقع وعدد سيارات النقل وطول ذراع المضخة لمنع التوقف أثناء الصب</t>
  </si>
  <si>
    <t>ص 62</t>
  </si>
  <si>
    <t>تسجيل وقت وصول كل Truck Mixer ومقارنته بالزمن المتوقع من مغادرة المحطة، والتأخر غير الطبيعي يشير لعطل أو قدومها من موقع آخر</t>
  </si>
  <si>
    <t>مراجعة إذن التوريد (Delivery Ticket): الكمية، زمن الخلط، القوام، الرتبة، نسب المكونات، رقم السيارة، وقت المغادرة، مكان التفريغ، وتسجيل زمن الوصول والصب</t>
  </si>
  <si>
    <t>التأكد من نوع الإضافات المسجلة بالوصل ونوع الأسمنت (OPC أو SRC أو مضاف إليه سيليكا)</t>
  </si>
  <si>
    <t>ص 63</t>
  </si>
  <si>
    <t>تسجيل رقم إذن التسليم لكل رسالة تمثلها عينة الضغط وتحديد مكان صبها</t>
  </si>
  <si>
    <t>عدم الصب مع رياح محملة بالرمال أو تقلبات حرارة شديدة أو أثناء الأمطار أو البرد القارس دون احتياطات</t>
  </si>
  <si>
    <t>تفريغ الخرسانة اللينة الأولى من المضخة خارج العنصر لتسليك الخط</t>
  </si>
  <si>
    <t>حضور الاستشاري عند أخذ العينات ووضع ملصق موقع برقم تسلسلي على سطح العينة لمنع التلاعب</t>
  </si>
  <si>
    <t>أخذ العينات بعد تفريغ 10% من الحمولة وقبل تفريغ 90% (م.ق.م 5130-1/2006)</t>
  </si>
  <si>
    <t>بين 10% و90% من الحمولة</t>
  </si>
  <si>
    <t>أخذ العينات بعد إضافة كامل ماء الخلط والإضافات</t>
  </si>
  <si>
    <t>اختبار الهبوط عند كل أخذ عينات ومطابقته للخلطة التصميمية</t>
  </si>
  <si>
    <t>±20 مم للهبوط ≤ 80 مم، ±30 مم للهبوط &gt; 80 مم</t>
  </si>
  <si>
    <t>أخذ العينات بعد إضافة الثلج، مع حساب الثلج ضمن المحتوى المائي بالوزن</t>
  </si>
  <si>
    <t>وضع العينات على قاعدة مستوية أفقية بعيدة عن الاهتزاز</t>
  </si>
  <si>
    <t>ص 64</t>
  </si>
  <si>
    <t>صب العينة في القوالب خلال زمن محدد من أخذها</t>
  </si>
  <si>
    <t>≤ 15 دقيقة</t>
  </si>
  <si>
    <t>قياس حرارة الخرسانة بترمومتر معاير قبل الصب مباشرة</t>
  </si>
  <si>
    <t>≤ 35 °م ما لم تنص المواصفات خلافه</t>
  </si>
  <si>
    <t>اتخاذ احتياطات الطقس الحار عند تجاوز حرارة الجو 36 °م في الظل</t>
  </si>
  <si>
    <t>تبريد الشدة وأسياخ التسليح بالماء قبل الصب مباشرة</t>
  </si>
  <si>
    <t>يُنصح بعدم الصب إذا تجاوزت حرارة الجو المحيط 38 °م، وأفضل النتائج بين 24 و38 °م (ACI 305R)</t>
  </si>
  <si>
    <t>ACI 305: معدل بخر أكبر من 0.2 lb/ft2/h يعد طقسا حارا، والاحتياطات: الصب ليلا، تبريد الخرسانة، Fog Spray، مواد تقليل البخر، تبريد الحديد والشدة</t>
  </si>
  <si>
    <t>الطقس البارد: التحقق من أقل حرارة للخرسانة حسب مقاس القطاع</t>
  </si>
  <si>
    <t>حسب جدول م.ق.م 5130-1 و ACI 306</t>
  </si>
  <si>
    <t>ص 65</t>
  </si>
  <si>
    <t>الشتاء: حرارة الخرسانة قبل السماح بالصب</t>
  </si>
  <si>
    <t>&gt; 10 °م</t>
  </si>
  <si>
    <t>منع الخلط والصب عند انخفاض حرارة الجو</t>
  </si>
  <si>
    <t>&lt; 4 °م ممنوع</t>
  </si>
  <si>
    <t>مراقبة السائقين وطاقم المضخة لمنع إضافة الماء</t>
  </si>
  <si>
    <t>منع انتظار السيارات وتجاوز الوقت المحدد لشك الخرسانة</t>
  </si>
  <si>
    <t>تتابع التوريد لمنع الفاصل البارد (Cold Joint)</t>
  </si>
  <si>
    <t>فحص زمن الشك الابتدائي في الصبات الكبيرة وإضافة مؤخرات شك (Retarder) لمنع Cold Joint بين الطبقات</t>
  </si>
  <si>
    <t>ص 66</t>
  </si>
  <si>
    <t>ملاحظة عدم انفصال المونة عن الركام أو وجود خرسانة متكتلة غير متجانسة (من خرسانة متصلبة بزعانف الخلط أو عدم تقليب الحلة)</t>
  </si>
  <si>
    <t>متابعة عينات الضغط والهبوط كل 50 م3</t>
  </si>
  <si>
    <t>التحقق من الحرارة المشترطة عند الوصول إن وجدت</t>
  </si>
  <si>
    <t>حفظ العينات أول 24 ساعة في حجرة معالجة رطبة أو تحت حصيرة مبللة</t>
  </si>
  <si>
    <t>فك العينات من القوالب بعد 24 ساعة من الصب دون تأخير</t>
  </si>
  <si>
    <t>ترقيم العينات بقلم لا يزول بالماء أو بلاصقات وتوقيع استشاري المشروع عليها</t>
  </si>
  <si>
    <t>حفظ العينات في حوض ماء</t>
  </si>
  <si>
    <t>25 ±2 °م (المواصفات العامة لتنفيذ المباني السعودية)</t>
  </si>
  <si>
    <t>كسر المكعبات على عمر 7 و28 يوما للخرسانة التقليدية، و3 أيام لخرسانة Post-Tension</t>
  </si>
  <si>
    <t>اختبار العينة مباشرة بعد إخراجها من الحوض مع حفظها رطبة (ASTM C39)</t>
  </si>
  <si>
    <t>سماحية عمر الكسر حسب ASTM C39: ±6 ساعات لعينات 7 أيام و±20 ساعة لعينات 28 يوما</t>
  </si>
  <si>
    <t>أسطح العينة أفقية تماما ومتعامدة مع محورها</t>
  </si>
  <si>
    <t>معدل التحميل بالماكينة الهيدروليكية ثابت بدون صدم</t>
  </si>
  <si>
    <t>0.15-0.35 ميجاباسكال/ثانية</t>
  </si>
  <si>
    <t>شهادة معايرة ماكينة الكسر</t>
  </si>
  <si>
    <t>خلال أقل من 18 شهرا، ويفضل سنويا</t>
  </si>
  <si>
    <t>عند الشك في المعالجة: عينات حقلية بجوار العنصر تعالج بنفس طريقته (ACI 311M)</t>
  </si>
  <si>
    <t>≥ 85% من المعالجة معمليا، وإلا تحسين المعالجة فورا</t>
  </si>
  <si>
    <t>التحقق من كفاية كميات الركام والأسمنت والماء والإضافات للصبة قبل البدء</t>
  </si>
  <si>
    <t>ص 67 إلى 68</t>
  </si>
  <si>
    <t>كشف بصري على التشوينات واستبعاد غير المطابق</t>
  </si>
  <si>
    <t>منع الأسمنت المتحجر أو الذي مضى على تشوينه شهر في الخرسانة المسلحة إلا بعد اختبارات الصلاحية</t>
  </si>
  <si>
    <t>شهر</t>
  </si>
  <si>
    <t>استخدام أسمنت SRC لكل العناصر تحت الأرض و OPC فوق الأرض</t>
  </si>
  <si>
    <t>بطاقات تاريخ وكمية لكل توريد أسمنت لسحب القديم أولا (FIFO)</t>
  </si>
  <si>
    <t>خلو الركام من المواد العضوية والحشائش والكتل الطفلية وعدم تغليف حبيباته بالطفلة</t>
  </si>
  <si>
    <t>تشوين الركام الكبير والصغير كل على حدة على أرضية صلبة جيدة الصرف</t>
  </si>
  <si>
    <t>الإضافات في عبواتها الأصلية بكامل بياناتها وحسب شروط التخزين والحرارة القصوى بنشرة المنتج</t>
  </si>
  <si>
    <t>ماء الخلط صالح للشرب</t>
  </si>
  <si>
    <t>pH لا يقل عن 7 (ECP 203)</t>
  </si>
  <si>
    <t>خطأ بالكتاب</t>
  </si>
  <si>
    <t>الالتزام بنسب الخلطة التصميمية المعدة للمشروع</t>
  </si>
  <si>
    <t>استخدام صندوق كيل (Gauge Box) لمكونات المتر المكعب موزعا حسب حجم الخلاطة</t>
  </si>
  <si>
    <t>مقاس الخلطة يتناسب مع معيار شكارة الأسمنت: الخمس للخرسانة العادية والسبع للمسلحة</t>
  </si>
  <si>
    <t>عربات يدوية بحجم ثابت أو بصندوق ثابت وعدم الاعتماد على الغلقان</t>
  </si>
  <si>
    <t>ترتيب التعبئة: الرمل ثم الزلط ثم الأسمنت، تقليب جاف دقيقتين، ثم الماء والإضافات وتقليب دقيقة ونصف</t>
  </si>
  <si>
    <t>الرجوع لقوائم استلام الخرسانة الجاهزة أو المخلوطة</t>
  </si>
  <si>
    <t>ص 84</t>
  </si>
  <si>
    <t>الصب أسفل المياه الجوفية: نزح قبل الصب أو خلطة غنية بالأسمنت بقادوس صب تحت الماء، والماسورة غاطسة في الخرسانة ولا ترفع بمعدل يخرجها من الخلطة</t>
  </si>
  <si>
    <t>ماسورة Ø20 سم</t>
  </si>
  <si>
    <t>تغطية أشاير الأعمدة أثناء الصب ببولي إيثيلين أو مواسير بلاستيك أكبر قطرا</t>
  </si>
  <si>
    <t>احتياطات منع انهيار التربة داخل القواعد أثناء الصب</t>
  </si>
  <si>
    <t>إصدار أمر الصب عند مطابقة الأعمال للرسومات والمواصفات</t>
  </si>
  <si>
    <t>الهزاز الميكانيكي: التحقق من قوته وصلاحيته ووقوده، وهزاز احتياطي لكل 3 هزازات</t>
  </si>
  <si>
    <t>حد أدنى 2 هزاز بالموقع</t>
  </si>
  <si>
    <t>أسمنت مقاوم للكبريتات Type V (SRC)</t>
  </si>
  <si>
    <t>نسبة الماء للأسمنت للأساسات المعرضة للأملاح حسب الخلطة التصميمية وتقرير التربة</t>
  </si>
  <si>
    <t>w/c ≤ 0.45</t>
  </si>
  <si>
    <t>ص 84 إلى 85</t>
  </si>
  <si>
    <t>رش خشب القواعد بالماء وخلو الفرم من بقايا الأخشاب والأتربة</t>
  </si>
  <si>
    <t>ص 85</t>
  </si>
  <si>
    <t>مراجعة اعتماد تصميم الخلطة والالتزام بالنسب</t>
  </si>
  <si>
    <t>المياه الجوفية: استخدام Antiwashout Admixtures</t>
  </si>
  <si>
    <t>غمس رأس الهزاز عموديا واختراق الطبقة السفلية لدمج الطبقتين، ومنع إمالته أو سحب الخرسانة به، ويحظر الاختراق إن شكت السفلية</t>
  </si>
  <si>
    <t>تغطية القواعد المصبوبة حديثا بمشمع بلاستيك عند الأمطار</t>
  </si>
  <si>
    <t>الصب على طبقات مع الهزاز</t>
  </si>
  <si>
    <t>30-50 سم، فاصل ≤ 20 دقيقة حار و30 دقيقة بارد</t>
  </si>
  <si>
    <t>اللبشة: صب متواصل بكامل السمك لتجنب Cold Joint</t>
  </si>
  <si>
    <t>الإسقاط الرأسي الأقصى للخرسانة</t>
  </si>
  <si>
    <t>≤ 1.5 م</t>
  </si>
  <si>
    <t>تنظيف الأشاير من الخرسانة المتناثرة بإسفنجة مبلولة أو فرشة سلك قبل تماسكها</t>
  </si>
  <si>
    <t>اللبشة السميكة (Mass Concrete): أسمنت منخفض الحرارة، استبدال جزء من الأسمنت بمواد كالسيليكا بتصميم معملي، Pre-cooling بالثلج المجروش، Post-cooling بمواسير ماء بارد، طبقات ≤ 1 م، وعزل سطحي بالبوليستيرين أو البوليوريثان لتنظيم هبوط الحرارة</t>
  </si>
  <si>
    <t>استبدال 10-20%، طبقات ≤ 1 م</t>
  </si>
  <si>
    <t>منع تشققات الانكماش اللدن (Plastic Shrinkage Cracking) بخيش مبلل أو رذاذ أو Liquid Curing Compound</t>
  </si>
  <si>
    <t>فك الشدات بعد الأزمنة المحددة</t>
  </si>
  <si>
    <t>≥ 24 ساعة صيفا، 48 ساعة شتاء</t>
  </si>
  <si>
    <t>ص 86</t>
  </si>
  <si>
    <t>فحص بصري بعد الفك: تعشيش، هبوط أو تكريش، اختلاف لون، تذهير</t>
  </si>
  <si>
    <t>معالجة التعشيش: تكسير الهش وتوسيع الشرخ وطرطشة بمواد إيبوكسية ثم ملء بالجراوت لا المونة العادية، والتعشيش الكبير الخطر بشركة ترميم متخصصة مع تقرير وضمان</t>
  </si>
  <si>
    <t>المعالجة بالماء صباحا ومساء لكل عناصر الخرسانة</t>
  </si>
  <si>
    <t>7 أيام</t>
  </si>
  <si>
    <t>تقصير المقاول في المعالجة: عينات Field Specimen بجوار العنصر</t>
  </si>
  <si>
    <t>≥ 85% من التصميمية عند 28 يوما ما لم تحدد المواصفات خلافه</t>
  </si>
  <si>
    <t>مراجعة القطاع المعماري وجداول الكميات لطبقات أسفل الدكة: بلوكاج، Capillary Water Barrier، رش مبيدات، Vapor Barrier بولي إيثيلين، دكة مسلحة، تشطيب</t>
  </si>
  <si>
    <t>الردم حتى أسفل طبقة البحص مع مراعاة سمك الدكة من ظهر الميدات</t>
  </si>
  <si>
    <t>غالبا 25-30 سم</t>
  </si>
  <si>
    <t>طبقة العزل إن وجدت (Screed ثم لفائف ثم البلاطة ببعض المشاريع)</t>
  </si>
  <si>
    <t>القواطيع المحملة على الدكة: عمل سقوط (Wall Footing on Slab)</t>
  </si>
  <si>
    <t>خاصة للمباني ≥ 20 سم، شكل أ-97، أ-98</t>
  </si>
  <si>
    <t>عدم صب أرضية بئر المصعد إلا بعد اعتماد كتالوج المصاعد</t>
  </si>
  <si>
    <t>عمق البئر غالبا 100-170 سم</t>
  </si>
  <si>
    <t>التنسيق مع كل التخصصات وتنفيذ كل المسارات تحت الأرضية</t>
  </si>
  <si>
    <t>اختبار التمديدات المدفونة وتركيب السدادات قبل الصب والردم</t>
  </si>
  <si>
    <t>الفصل بين البلاطات والميد بألواح فواصل (Filler Board)</t>
  </si>
  <si>
    <t>شكل أ-99</t>
  </si>
  <si>
    <t>شبك حديد ملحوم (Wire Mesh) بتراكب بين الشبكتين وسيخ بادي على محيط الباكية</t>
  </si>
  <si>
    <t>تراكب ≥ 30 سم</t>
  </si>
  <si>
    <t>ص 103 إلى 104</t>
  </si>
  <si>
    <t>الشبك الملحوم مطابق ASTM A185 أو BS 4483 ما لم تنص المواصفات</t>
  </si>
  <si>
    <t>fy = 500 MPa</t>
  </si>
  <si>
    <t>ص 104</t>
  </si>
  <si>
    <t>موضع التسليح في منتصف الرقة أو D/2 + 2.5 سم لطبقة واحدة</t>
  </si>
  <si>
    <t>منسوب الميدات أسفل تشطيب الأرضي بـ 10 سم: منع تحميل البلاطة على الميدات وبناء مدماك طوب أسمنتي بسمك العادية مع فواصل رأسية</t>
  </si>
  <si>
    <t>المسطحات الكبيرة: شرائح طولية والصب شطرنج بفاصل أسبوع مع أسياخ داخل مواسير بين الشرائح مملوءة بمادة بيتومينية قابلة للانضغاط</t>
  </si>
  <si>
    <t>طول ≤ 25 م، عرض ≤ 30 مرة السمك (≤ 5 م)، شكل أ-96</t>
  </si>
  <si>
    <t>فاصل كامل عند التقاء الأرضيات بالحوائط أو الأعمدة أو القواعد إذا كان سطحها بمنسوب البلاطة</t>
  </si>
  <si>
    <t>فواصل انكماش ثانوية بالقطع بالمنشار بعد الشك وملؤها بمواد بيتومينية</t>
  </si>
  <si>
    <t>تباعد ≤ 1.25 × العرض (37t)، خلال ≤ 3 أيام، عرض 5-6 مم، عمق ربع السمك</t>
  </si>
  <si>
    <t>إمكانية صب الأرضيات الكبيرة مرة واحدة مع فواصل مرنة بالقطع بعد الشك</t>
  </si>
  <si>
    <t>5-6 مم، ربع السمك</t>
  </si>
  <si>
    <t>التسليح حسب المخططات</t>
  </si>
  <si>
    <t>حد أدنى 5 أسياخ في المتر</t>
  </si>
  <si>
    <t>خفض منسوب صب الحمامات لتأسيس الصحي أو حسب المخططات</t>
  </si>
  <si>
    <t>غالبا 15 سم</t>
  </si>
  <si>
    <t>ص 104 إلى 105</t>
  </si>
  <si>
    <t>مراجعة الخلطة الخرسانية لدكة الأرضيات حسب المخططات والمواصفات</t>
  </si>
  <si>
    <t>ص 105</t>
  </si>
  <si>
    <t>عدم دخول خرسانة الأرضيات أو مشمع البولي إيثيلين داخل قطاع الأعمدة</t>
  </si>
  <si>
    <t>التسوية والتنعيم الجيد ومنع صب الخرسانة أكواما ثم تسويتها</t>
  </si>
  <si>
    <t>فواصل الصب والتمدد والتحكم ما لم تحدد المخططات</t>
  </si>
  <si>
    <t>تمدد كل 4.8 م داخلي و3.6 م للموقع العام، شكل أ-96، أ-100</t>
  </si>
  <si>
    <t>فواصل التحكم بالمنشار (Saw-cut) وتحديد المسار بـ Check Line</t>
  </si>
  <si>
    <t>بعد 18 ساعة من الصب</t>
  </si>
  <si>
    <t>ملء الفواصل بـ Mastic Sealant أو أسفلتويد حسب الموصف</t>
  </si>
  <si>
    <t>المعالجة صباحا ومساء ومتابعة نتائج عينات الضغط 28 يوما</t>
  </si>
  <si>
    <t>العمود الأعلى من 3 م يصب على مرحلتين عبر فتحة في الشدة تقفل بعد صب الجزء الأول</t>
  </si>
  <si>
    <t>باب على ارتفاع 2.5 م</t>
  </si>
  <si>
    <t>بديل الفتحة: خرطوم Drop hose موصل بالمضخة لتجنب الانفصال الحبيبي</t>
  </si>
  <si>
    <t>توفر هزاز ميكانيكي وهزاز احتياطي قبل الصب</t>
  </si>
  <si>
    <t>رش خشب الأعمدة بالماء من الداخل قبل الصب</t>
  </si>
  <si>
    <t>مراجعة رأسية العمود (Plumb) أولا بأول أثناء الصب</t>
  </si>
  <si>
    <t>عدم فك أي تقويات (قمط) أثناء الصب أو بعده مباشرة</t>
  </si>
  <si>
    <t>مدة الهز في النقطة الواحدة ثم نقل الهزاز، ومنع ملامسة الهزاز لحديد التسليح</t>
  </si>
  <si>
    <t>لا تزيد عن 30 ثانية</t>
  </si>
  <si>
    <t>نوع الأسمنت المستخدم للأعمدة</t>
  </si>
  <si>
    <t>بورتلاندي عادي Type I</t>
  </si>
  <si>
    <t>تغطية الأشاير بمادة مانعة للصدأ عند الطقس السيء أو الرطوبة العالية أو التوقف الطويل</t>
  </si>
  <si>
    <t>صب Drop panels وHaunches وCapitals مع السقف في نفس اليوم وليس مع الأعمدة</t>
  </si>
  <si>
    <t>SBC 304 فقرة 6.4.6</t>
  </si>
  <si>
    <t>ص 110 إلى 111</t>
  </si>
  <si>
    <t>منع هز أسياخ الحديد أثناء الصب</t>
  </si>
  <si>
    <t>صب الأعمدة بشكل متصل حتى منسوب أعمق كمرة محملة عليها دون فواصل صب باردة ودون تحميل شدات الأعمدة</t>
  </si>
  <si>
    <t>Cold joints غير مقبولة</t>
  </si>
  <si>
    <t>إزالة ساقط الخرسانة من الأرضيات والأسقف قبل تصلده</t>
  </si>
  <si>
    <t>فك جوانب شدة الأعمدة</t>
  </si>
  <si>
    <t>بعد 24 إلى 48 ساعة من الصب ولا يفك قبل ذلك</t>
  </si>
  <si>
    <t>معاينة بصرية لكل الأعمدة بعد الفك للميلان والانبعاج (التكريش)</t>
  </si>
  <si>
    <t>قياس ميل العمود وإعادة حساب المقاومة للعزوم الإضافية عند التجاوز</t>
  </si>
  <si>
    <t>5 مم لكل 6 م ارتفاع</t>
  </si>
  <si>
    <t>معالجة التعشيش بتنظيف الخرسانة الهشة والملء بمركبات ترميم أو جراوت وليس مونة أسمنتية عادية مع متابعة خطوة بخطوة</t>
  </si>
  <si>
    <t>التعشيش الخطر على السلامة: استدعاء شركة ترميم متخصصة مع تقرير بطريقة المعالجة وضمان</t>
  </si>
  <si>
    <t>معالجة الأعمدة بلف الخيش وتغطيته بمشمع بولي إيثيلين مثبت بأحزمة مع ترك أعلى العمود لإضافة الماء</t>
  </si>
  <si>
    <t>كثافة الخيش غالبا 290 جم/م2</t>
  </si>
  <si>
    <t>صب السلالم من أسفل لأعلى بخرسانة ذات هبوط قليل</t>
  </si>
  <si>
    <t>صب Drop panels وHaunches وCapitals مع السقف في نفس اليوم</t>
  </si>
  <si>
    <t>استلام الأعمال الكهربائية والميكانيكية من المختصين قبل إذن الصب</t>
  </si>
  <si>
    <t>ص 132</t>
  </si>
  <si>
    <t>نظافة الفرم ورشها بالماء دون مياه فائضة</t>
  </si>
  <si>
    <t>مسافة الغطاء بين جوانب الكمرات وداير البلاطات الخارجية</t>
  </si>
  <si>
    <t>الهزاز يغمس عموديا دون إمالة ويخترق الطبقة السفلية ما لم تكن قد شكت</t>
  </si>
  <si>
    <t>صب البلاطة النحيفة مرة واحدة لتجانسها</t>
  </si>
  <si>
    <t>تتابع الصب وإنهاء الجزء المصبوب أولا بأول</t>
  </si>
  <si>
    <t>فاصل الصب عند التوقف في الثلث الأوسط للبلاطات والكمرات بعد وصلة الحديد العلوي</t>
  </si>
  <si>
    <t>ACI 318-08 بند 6.4.4</t>
  </si>
  <si>
    <t>فواصل الصب حسب الكود المصري عند نقاط انقلاب العزوم أو مواقع القص الدنيا</t>
  </si>
  <si>
    <t>فواصل الصب في منتصف البحور إلا الكمرات الرئيسية الحاملة لثانوية بالمنتصف فينقل الفاصل</t>
  </si>
  <si>
    <t>ضعف عرض الكمرة الثانوية</t>
  </si>
  <si>
    <t>تحديد فواصل الصب مسبقا وعلى الرسومات</t>
  </si>
  <si>
    <t>الطقس الحار ACI 305: حساب معدل التبخر واتخاذ الإجراءات: صب ليلي، تبريد الخرسانة والحديد والشدة، Fog Spray، مواد تقليل التبخر</t>
  </si>
  <si>
    <t>إذا تجاوز 0.2 رطل/قدم2/ساعة</t>
  </si>
  <si>
    <t>ممرات خشبية للعربات اليدوية مع الحفاظ على أماكن الحديد</t>
  </si>
  <si>
    <t>ص 133</t>
  </si>
  <si>
    <t>الصب اليدوي من أبعد نقطة في الاتجاه المقابل للرافعة حتى أسفلها</t>
  </si>
  <si>
    <t>الكمرة المقلوبة: يصب أسفلها منخفضا عن البلاطات ويترك خشنا مبحصا</t>
  </si>
  <si>
    <t>5 سم</t>
  </si>
  <si>
    <t>الكمرات المحيطة تصب على طبقات وتدمك ثم البلاطة بكامل سمكها مرة واحدة دون فاصل أفقي</t>
  </si>
  <si>
    <t>طبقات 30 سم بحد أقصى</t>
  </si>
  <si>
    <t>صب الأسقف مع الأعمدة والجدران: الانتظار حتى تصلد الخرسانة السابقة</t>
  </si>
  <si>
    <t>ساعتان على الأقل</t>
  </si>
  <si>
    <t>عدد كافٍ من النجارين أثناء الصب لمعالجة أي فتح في الشدة</t>
  </si>
  <si>
    <t>منع الصب أثناء الأمطار الغزيرة وتغطية الخرسانة بعد الصب بمشمع</t>
  </si>
  <si>
    <t>منع وضع الخرسانة أكواما ثم تسويتها أو تحريكها أفقيا</t>
  </si>
  <si>
    <t>تسوية السطح ودمكه بالهزاز</t>
  </si>
  <si>
    <t>منع إضافة الماء للخرسانة الجاهزة واستخدام ملدنات Super Plasticizer حسب الصانع</t>
  </si>
  <si>
    <t>صب منطقة تلاقي الأعمدة مع الكمرات أولا بخرسانة الأعمدة الأعلى مقاومة</t>
  </si>
  <si>
    <t>لمسافة 60 سم من أوجه الأعمدة (الكود المصري 2007 ص 6-63، ويتفق مع ACI 318 بند 10.12 عند زيادة مقاومة العمود عن 1.4 مرة مقاومة البلاطة)</t>
  </si>
  <si>
    <t>معالجة سطح الأسقف بالغمر بحواجز رمال أو بالخيش المندى الخالي من المواد الغروية</t>
  </si>
  <si>
    <t>ماء بعمق 3 سم على الأقل</t>
  </si>
  <si>
    <t>ترميم تعشيش الكمرات والأعمدة بعد الفك بمونة جراوت لا المونة العادية، والخطر منه بشركة متخصصة بتقرير وضمان</t>
  </si>
  <si>
    <t>أخذ عينات الخرسانة الطازجة والمكعبات من سيارة الخرسانة</t>
  </si>
  <si>
    <t>بعد ضخ 10% وقبل نفاذ 90%</t>
  </si>
  <si>
    <t>منع استخدام الهزاز لنقل الخرسانة المتكومة</t>
  </si>
  <si>
    <t>الكمرات الساقطة العميقة: الصب على طبقات تدمك واستكمال الطبقة التالية قبل زمن الشك</t>
  </si>
  <si>
    <t>30 إلى 50 سم، قبل 40 دقيقة</t>
  </si>
  <si>
    <t>التحقق من سمك البلاطة أثناء الصب بميزان القامة أو سيخ معلم</t>
  </si>
  <si>
    <t>الهز الجيد عند التقاء الكمرات بالأعمدة</t>
  </si>
  <si>
    <t>تشققات جفاف ماء الخلطة بعد يومين: عمل لباني أسمنت وسقية للتنميلات لحماية الحديد، والوقاية بفرش مشمع بولي إيثيلين بعد الصب مباشرة أو رش إضافات كيماوية</t>
  </si>
  <si>
    <t>معالجة الخرسانة بالرش صباحا ومساء</t>
  </si>
  <si>
    <t>7 أيام للعادي و3 أيام لسريع الشك، أو حتى 70% من fc لعينات بجوار المنشأ</t>
  </si>
  <si>
    <t>الوقاية من التنميلات (Plastic Shrinkage Cracking) الناتجة عن التبخر السريع ونحافة البلاطة بالخيش المبلل أو رذاذ ماء بمجرد جفاف الماء الحر أو مواد كيميائية تمنع التبخر</t>
  </si>
  <si>
    <t>مراجعة مدة فك الفرم والشدات</t>
  </si>
  <si>
    <t>الفحص البصري بعد الفك: التعشيش خاصة عند اتصال الأعمدة بالكمرات، المعالجة، الهبوط، التكريش، اختلاف اللون، التذهير</t>
  </si>
  <si>
    <t>ص 135</t>
  </si>
  <si>
    <t>لون الخرسانة بعد الفك متماثل، والبقع الباهتة قد تدل على محتوى أسمنت أقل</t>
  </si>
  <si>
    <t>التأكد من نفاذ الخرسانة إلى داخل العمود عند التقاء الكمرات بالأعمدة أثناء الهز</t>
  </si>
  <si>
    <t>صب السقف وأخذ عينات ضغط معالجة بجوار العنصر</t>
  </si>
  <si>
    <t>خلطة الخزان مقاومة للكبريتات مع إضافات لعدم النفاذية</t>
  </si>
  <si>
    <t>محتوى أسمنت 400 كجم/م3</t>
  </si>
  <si>
    <t>ميول المنشأ الرأسية والأفقية وتقدير قيمتها واتجاهها</t>
  </si>
  <si>
    <t>ترخيم البلاطات الكابولية</t>
  </si>
  <si>
    <t>تسرب مياه التغذية والصرف في الأدوار</t>
  </si>
  <si>
    <t>نشع المياه الأرضية أسفل الحوائط الخارجية</t>
  </si>
  <si>
    <t>حالة شبكة المجاري المحيطة</t>
  </si>
  <si>
    <t>شروخ الحوائط الخارجية وأماكنها واتجاهها واتساعها خاصة عند أركان الفتحات والأعتاب</t>
  </si>
  <si>
    <t>شروخ وتنميلات الأعمدة والكمرات الخارجية</t>
  </si>
  <si>
    <t>تصوير المنظر العام وصور قريبة للأجزاء المعيبة</t>
  </si>
  <si>
    <t>شروخ الحوائط والأسقف والكمرات مع الاتساع والاستمرارية والنفاذية</t>
  </si>
  <si>
    <t>سهولة فتح الأبواب والشبابيك، والحشرجة تدل على هبوط أو ترخيم</t>
  </si>
  <si>
    <t>نشع المياه في دورات المياه بالأدوار</t>
  </si>
  <si>
    <t>تطبيل البلاطات والأعمدة والكمرات دليل سقوط الغطاء وصدأ التسليح</t>
  </si>
  <si>
    <t>صدأ الحديد ومقدار تآكله وامتداده</t>
  </si>
  <si>
    <t>هبوط أرضيات الأرضي والبدروم ومقداره</t>
  </si>
  <si>
    <t>فحص شامل لدورات المياه والتركيبات والأسقف والكمرات بها</t>
  </si>
  <si>
    <t>إزالة البياض للتأكد أن الشرخ في العنصر الخرساني لا في اللياسة</t>
  </si>
  <si>
    <t>تفسير شروخ الأعمدة: رأسية موازية للتسليح صدأ، انبعاج عدم كفاية للأحمال الرأسية، كسر أفقي عند الكمرات عدم كفاية للأحمال الأفقية والكانات</t>
  </si>
  <si>
    <t>تفسير شروخ الكمرات: أفقية بالبطنية صدأ، مائلة قرب الركائز قص، رأسية بالمنتصف انحناء</t>
  </si>
  <si>
    <t>خرسانة نظافة 100 مم ببروز 0.10 م من كل جانب للقاعدة</t>
  </si>
  <si>
    <t>100 مم / 0.10 م</t>
  </si>
  <si>
    <t>أبعاد وتسليح القاعدة من جدول القواعد، ومنسوب الأرض الخارجية من مخطط تسوية الموقع</t>
  </si>
  <si>
    <t>طرف البلاطة الأرضية يرتكز على الميدة بتخانة (نزلة) مع 3Ø10 إضافية حسب الرسم</t>
  </si>
  <si>
    <t>فصل العمودين المتجاورين عند فاصل التمدد بلوح بوليسترين وسيط</t>
  </si>
  <si>
    <t>نظافة خرسانة النظافة (Mud slab) قبل تركيب الحديد والصب</t>
  </si>
  <si>
    <t>وصلة الصب عند ظهر القاعدة: تخشين السطح وتنظيفه وترطيبه قبل الصب الجديد</t>
  </si>
  <si>
    <t>تركيب Premolded insert وsealant بعمق لا يزيد عن T/3 مع شبك WWF بالبلاطة</t>
  </si>
  <si>
    <t>≤ T/3</t>
  </si>
  <si>
    <t>اعتماد خطة الفواصل وترتيب صب الألواح (نظام شطرنج)</t>
  </si>
  <si>
    <t>تمدد كل ≤ 40 م، لوح ≤ 25×25 م، تحكم وصب كل ≤ 4 م</t>
  </si>
  <si>
    <t>الـ dowels أفقية وعمودية على الفاصل والنصف المشحم في جهة واحدة</t>
  </si>
  <si>
    <t>الـ joint filler بكامل عمق الفاصل</t>
  </si>
  <si>
    <t>25 مم</t>
  </si>
  <si>
    <t>مرور 7 أيام على الأقل قبل صب الألواح المجاورة</t>
  </si>
  <si>
    <t>≥ 7 أيام</t>
  </si>
  <si>
    <t>ترك تسليح إضافي حول كل عمود داخلي وطرفي وركني بالبلاطة الأرضية مع عزل العمود عن البلاطة بفاصل</t>
  </si>
  <si>
    <t>2×2T16 علوي وسفلي بطول 600 مم</t>
  </si>
  <si>
    <t>قطع فواصل التحكم في التوقيت المناسب قبل التشرخ العشوائي بعرض 6 مم وعمق T/4</t>
  </si>
  <si>
    <t>6 مم، T/4</t>
  </si>
  <si>
    <t>استقامة dowels فاصل التمدد وتشحيم نصفها داخل PVC مع cap يسمح بالحركة</t>
  </si>
  <si>
    <t>Ø20 @ 150</t>
  </si>
  <si>
    <t>استبدال الـ dowels بقطعة جاهزة مجلفنة مسموح فقط في البلاطات الداخلية، والجراجات المغطاة ومناطق القيادة لا تعتبر داخلية</t>
  </si>
  <si>
    <t>فاصل التمدد يملأ بلوح filler سمك 10 مم مع mastic sealant والـ dowels Ø20 كل 150 مم بطول 300 مم كل جانب</t>
  </si>
  <si>
    <t>تحديد ارتفاع السقوط الحر واستخدام خرطوم أو مزراب إسقاط داخل الفرم العميقة</t>
  </si>
  <si>
    <t>سقوط حر قليل</t>
  </si>
  <si>
    <t>بدء الصب على الميول من أسفل مع وجود Baffle عند نهاية المزراب</t>
  </si>
  <si>
    <t>التفريغ في وجه الخرسانة السابقة وعدم التفريغ على جوانب القادوس</t>
  </si>
  <si>
    <t>سمك الطبقة نحو 30 سم والهزاز رأسي ويخترق الطبقة السابقة على مسافات منتظمة</t>
  </si>
  <si>
    <t>اختراق الطبقة السابقة غير المتصلبة بضع بوصات (ACI 309R نحو 150 مم)</t>
  </si>
  <si>
    <t>تقليل الهبوط تدريجيا مع الارتفاع في الحوائط والأعمدة العميقة</t>
  </si>
  <si>
    <t>نظافة الحديد والشدة قبل وصول الخرسانة إليها</t>
  </si>
  <si>
    <t>في الحوائط العميقة أو المنحنية إسقاط الخرسانة رأسيا في جيب خارجي تحت فتحات الشدة</t>
  </si>
  <si>
    <t>تفريغ الخرسانة رأسيا داخل الفرم دون ارتطام بجانب الشدة أو الحديد</t>
  </si>
  <si>
    <t>التحقق من كانات مقفلة ذات رجل متداخلة وأسياخ أركان في الكمرات المعرضة لعزم التواء</t>
  </si>
  <si>
    <t>معاينة محطة خلط مركزي (Central mix) قبل التعاقد</t>
  </si>
  <si>
    <t>فصل أنواع الركام بحواجز خرسانية ورشاشات تبريد وتظليل وأرضية تشوين مصبوبة</t>
  </si>
  <si>
    <t>وجود جهاز قياس سرعة الرياح أثناء الصب</t>
  </si>
  <si>
    <t>وجود مبرد (Chiller) لمياه الخلط وخزانات مياه معزولة</t>
  </si>
  <si>
    <t>شهادات معايرة سارية لموازين الركام والأسمنت والماء والإضافات</t>
  </si>
  <si>
    <t>سارية</t>
  </si>
  <si>
    <t>أخذ عينات من مكونات الخلطة من المصنع لتصميم الخلطة بنفس المواد</t>
  </si>
  <si>
    <t>أخذ العينة بعد تفريغ 10% وقبل 90% من حمولة الشاحنة</t>
  </si>
  <si>
    <t>في المشاريع عالية الجودة أخذ العينة عند نقطة الصب أمام فوهة المضخة</t>
  </si>
  <si>
    <t>اختبار الهبوط مع كل أخذ عينات مقاومة ومطابقته للخلطة التصميمية</t>
  </si>
  <si>
    <t>+/- 30 مم أو +/- 20 مم</t>
  </si>
  <si>
    <t>اختبار كثافة الخرسانة الطازجة للتحقق من الكميات الموردة</t>
  </si>
  <si>
    <t>مطابقة كثافة الخلطة</t>
  </si>
  <si>
    <t>قياس حرارة الخرسانة بترمومتر معاير مغطى بخرسانة 75 مم</t>
  </si>
  <si>
    <t>لا تزيد عن 32 م</t>
  </si>
  <si>
    <t>أخذ مكعبات الضغط حسب الحجم والرتبة والعنصر ويوم الصب</t>
  </si>
  <si>
    <t>6 لأول 50 م3 ثم 6 لكل 100 م3</t>
  </si>
  <si>
    <t>بطاقة تعريف لكل عينة برقم تسلسلي وكود</t>
  </si>
  <si>
    <t>متابعة حرارة حوض المعالجة يوميا بترمومتر طافي وترمومتر للغرفة</t>
  </si>
  <si>
    <t>23 +/- 2 م</t>
  </si>
  <si>
    <t>التحقق من شهادة معايرة ماكينة الضغط</t>
  </si>
  <si>
    <t>تغطية العينات بأكياس بلاستيك أول 24 ساعة وفكها بعد 24 ساعة</t>
  </si>
  <si>
    <t>توقيع الاستشاري والمقاول على العينات بعد الفك والتحقق من التوقيع عند الاختبار</t>
  </si>
  <si>
    <t>استغلال هالك العينات لعمل بسكوت خرساني بنفس مقاومة العنصر</t>
  </si>
  <si>
    <t>تثبيت ألواح Filler Board بين بلاطات الأرضيات والميدات وقصة الردم</t>
  </si>
  <si>
    <t>فتح فواصل حركة (Control joints) في خرسانة الأرضيات</t>
  </si>
  <si>
    <t>صب الأعمدة الطويلة بوصلة مرنة في ليندة المضخة</t>
  </si>
  <si>
    <t>معالجة الأعمدة بلفها بالخيش وتغطيته بمشمع أبيض مثبت بأحزمة</t>
  </si>
  <si>
    <t>وضع عينات حقل بجوار العنصر ومعالجتها بنفس ظروفه</t>
  </si>
  <si>
    <t>لا تقل عن 85% من عينات المعمل</t>
  </si>
  <si>
    <t>تغطية الخرسانة بمشمع فور الصب في الرياح الشديدة والبرد القارس</t>
  </si>
  <si>
    <t>مراجعة رأسية الأعمدة بعد الفك ووزن أي عمود مشكوك فيه</t>
  </si>
  <si>
    <t>5 مم لكل 6 م</t>
  </si>
  <si>
    <t>فحص الأعمدة ومعالجة التعشيشات</t>
  </si>
  <si>
    <t>ملاحظة أي تعشيشات بعد فك السقف ومعالجتها فورا</t>
  </si>
  <si>
    <t>تحديد مواضع الحديد بجهاز Cover-Meter قبل أخذ القلب</t>
  </si>
  <si>
    <t>تسجيل مكان كل عينة بقلم لا يزول وترقيمها والتوقيع عليها</t>
  </si>
  <si>
    <t>مراجعة بيانات الماكينة وإدخال قطر وارتفاع العينة والتحقق من معايرتها</t>
  </si>
  <si>
    <t>معالجة الفتحة بالهواء المضغوط ومادة رابطة وجراوت قليل الانكماش بالحقن بمكبس</t>
  </si>
  <si>
    <t>استخدام الهزاز المناسب: Poker، هزاز شدة للحوائط، أو هزاز سطحي للبلاطات الأقل من 15 سم</t>
  </si>
  <si>
    <t>معالجة البلاطات بالغمر بحواجز رمل ومربعات مملوءة بالماء</t>
  </si>
  <si>
    <t>7 أيام على الأقل</t>
  </si>
  <si>
    <t>أو المعالجة بالخيش الرطب باستمرار أو Liquid Curing Compound</t>
  </si>
  <si>
    <t>وضع بطاقة Curing Tag بجوار العنصر وتوقيع المقاول والاستشاري يوميا</t>
  </si>
  <si>
    <t>ذكر منسوب التأسيس ومنسوب ظهر القاعدة المسلحة على القطاع ومراجعتهما بالموقع</t>
  </si>
  <si>
    <t>معالجة فروق المناسيب بميول وتشكيل مجرى للأمطار</t>
  </si>
  <si>
    <t>الصب في شرائح متبادلة مع أشاير ثابتة من جهة وداخل ماسورة من الأخرى (Dowels with sleeve)</t>
  </si>
  <si>
    <t>مطابقة توجيه المبنى واتجاه المداخل الرئيسية مع الموقع العام المعتمد</t>
  </si>
  <si>
    <t>نظرة عامة على عدد القواعد واتجاهاتها وسمكها</t>
  </si>
  <si>
    <t>مطابقة أبعاد القطاعات بالجداول مع المسقط الأفقي</t>
  </si>
  <si>
    <t>لوحة استلام على الأوتوكاد بالأبعاد التراكمية لكل محور ومسافة الربط من المحاور</t>
  </si>
  <si>
    <t>المشاريع الكبرى: إسقاط مخططات الأساسات والمحاور والأعمدة والميد والأسقف والمعماري كطبقات واستخراج إحداثيات أركان القواعد ورقاب الأعمدة لكل مرحلة</t>
  </si>
  <si>
    <t>ص 74 إلى 75</t>
  </si>
  <si>
    <t>رفع إحداثيات الأركان (نقطتين على قطر القاعدة على الأقل) ومقارنتها بالمخطط للتأكد من عدم الزحزحة أو الدوران</t>
  </si>
  <si>
    <t>ص 75</t>
  </si>
  <si>
    <t>رفرفة كافية بين العادية وجوانب الحفر لتقوية المسلحة والعزل وانتقال الحمل</t>
  </si>
  <si>
    <t>زاوية 1:2</t>
  </si>
  <si>
    <t>مطابقة المحاور الإنشائية والمعمارية والمساحية وصحة الزوايا</t>
  </si>
  <si>
    <t>أبعاد وارتفاعات القواعد والتقفيل الجيد وتسديد الفتحات بين الألواح</t>
  </si>
  <si>
    <t>رفرفة العادية عن المسلحة</t>
  </si>
  <si>
    <t>= سمك القاعدة العادية</t>
  </si>
  <si>
    <t>متانة التقويات والمسافات البينية وأفقية منسوب الصب بميزان القامة</t>
  </si>
  <si>
    <t>معالجة فروق المناسيب بين التشطيب الداخلي والخارجي (جدار ساند أو قصة مباني أو زيادة ارتفاع الميدة العلوية)</t>
  </si>
  <si>
    <t>رش التربة بالماء قبل الصب مباشرة أو فرش بولي إيثيلين إن نص عليه</t>
  </si>
  <si>
    <t>استخدام أسمنت مقاوم للكبريتات Type V (SRC)</t>
  </si>
  <si>
    <t>عدم الصب بدون إذن خطي معتمد وموقع من المهندس</t>
  </si>
  <si>
    <t>الصب أسفل المياه الجوفية: نزح أو قادوس صب تحت الماء مع إضافات Antiwashout</t>
  </si>
  <si>
    <t>ضبط الجودة بالرجوع لقوائم الخرسانة الجاهزة أو المخلوطة</t>
  </si>
  <si>
    <t>ميل المزالق (Chutes)</t>
  </si>
  <si>
    <t>بين 1 رأسي:2 أفقي و1 رأسي:3 أفقي (ACI 304R)</t>
  </si>
  <si>
    <t>عدم استخدام أسمنت مشون 30 يوما في المسلحة بدون اختبارات أو عند ظهور كتل متحجرة</t>
  </si>
  <si>
    <t>30 يوما</t>
  </si>
  <si>
    <t>الصب على طبقات مع الهزاز الميكانيكي</t>
  </si>
  <si>
    <t>طبقات 30 سم، فاصل ≤ 20 دقيقة (حار)، ≤ 30 دقيقة (بارد)</t>
  </si>
  <si>
    <t>ص 76</t>
  </si>
  <si>
    <t>عدم السماح بتدفق الخرسانة جانبيا من نقطة الصب</t>
  </si>
  <si>
    <t>منع اختلاط التربة بالخرسانة العادية أثناء الصب</t>
  </si>
  <si>
    <t>صب خرسانة عادية أسفل الميدات الواقعة بين القواعد بنفس منسوب المسلحة</t>
  </si>
  <si>
    <t>مراجعة كمية الخرسانة المطلوبة قبل الصب لمنع التوقف والشك الابتدائي</t>
  </si>
  <si>
    <t>ملء القوالب تماما حسب منسوب الصب وتسوية السطح</t>
  </si>
  <si>
    <t>عزل أفقي (لفائف أو بيتومين) فوق العادية قبل المسلحة إن نصت المواصفات</t>
  </si>
  <si>
    <t>منع تشققات الانكماش اللدن (Plastic Shrinkage Cracking) بالخيش المبلل أو رش الرذاذ بمجرد جفاف الماء الحر أو Liquid Curing Compound</t>
  </si>
  <si>
    <t>معالجة التسويس والتنميلات بسطح الخرسانة</t>
  </si>
  <si>
    <t>المعالجة صباحا ومساء</t>
  </si>
  <si>
    <t>متابعة مواعيد ونتائج تكسير العينات</t>
  </si>
  <si>
    <t>اسكتش قطاع رأسي بالمناسيب (قاع الحفر، سطح الإحلال، سمك أكبر قاعدة مع الميدة، منسوب الأرضي، ارتفاع الميدات، طول الأشاير والوصلات) للتأكد من كفاية المسافة حتى تشطيب الأرضي</t>
  </si>
  <si>
    <t>شكل أ-92</t>
  </si>
  <si>
    <t>المشاريع الكبيرة: توقيع أركان القواعد والأعمدة بـ Total Station وتحديدها بـ Check Line على ظهر العادية</t>
  </si>
  <si>
    <t>ص 77</t>
  </si>
  <si>
    <t>بعد الصب: رفع أركان القواعد ورقاب الأعمدة مساحيا ومقارنتها بالإحداثيات (لا ترحيل أو اختلاف ضرب أو أبعاد) قبل المرحلة التالية</t>
  </si>
  <si>
    <t>بدون Total Station: استخدام الخنزيرة والتوشيح على ظهر العادية</t>
  </si>
  <si>
    <t>اللبشة والقواعد المشتركة الكبيرة: أوتار خرسانية عمودية على حديد الفرش لرفعه، ويمنع استخدام أوتار من حديد التسليح أو الطوب الفخاري</t>
  </si>
  <si>
    <t>مراجعة توصية تقرير التربة بشأن الشدادات ومنسوبها</t>
  </si>
  <si>
    <t>استخدام Plywood أملس لسطح Fair Face يسهل العزل بالبيتومين</t>
  </si>
  <si>
    <t>دهان القوالب بزيت شدات أو زيت بذرة الكتان مخفف بالكيروسين ومنع زيوت المحركات</t>
  </si>
  <si>
    <t>بعد الشد: مطابقة التوشيح واستقامة الاتجاهات</t>
  </si>
  <si>
    <t>بدون فرشة عادية أسفل السملات: توفير غطاء مناسب تحتها عند الردم بين القواعد</t>
  </si>
  <si>
    <t>إسقاط المحاور بمسامير على ظهر القواعد المسلحة بميزان البلبل</t>
  </si>
  <si>
    <t>اتجاه الأعمدة واتجاه القاعدة: البعد الكبير للقاعدة مع البعد الكبير للعمود في القواعد المستطيلة</t>
  </si>
  <si>
    <t>تقوية الجوانب بنهايز مثبتة بأثقال أو أوتاد ولوح لتزانة لجمع الجوانب</t>
  </si>
  <si>
    <t>عدم وجود فراغات بين ألواح التجليد لمنع تسرب اللباني خاصة مع الأسياخ العرضية</t>
  </si>
  <si>
    <t>حبس جانب القاعدة من أسفل بلوح رتزانة مثبت بالعادية بمسامير صلب مع عرقين من كل جانب مشدودين بأسياخ (زراجين)</t>
  </si>
  <si>
    <t>تقوية الأركان حتى لا تتفتح الزاوية</t>
  </si>
  <si>
    <t>رأسية جوانب الشدة بميزان الألومنيوم ومطابقة نماذج القواعد وسمكها وأبعادها</t>
  </si>
  <si>
    <t>غطاء خرساني بين الحديد والتجليد بالبسكوت (Spacers)</t>
  </si>
  <si>
    <t>أماكن الجوايط والبالتات والسليفات لمواسير الكهرباء والصرف في اللبشة</t>
  </si>
  <si>
    <t>ص 78</t>
  </si>
  <si>
    <t>تساوي قطري القاعدة</t>
  </si>
  <si>
    <t>الحبس بمدادات من أسفل على كامل المحيط وآخر عند نهاية الجانب مقواة بشكالات مثبتة بمداد أفقي محبوس بخوابير</t>
  </si>
  <si>
    <t>زراجين وعصافير لتقوية القواعد من أسفل</t>
  </si>
  <si>
    <t>أسياخ Ø8 أو Ø10</t>
  </si>
  <si>
    <t>نهايز مائلة مثبتة جيدا بالأرض بأوتاد لا أثقال</t>
  </si>
  <si>
    <t>مبنى مجاور قائم: مراجعة رأسية (وزن) عمود الجار من أعلى لمعرفة ميله، وزيادة عرض أعمدة الجار بمقدار الميل داخل المبنى الجديد</t>
  </si>
  <si>
    <t>تطابق الفرم مع الأبعاد والأشكال والمناسيب وعدم تسرب المونة</t>
  </si>
  <si>
    <t>شدادات فوق سطح القواعد مباشرة: ربطها بالقاعدة بكانة توضع قبل الصب</t>
  </si>
  <si>
    <t>أسمنت مقاوم للكبريتات SRC Type V</t>
  </si>
  <si>
    <t>عينات الخرسانة الطازجة بعد ضخ 10% وقبل 90% من الحمولة</t>
  </si>
  <si>
    <t>عينات حقلية بجوار العنصر عند الشك بطلب المهندس (ACI 318-5.6.4.4)</t>
  </si>
  <si>
    <t>≥ 85% من المعالجة معمليا</t>
  </si>
  <si>
    <t>المياه الجوفية المرتفعة: خفض مستمر حتى يزيد وزن الأعمال عن الدفع العلوي ما لم تذكر المخططات خلافه</t>
  </si>
  <si>
    <t>1.5 مرة</t>
  </si>
  <si>
    <t>مواقف البدروم: ميل المنحدرات والارتفاع الصافي</t>
  </si>
  <si>
    <t>ميل ≤ 1:10 ويمكن 1:8، ارتفاع صافي ≥ 8 أقدام عموديا على المنحدر</t>
  </si>
  <si>
    <t>اتجاهات الأعمدة ولمحها على نفس المحور بشد خيط على كل محور</t>
  </si>
  <si>
    <t>ص 88</t>
  </si>
  <si>
    <t>لوحة أوتوكاد بالمقاسات التراكمية والمسافات البينية بين الرقاب</t>
  </si>
  <si>
    <t>الوزنات الرأسية وزوايا العمود بزاوية قائمة معدنية</t>
  </si>
  <si>
    <t>زراجين ونهايز رأسية للعمود</t>
  </si>
  <si>
    <t>ضلع &gt; 50 سم</t>
  </si>
  <si>
    <t>التقفيل الجيد وتسديد الفتحات والتقويات والتخشيب</t>
  </si>
  <si>
    <t>منسوب نهاية الصب وارتفاع باب العمود</t>
  </si>
  <si>
    <t>Core المصعد مغلق حتى منسوب الميدات العلوية بدون فتحة الباب عند عدم وجود بدروم</t>
  </si>
  <si>
    <t>زيادة ارتفاع الرقاب عن التصميم: مراجعة الانبعاج (Buckling) مع المصمم</t>
  </si>
  <si>
    <t>خاصة &gt; 3 م</t>
  </si>
  <si>
    <t>مراجعة سمك الميدات وأخذ فرق السمك من ارتفاع الرقبة ليكون ظهر الميدات على منسوب واحد</t>
  </si>
  <si>
    <t>أسطح الرقاب ملساء (Fair Face) لقبول البيتومين</t>
  </si>
  <si>
    <t>الغطاء الخرساني مثل غطاء القواعد</t>
  </si>
  <si>
    <t>≥ أكبر قطر، ≥ 5 سم للأجزاء المدفونة</t>
  </si>
  <si>
    <t>ص 88، 89</t>
  </si>
  <si>
    <t>فاصل التمدد: صب رقاب أعمدة الفاصل على مرحلتين كل جهة على حدة</t>
  </si>
  <si>
    <t>البدروم والحوائط الاستنادية: Water Stop رأسي عند فواصل الحركة نصفه في كل جدار مع مانع خلفي من جهة الردم (Wide Water Stop with Bulb)</t>
  </si>
  <si>
    <t>شكل أ-75</t>
  </si>
  <si>
    <t>ص 88 إلى 89</t>
  </si>
  <si>
    <t>تربيط كل تقاطعات الحديد بسلك الرباط بالاتجاهين</t>
  </si>
  <si>
    <t>ص 89</t>
  </si>
  <si>
    <t>بسكوت عند نهاية منسوب الصب قبل الهزاز وتحديد منسوب الصب واستلامه قبل البدء</t>
  </si>
  <si>
    <t>إزالة الخرسانة الساقطة على ظهر القواعد قبل الشك لسهولة العزل</t>
  </si>
  <si>
    <t>بدروم الجراج: علامات Car Stopper وزوايا مرنة لحماية الأعمدة في التشطيبات</t>
  </si>
  <si>
    <t>أسمنت مقاوم للكبريتات Type V</t>
  </si>
  <si>
    <t>رش الفرم الخشبية قبل الصب</t>
  </si>
  <si>
    <t>مراجعة رأسية الرقاب أثناء الصب باستمرار وبعد كل عمود</t>
  </si>
  <si>
    <t>معاينة بعد الفك ومعالجة التعشيش بمواد معتمدة</t>
  </si>
  <si>
    <t>مراجعة رأسية الرقاب وحوائط القص بعد الصب لاحتمال تحرك الشدة</t>
  </si>
  <si>
    <t>المعالجة بلفائف الخيش من الجوت أو الكناف أو مواد معالجة كيميائية معتمدة</t>
  </si>
  <si>
    <t>كثافة غالبا 290 جم/م2</t>
  </si>
  <si>
    <t>مخطط ملون يميز نماذج الميدات المسلحة مع كتابة النماذج ومناسيب ظهرها</t>
  </si>
  <si>
    <t>مراجعة أماكن الميدات مع الحوائط بحيث تكون الميدة أسفل الحائط بنفس السمك أو أكثر</t>
  </si>
  <si>
    <t>ربط الأعمدة في اتجاهين على الأقل بميدات ويفضل بمركز العمود</t>
  </si>
  <si>
    <t>مسقط أفقي للميدات العادية بعرضها ومسافة ربطها من المحاور وأوجه الأعمدة، كل منسوب بلون</t>
  </si>
  <si>
    <t>رفرفة العادية على جانبي الميدة المسلحة</t>
  </si>
  <si>
    <t>≥ سمك العادية</t>
  </si>
  <si>
    <t>مراجعة مسافة ربط الميدات من أوجه ومحاور الأعمدة</t>
  </si>
  <si>
    <t>استلام ظهر العادية أفقيا بميزان القامة ويحقق ارتفاع المسلحة المطلوب</t>
  </si>
  <si>
    <t>مشمع بولي إيثيلين أسفل فرشة النظافة ببعض المشاريع</t>
  </si>
  <si>
    <t>ص 97</t>
  </si>
  <si>
    <t>منع استبدال فرشة النظافة ببلوك أسمنتي أسفل الميدات</t>
  </si>
  <si>
    <t>المشاريع الكبرى: توقيع أركان الميدات بمحطة الرصد على فرشة النظافة</t>
  </si>
  <si>
    <t>دقة مسافة ربط الميدات بالمحاور المعمارية لتجنب ترحيل المباني</t>
  </si>
  <si>
    <t>مطابقة نماذج الميدات على الطبيعة (ارتفاع وعرض) والتقفيل وتسديد الفتحات</t>
  </si>
  <si>
    <t>مطابقة أبعاد الجداول مع المسقط الأفقي</t>
  </si>
  <si>
    <t>مناسيب ميدات المداخل والطرقات والسلم والحمامات لاحتمال اختلافها</t>
  </si>
  <si>
    <t>ظهر الميدات بميزان القامة على منسوب واحد أفقي أو حسب المعماري</t>
  </si>
  <si>
    <t>أقل من تشطيب الأرضي بـ 10 سم</t>
  </si>
  <si>
    <t>التفرقة بين T.O.G.S و FGL في مناسيب الميدة</t>
  </si>
  <si>
    <t>التقويات والتخشيب والوزنات الرأسية للجوانب</t>
  </si>
  <si>
    <t>قطع ألواح خشبية من أعلى الميدة لحفظ العرض أثناء الصب</t>
  </si>
  <si>
    <t>فواصل التمدد: وضع فاصل على طول الفاصل بعد عزل الجانب المصبوب، وصب الجانب الحالي ثم المجاور</t>
  </si>
  <si>
    <t>تقوية الميدة من أسفل بزرجينة بلدي أو بشمبر بعدد وسمك كاف أو قمط جيد</t>
  </si>
  <si>
    <t>لوحة أوتوكاد بالمقاسات التراكمية والمسافات البينية بين الميدات واستلامها على الطبيعة</t>
  </si>
  <si>
    <t>تثبيت التقويات بشكالات جانبية وأوتاد (خابور)</t>
  </si>
  <si>
    <t>أماكن صرف حمامات الأرضي وسليفات الميدة وسليفات أعمدة صرف المطر</t>
  </si>
  <si>
    <t>التأسيس داخل الميدات للأعمال الصحية والكهربائية</t>
  </si>
  <si>
    <t>جراب الصرف داخل الميدات: فرق بين قاع ماسورة الصرف الخفيف وقاع غرفة التفتيش الخارجية لتركيب الجاليتراب</t>
  </si>
  <si>
    <t>≥ 25 سم</t>
  </si>
  <si>
    <t>خفض منسوب ميدات الحمامات المجمعة لتمرير المواسير بدون تكسير ما لم يذكر خلافه</t>
  </si>
  <si>
    <t>15-20 سم</t>
  </si>
  <si>
    <t>ص 97 إلى 98</t>
  </si>
  <si>
    <t>رش الفرم بالماء قبل الصب وخلوها من بقايا الخشب والأتربة</t>
  </si>
  <si>
    <t>ص 98</t>
  </si>
  <si>
    <t>شد خيطان على جوانب الميدات للتأكد من الاستقامة</t>
  </si>
  <si>
    <t>استلام تربيع الباكيات بين الميدات لسهولة تربيع المباني</t>
  </si>
  <si>
    <t>رأسية جوانب الكمرات بالشاغول</t>
  </si>
  <si>
    <t>حبس الجوانب بعوارض أفقية مزدوجة (Double Wales)</t>
  </si>
  <si>
    <t>تجميع الجانبين بعوارض علوية (قبقاب) وقمط مع دكم بعرض الميدة لثبات العرض الداخلي</t>
  </si>
  <si>
    <t>مراجعة أعمال التأريض الكهربائي للمبنى</t>
  </si>
  <si>
    <t>الميدة الظاهر جزء منها فوق التشطيب: لا يعزل الجزء الظاهر، وتقليل الغطاء إذا كانت أعرض من الحائط</t>
  </si>
  <si>
    <t>وجود أشاير بادئ السلم وبادئ سلالم المداخل الرئيسية حسب المعماري</t>
  </si>
  <si>
    <t>منع تفريغ الردم من أسفل الميدات وبلاطة الأرضيات بعد صبها عند حفر مجاور</t>
  </si>
  <si>
    <t>جراب رأسية بالكمرات للتمديدات: القطر ≤ 1/3 عرض الكمرة، خارج مناطق القص (بعد L/4 من وجه العمود أو 2d) وبعيدة عن الكمرة الثانوية بعمق الكمرة، مع تكثيف كانات وبرندات حولها</t>
  </si>
  <si>
    <t>تباعد الجرابات ≥ 3 أضعاف القطر، أكمام حديد مجلفن (جدول 40)</t>
  </si>
  <si>
    <t>تصريف أمطار المناطق المنخفضة المكشوفة بالأرضي لخارج المبنى ومنسوب الماسورة أعلى من الرصيف الخارجي</t>
  </si>
  <si>
    <t>فك جوانب شدة الميدات بعد نهاية الصب</t>
  </si>
  <si>
    <t>≥ 24 ساعة، 48 ساعة بالجو البارد</t>
  </si>
  <si>
    <t>نظرة شاملة على الأعمدة على محور واحد للتأكد من عدم تغير الاتجاه (ضرب العمود) أو الزحزحة</t>
  </si>
  <si>
    <t>لوحة أوتوكاد بالمقاسات التراكمية والمسافات البينية بين الأعمدة</t>
  </si>
  <si>
    <t>المشاريع الكبرى: توقيع الأعمدة بالإحداثيات بمحطة الرصد وتعليمها بقلم حبر على البلاطة قبل الحدادة</t>
  </si>
  <si>
    <t>الاستلام بنقاط على مسافة ثابتة من كل محور وشد خيط بالاتجاهين لاستلام الحطط مع تربيع الخيطان وتعامدها</t>
  </si>
  <si>
    <t>شد خيط على حطط أعمدة الواجهة والأعمدة المشتركة في محور واحد واعتبارها الحطط الرئيسية</t>
  </si>
  <si>
    <t>ص 106</t>
  </si>
  <si>
    <t>الزوايا القائمة بين المحاور بمثلث</t>
  </si>
  <si>
    <t>3 م-4 م-5 م</t>
  </si>
  <si>
    <t>قياس حطط الأعمدة الداخلية من أقرب حطة رئيسية أو مراجعة</t>
  </si>
  <si>
    <t>مراجعة مقاسات الحطط بين الأعمدة بالاستعانة بخيطان أعمدة النواصي</t>
  </si>
  <si>
    <t>مراعاة مقدار واتجاه قص الأعمدة عند مراجعة المقاسات</t>
  </si>
  <si>
    <t>رأسية الأعمدة بميزان الخيط حتى 2.5 م وما زاد بالشواغيل</t>
  </si>
  <si>
    <t>أعمدة ضلعها أكبر من 50 سم: تقوية في المنتصف بزراجين مع 2 عرق رأسي</t>
  </si>
  <si>
    <t>زوايا العمود بزاوية قائمة معدنية</t>
  </si>
  <si>
    <t>مثلثات خشبية (Chamfer) في زوايا الأعمدة والكمرات إن نصت المواصفات</t>
  </si>
  <si>
    <t>2.5 × 2.5 سم</t>
  </si>
  <si>
    <t>فاصل التمدد: صب أعمدة كل جهة على حدة</t>
  </si>
  <si>
    <t>القص في قطاعات الأعمدة من جانب واحد ومن الجهة المقابلة لتحميل الكمرات</t>
  </si>
  <si>
    <t>نظافة أسفل العمود ورش الفرم بالماء قبل الصب</t>
  </si>
  <si>
    <t>التقفيل الجيد وتسديد الفتحات</t>
  </si>
  <si>
    <t>الأعمدة الأعلى من 3 م: الصب على مرحلتين بباب على ارتفاع 2.5 م يقفل بعد صب الجزء الأول، ومنع الصب بكامل الارتفاع مرة واحدة</t>
  </si>
  <si>
    <t>تحديد منسوب صب كل عمود بناء على أوطى كمرة محملة عليه مع مخطط ملون لكل منسوب</t>
  </si>
  <si>
    <t>مراجعة تثبيت التقويات (الأحزمة) وعددها</t>
  </si>
  <si>
    <t>≥ 3 أحزمة في المتر</t>
  </si>
  <si>
    <t>نظافة قاع العمود قبل تقفيل النجارة وإزالة أي ساقط خرسانة أو خرسانة هشة من القاع</t>
  </si>
  <si>
    <t>مخطط أفقي تنفيذي للمحاور والأعمدة والقطاعات المتغيرة بكل دور به قص للأعمدة، واتجاه القص عكس اتجاه تحميل الكمرات</t>
  </si>
  <si>
    <t>لوحة استلام أوتوكاد بالقياسات التراكمية للمحاور وصافي بحور الأعمدة ونماذج وقطاعات الأعمدة لكل المحاور والاتجاهات</t>
  </si>
  <si>
    <t>المشاريع الكبرى: توقيع أركان الأعمدة بمحطة الرصد Total Station في كل دور قبل التنفيذ</t>
  </si>
  <si>
    <t>ص 112</t>
  </si>
  <si>
    <t>صب كعب للعمود (Kicker) لتثبيت الشدات عليه عند اشتراطه</t>
  </si>
  <si>
    <t>ارتفاع 75 مم</t>
  </si>
  <si>
    <t>اسكتش أوتوكاد للمسافات البينية بين الأعمدة شاملا سمك التجليد ومطابقتها على الطبيعة بالمحاور</t>
  </si>
  <si>
    <t>معاينة عامة للأعمدة واتجاهاتها ومحاورها مقارنة باللوحة قبل القياسات</t>
  </si>
  <si>
    <t>إنزال ميزان من حطة كعوب أعمدة النواصي على كعب أعمدة الدور السابق للتأكد من الوزنات والاستقامة مع مراعاة فرق سمك التجليد</t>
  </si>
  <si>
    <t>شد خيط على حطط أعمدة الواجهة أو الأعمدة المشتركة في محور كخطوط رئيسية</t>
  </si>
  <si>
    <t>أخذ مقاسات الأعمدة الداخلية من أقرب خط رئيسي والباقي من أقرب حطة تمت مراجعتها</t>
  </si>
  <si>
    <t>مراجعة مقاسات الحطط بين الأعمدة بالخيطان وضمان استقامة أعمدة الواجهة بمقاس واحد من الخيط</t>
  </si>
  <si>
    <t>مراعاة اتجاه قص الأعمدة عند مراجعة المقاسات بين الحطط</t>
  </si>
  <si>
    <t>مراجعة وزنات الأعمدة رأسيا</t>
  </si>
  <si>
    <t>ميزان الخيط حتى 2.5 م وما زاد بالشواغيل</t>
  </si>
  <si>
    <t>مراجعة منسوب الصب من منسوب معلوم أو بميزان القامة</t>
  </si>
  <si>
    <t>التقويات كما في أعمدة الدور الأرضي</t>
  </si>
  <si>
    <t>مطابقة قطاعات الأعمدة وتسليحها بالمخططات المعتمدة لكل دور والتحقق من تغير القطاع</t>
  </si>
  <si>
    <t>حوائط المصعد: وزن رأسي من الداخل بحطة تراكمية واحدة من حفرة المصعد حتى السطح والتحقق من الأبعاد الداخلية وفتحة الباب بكل دور</t>
  </si>
  <si>
    <t>تطبيق نفس بنود استلام نجارة أعمدة الدور الأرضي على الأدوار المتكررة بالإضافة للبنود الخاصة بالقص</t>
  </si>
  <si>
    <t>عرض السلم</t>
  </si>
  <si>
    <t>110 سم على الأقل إذا الوحدات 4 أو أقل، و130 سم إذا زادت</t>
  </si>
  <si>
    <t>عرض النائمة وارتفاع القائمة وعدد الدرجات بالقلبة</t>
  </si>
  <si>
    <t>النائمة 27 سم على الأقل، القائمة 17 سم بحد أقصى، 14 درجة بحد أقصى (لائحة 119/2008 مادة 96)</t>
  </si>
  <si>
    <t>مراجعة مناسيب الصدفات وترقيم الدرجات واتجاه الصعود</t>
  </si>
  <si>
    <t>الارتفاع الصافي الرأسي بين أنف الدرجة أو البسطة وأي سقف أو كمرة فوقها</t>
  </si>
  <si>
    <t>2 م على الأقل</t>
  </si>
  <si>
    <t>سلالم الهروب: المسافة بين الكمرة الساقطة ومنسوب التشطيب</t>
  </si>
  <si>
    <t>2.05 م على الأقل (كود الحماية من الحريق المصري)</t>
  </si>
  <si>
    <t>اتجاه الصعود يفضل عكس عقارب الساعة</t>
  </si>
  <si>
    <t>عمل درج سابق ولاحق في القلبتين لتحقيق سمك البلاطة وترابيع الرخام للبسطات</t>
  </si>
  <si>
    <t>السلم بعد باب مباشرة: مسافة فاصلة</t>
  </si>
  <si>
    <t>باب أسفل صدفة السلم: التحقق من كفاية الارتفاع الصافي بعد التشطيب لتركيب الباب، والحل كمرة نصف دور مقلوبة</t>
  </si>
  <si>
    <t>قطاع رأسي أوتوكاد يبين عرض نجارة البسطة والبادي وسمك البلاطة والقائمة والنائمة وعدد الدرجات والمناسيب</t>
  </si>
  <si>
    <t>دراسة النظام الإنشائي للسلم (Statical System) قبل التنفيذ والاستلام</t>
  </si>
  <si>
    <t>منحدرات المعاقين عند المداخل</t>
  </si>
  <si>
    <t>ميل 1:12 بحد أقصى لمسافة أفقية 9 م، أو 1:20 لمسافة 15 م، وبسطة لكل فرق أكبر من 75 سم</t>
  </si>
  <si>
    <t>المكان الصحيح لبادي السلم وارتفاع أول درجة</t>
  </si>
  <si>
    <t>ارتفاع الدرجة ناقص 5 سم زائد 10 سم تشطيب (غالبا 20 سم من ظهر الميدة لدرجة 15 سم)</t>
  </si>
  <si>
    <t>اتجاه الصعود طبقا للمعماري المعتمد</t>
  </si>
  <si>
    <t>استلام منسوب الصدفات وبادي السلم بميزان القامة</t>
  </si>
  <si>
    <t>قياس سمك بلاطة السلم عموديا على الشريحة وليس رأسيا</t>
  </si>
  <si>
    <t>عرض النائمة وارتفاع القائمة وعرض السلم من المعماري مضافا إليه سمك الدرابزين</t>
  </si>
  <si>
    <t>شد خيط على أنوف الدرجات للتأكد أنها على خط واحد</t>
  </si>
  <si>
    <t>قياس بعد أول درجة في كل قلبة وتحقيق عرض البسطة</t>
  </si>
  <si>
    <t>تثبيت ألواح تزانة على أنوف الدرجات لتقويتها</t>
  </si>
  <si>
    <t>لوحان على الأقل في ثلثي عرض القلبة</t>
  </si>
  <si>
    <t>المسافة بين الطوارح الحاملة لبلاطة السلم</t>
  </si>
  <si>
    <t>60 سم بحد أقصى</t>
  </si>
  <si>
    <t>التأكد من العدد الكلي للدرجات بكل قلبة وبالسلم</t>
  </si>
  <si>
    <t>تساوي عرض القلبة من أسفل ومن أعلى</t>
  </si>
  <si>
    <t>وزن خشب الدرجات أفقيا بميزان المياه</t>
  </si>
  <si>
    <t>ترك فتحة تنظيف أسفل الدرج لبقايا الأسلاك والنشارة وغلقها قبل الصب</t>
  </si>
  <si>
    <t>المشاريع الكبرى والأسقف الثقيلة: تقديم تصميم إنشائي للشدة الخشبية أو المعدنية واعتماده قبل البدء</t>
  </si>
  <si>
    <t>مسؤولية المقاول واعتماد الاستشاري</t>
  </si>
  <si>
    <t>مراعاة الفرق بين منسوب ظهر الخرسانة T.O.S.S ومنسوب تشطيب الدور FFL في حساب ارتفاع الشدة</t>
  </si>
  <si>
    <t>دراسة السقف ومطابقة الإنشائي مع المعماري: البروزات، كمرة أو فاتورة أسفل كل جدار، سقوط الكمرات مع الشبابيك والأبواب، فتحات المناور مع الكهروميكانيك</t>
  </si>
  <si>
    <t>قطاعات طولية وعرضية لتسليح البلاطات بكل الباكيات وكروكي العزوم واسكتشات تفريد الحديد لأماكن الوصلات وأبعادها من الركائز</t>
  </si>
  <si>
    <t>دراسة سمك البلاطات والكمرات ومقاومتها للترخيم (Deflection)</t>
  </si>
  <si>
    <t>إسقاط Polyline لمحيط المسقط المعماري للدور الأعلى على السقف الإنشائي للتحقق من التطابق التام</t>
  </si>
  <si>
    <t>مطابقة الفرم الخشبية للأبعاد والأشكال والمناسيب وعدم تسرب المونة</t>
  </si>
  <si>
    <t>التنسيق بين التخصصات للفتحات والجلب (Sleeves) وسقوط الكمرات المتعارض مع مجاري التكييف</t>
  </si>
  <si>
    <t>ص 116</t>
  </si>
  <si>
    <t>حالة الأخشاب: مستقيمة دون التواء أو ترخيم ومتلاصقة لا تسرب لباني الخرسانة</t>
  </si>
  <si>
    <t>مراجعة أبعاد القطاعات بجداول نماذج الكمرات والبلاطات مع المسقط الأفقي لاكتشاف التضارب</t>
  </si>
  <si>
    <t>إعداد مخطط ملون لسمكات البلاطات وارتفاعات الكمرات قبل الخروج للاستلام</t>
  </si>
  <si>
    <t>لوحة أوتوكاد بالمقاسات التراكمية بين الكمرات أفقيا ورأسيا والمسافات البينية</t>
  </si>
  <si>
    <t>البروزات المستمرة على كامل ارتفاع الواجهة: يفضل عمل بروز في سقف الخرسانة لحملها</t>
  </si>
  <si>
    <t>شدة الدور الأرضي ترتكز بعد صب خرسانة الأرضيات، وعند الصعوبة دمك التربة واستعمال نعلات Mudsill خشبية</t>
  </si>
  <si>
    <t>المسافة بين القوائم (العروق Shore) حسب التصميم</t>
  </si>
  <si>
    <t>غالبا 70 إلى 80 سم</t>
  </si>
  <si>
    <t>منع استخدام البلوك المفرغ أسفل الشدات</t>
  </si>
  <si>
    <t>تقوية وصلات الأعمدة أسفل البلاطة وسلامة التسديد ومنع التسديد بشكائر الأسمنت أو الأبلاكاش</t>
  </si>
  <si>
    <t>أماكن وصل العروق في الارتفاعات العالية ومتانة التقوية عند الوصلات</t>
  </si>
  <si>
    <t>تقوية قاع الكمرات بعروق حبس بالقمط (Kicker) وفي منتصف الارتفاع (Ledger)</t>
  </si>
  <si>
    <t>قوائم ذات مرافيع (Jacks) في الأماكن المحتمل هبوطها لإصلاح الهبوط أثناء الصب</t>
  </si>
  <si>
    <t>خاصة البحور الأكبر من 6 م</t>
  </si>
  <si>
    <t>جودة تثبيت عرقات الكمرات وبلاطة السقف</t>
  </si>
  <si>
    <t>تقويات بعروق مائلة (نهايز) في الاتجاهين مثبتة بالقمط مع العروق والأعمدة أو الحوائط المصبوبة</t>
  </si>
  <si>
    <t>التحقق من ارتفاع الشدة من متوسط قراءات الدور ومنسوب التشطيب للدور الأسفل وشيرب على 1 م ثم صافي ارتفاع السقف خاصة الدور الأخير</t>
  </si>
  <si>
    <t>الأسقف المرتفعة: العروق المتتالية قورة فوق قورة وربطها بمربوع وقمط مع لوح حبس (ضفدعة) عند الوصل المتجاور</t>
  </si>
  <si>
    <t>مربوع 1 م على الأقل من الجانبين و3 قمطات على الأقل</t>
  </si>
  <si>
    <t>ص 117</t>
  </si>
  <si>
    <t>برندات أفقية لربط الشدة ونهايز لتثبيتها</t>
  </si>
  <si>
    <t>على ارتفاع 1.8 م</t>
  </si>
  <si>
    <t>برندات مائلة (Bracing) لربط القوائم وتحمل الأحمال الجانبية</t>
  </si>
  <si>
    <t>قوائم مباشرة أسفل الكمرات أسفل العراقات وتكثيفها في الكمرات الكبيرة</t>
  </si>
  <si>
    <t>تسليم السقف كشدة خشبية قبل وضع حديد التسليح للتأكد من الأبعاد والمناسيب</t>
  </si>
  <si>
    <t>المواصفات المصرية 3/1/3</t>
  </si>
  <si>
    <t>التقفيل الجيد بين ألواح التطبيق أفقيا ورأسيا لمنع تسرب روبة الأسمنت</t>
  </si>
  <si>
    <t>خشب البليود: شريط لاصق Masking tape بين فواصل الألواح</t>
  </si>
  <si>
    <t>سقوط بلاطات دورات المياه حسب المخططات يقاس من السطح العلوي</t>
  </si>
  <si>
    <t>غالبا 10 إلى 20 سم</t>
  </si>
  <si>
    <t>أفقية التطبيق بميزان القامة من شيرب الأعمدة الخارجية مع مخطط مناسيب قيعان الكمرات والبلاطات</t>
  </si>
  <si>
    <t>التفاوت 6 مم لكل 3 م</t>
  </si>
  <si>
    <t>التحدب (Camber) للكمرات والبلاطات الطويلة، أعلى نقطة بالمنتصف أو بالطرف الحر للكابولي</t>
  </si>
  <si>
    <t>للكمرات والبلاطات بطول 8 م أو أكثر: 1/300 إلى 1/500 من الطول و1/150 للكابولي، أو 1.5 و2 و5 مم/م.ط للمستمرة والبسيطة والكابولي (الكود المصري 2001 فقرة 9-4-1-7)</t>
  </si>
  <si>
    <t>سمك البلاطة من الجوانب (الداير) وكراسي حديد أو لقطات بالمنتصف، ويفضل الصب بوجود ميزان قامة</t>
  </si>
  <si>
    <t>أماكن الكمرات وعلاقتها بالمحاور ووجود كمرة أو فاتورة أسفل كل جدار</t>
  </si>
  <si>
    <t>عمق وعرض جميع نماذج الكمرات</t>
  </si>
  <si>
    <t>رأسية جوانب الكمرات الساقطة بميزان الألومنيوم أو الشاقول</t>
  </si>
  <si>
    <t>شد خيط على استقامة جوانب الكمرات</t>
  </si>
  <si>
    <t>مثاليث خشبية Chamfer في زوايا الكمرات عند اشتراطها</t>
  </si>
  <si>
    <t>رأسية محيط الدور مع محيط الدور السابق أو الميدات</t>
  </si>
  <si>
    <t>تشكيلات الواجهات مطابقة للمخططات وموزونة رأسيا من السقف السابق</t>
  </si>
  <si>
    <t>أماكن ومقاسات الفتحات والمناور</t>
  </si>
  <si>
    <t>الحوائط الستائرية Curtain Wall: تجويف للداخل في الكمرات والبلاطات الخارجية</t>
  </si>
  <si>
    <t>منع تصنيع قوالب المساحة الواحدة من مواد متنوعة أو خلط جديد بقديم إلا من نفس النوع والعمر</t>
  </si>
  <si>
    <t>تنظيف التطبيق بكمبروسر هواء والمغناطيس لبقايا السلك ثم الغسيل خاصة وصلة العمود بالكمرة مع تصريف الماء من منافذ مخصصة</t>
  </si>
  <si>
    <t>منع طلاء الشدات بزيت المحركات المستعمل واستخدام زيوت خشبية أو زيت بذرة الكتان المخفف بالكيروسين</t>
  </si>
  <si>
    <t>طلاء القوالب قبل تركيب التسليح بفترة تسمح بالجفاف وعدم تلوث القضبان</t>
  </si>
  <si>
    <t>مراجعة مناسيب كمرات السلالم (غالبا بمنسوب الصدفة لا الدور)</t>
  </si>
  <si>
    <t>الفجوة الرأسية بين قاع كمرات السقف وأعتاب الأبواب والشبابيك: يفضل تسقيط الكمرة لمستوى العتب</t>
  </si>
  <si>
    <t>إذا كانت أقل من 20 سم</t>
  </si>
  <si>
    <t>عدم تشوين الحديد بشكل مركز على الشدة</t>
  </si>
  <si>
    <t>وزن جوانب الكمرات مع الدور السابق ورأسيتها بعد التقوية وقبل الصب وشد خيطان على محيط المبنى</t>
  </si>
  <si>
    <t>تقوية الجانب الخارجي لكمرات الداير بعروق مائلة للخارج (إسكندراني) مربوطة بشدة السقف</t>
  </si>
  <si>
    <t>أماكن وأبعاد فتحات الكهرباء والصحي والتكييف</t>
  </si>
  <si>
    <t>أماكن تثبيت الجوايط أو البالتات</t>
  </si>
  <si>
    <t>الشدة المعرضة للشمس طويلا قبل الصب: التأكد من عدم الالتواء أو تغير الأبعاد</t>
  </si>
  <si>
    <t>الشدات المعدنية الخاصة تنفذ حسب رسوماتها ويفتشها المهندس قبل رص الحديد</t>
  </si>
  <si>
    <t>تقوية الداير بشمبر من الداخل ونهايز من الخارج بقوائم إسكندراني</t>
  </si>
  <si>
    <t>عدم التكسير في الخرسانة بعد الصب لعمل فجوات أو فتحات</t>
  </si>
  <si>
    <t>سقف البدروم مع مواقف: الارتفاع الصافي بين أرضية المنحدر وكمرات السقف</t>
  </si>
  <si>
    <t>2.45 م على الأقل عموديا على المنحدر وبعرض 3 م</t>
  </si>
  <si>
    <t>الأسطح المائلة بزاوية أكبر من 35 درجة: شدات وفرم علوية</t>
  </si>
  <si>
    <t>المواصفات المصرية 3/1/4/2</t>
  </si>
  <si>
    <t>فك جوانب الكمرات والأعمدة بأسمنت بورتلاندي عادي</t>
  </si>
  <si>
    <t>بعد 24 إلى 72 ساعة</t>
  </si>
  <si>
    <t>فك بطنيات الأسقف والكمرات</t>
  </si>
  <si>
    <t>ضعف البحر الصغير بالأمتار أياما زائد يومين، والكابولي أربعة أضعاف طوله زائد يومين، ولا يقل عن أسبوع</t>
  </si>
  <si>
    <t>لا يفك السقف إذا صب الدور التالي عليه</t>
  </si>
  <si>
    <t>بعد 28 يوما</t>
  </si>
  <si>
    <t>الأسمنت سريع الشك: نصف المدد مع تحقق تحمل الخرسانة ويفضل اختبار ضغط قبل الفك</t>
  </si>
  <si>
    <t>3 أيام على الأقل</t>
  </si>
  <si>
    <t>الفك المبكر بنتائج عينات معالجة بجوار العنصر</t>
  </si>
  <si>
    <t>75% من الرتبة بشرط نسبة المقاومة الفعلية للتصميمية لا تقل عن نسبة الحمل الميت وأحمال الإنشاء للحمل التصميمي</t>
  </si>
  <si>
    <t>أدنى عمر للفك بمقاومة الكسر وعدد عينات الفحص</t>
  </si>
  <si>
    <t>70% من مقاومة 28 يوم، 3 عينات على الأقل لكل 100 م3 أو أقل يوميا</t>
  </si>
  <si>
    <t>تقديم طلب لاستشاري المشروع لفك الشدات وأخذ الموافقة قبل الفك</t>
  </si>
  <si>
    <t>الأسقف المحملة بشدة السقف المتكرر: لا يفك السقف السفلي مع الاسترشاد بكسر عينات 7 أيام</t>
  </si>
  <si>
    <t>قبل 28 يوما</t>
  </si>
  <si>
    <t>الكمرات المقلوبة أو الأسقف المعلقة: تحسب مدة الفك من تاريخ صب الكمرات المقلوبة</t>
  </si>
  <si>
    <t>فحص العناصر المصبوبة بعد الفك وترميم التعشيش إن وجد</t>
  </si>
  <si>
    <t>استخدام Wheel spacers للتسليح الرأسي وClip/Chair spacers للأفقي بالمقاس المطلوب</t>
  </si>
  <si>
    <t>حسب الغطاء</t>
  </si>
  <si>
    <t>تركيب PVC Cone/Plug لنهايات الأسياخ الأفقية بجوار الجانب</t>
  </si>
  <si>
    <t>تركيب شطف (Chamfer) للزوايا الظاهرة للأعمدة والكمرات</t>
  </si>
  <si>
    <t>20x20 أو 25x25 مم</t>
  </si>
  <si>
    <t>تركيب مواسير PVC (سليف) للزراجين</t>
  </si>
  <si>
    <t>تركيب حواجز مانعة للسقوط حول الأعمدة ومحيط الشدة والمناور والسلالم وآبار المصاعد وبعد الفك</t>
  </si>
  <si>
    <t>استلام الأعمدة الخارجية بوزن أول وآخر عمود وشد خيط والقياس منه</t>
  </si>
  <si>
    <t>قياس انحراف الأعمدة عن المحاور</t>
  </si>
  <si>
    <t>5 مم لكل باكية أو 6 م و 25 مم للمبنى</t>
  </si>
  <si>
    <t>تطبيق السقف بالبليود الأملس بحالة جيدة</t>
  </si>
  <si>
    <t>تنظيف الشدة بالهواء المضغوط ودهانها بزيوت الشدات قبل التسليح بفترة تسمح بالجفاف</t>
  </si>
  <si>
    <t>قياس أماكن الكمرات وعرض السقف تراكميا من نقطتين معلومتين</t>
  </si>
  <si>
    <t>+/- 5 مم لكل باكية و +/- 25 مم كلي</t>
  </si>
  <si>
    <t>التأكد من ارتفاع وعرض الكمرات قبل التسليح</t>
  </si>
  <si>
    <t>ارتفاع +15/-10 مم، عرض +10/-5 مم</t>
  </si>
  <si>
    <t>استلام أفقية الشدة بالميزان قبل التسليح</t>
  </si>
  <si>
    <t>بلاطات +/- 5 مم/3 م، كمرات +/- 10 مم/6 م، المبنى +/- 20 مم</t>
  </si>
  <si>
    <t>عمل صناديق للفتحات والمناور وتقفيل فتحات التطبيق</t>
  </si>
  <si>
    <t>غسيل الشدات الخشبية</t>
  </si>
  <si>
    <t>قبل الصب بـ 24 ساعة</t>
  </si>
  <si>
    <t>تعيين مكتب اختبارات محايد معتمد لاختبارات المواد ودمك التربة ويفضل مقيما بالموقع في المشاريع الكبرى</t>
  </si>
  <si>
    <t>تقديم أوراق المكتب وسابقة الخبرة واعتماده من صاحب الصلاحية</t>
  </si>
  <si>
    <t>أخذ عدد العينات لكل قطر حسب الكمية الموردة</t>
  </si>
  <si>
    <t>عينتان إذا أقل من 50 طن، 3 عينات من نفس الصبة إذا أكثر</t>
  </si>
  <si>
    <t>طول العينة كاف للقياس ولتحديد وزن المتر الطولي</t>
  </si>
  <si>
    <t>5 أو 10 أضعاف القطر، وأكثر من نصف متر للوزن</t>
  </si>
  <si>
    <t>الحضور الشخصي أثناء اختبار الشد والتأكد من معايرة الماكينة والتحميل بمعدل ثابت بدون صدم</t>
  </si>
  <si>
    <t>مراجعة حقول تقرير الاختبار والختم الحي وتوقيع مدير المكتب</t>
  </si>
  <si>
    <t>تحديد إجهاد الخضوع بملاحظة تذبذب مؤشر الماكينة وتسجيل الحمل المناظر أو من منحنى الحمل والاستطالة عند 0.2% (مصري) أو 0.5% من طول القياس (ASTM A615M)</t>
  </si>
  <si>
    <t>القواعد المشتركة: الرقة السفلية فرش في الاتجاه الطويل وغطاء في القصير والعكس في العلوية (ساندويتش)</t>
  </si>
  <si>
    <t>شكل أ-89</t>
  </si>
  <si>
    <t>ص 79</t>
  </si>
  <si>
    <t>تراكب زاوية الرقة العلوية مع السفلية بكامل سمك القاعدة ما لم يحدد خلافه</t>
  </si>
  <si>
    <t>كامل الارتفاع ≥ 30 سم</t>
  </si>
  <si>
    <t>تكثيف الحديد السفلي القصير أسفل الأعمدة في شريحة تركيز حسب جداول التسليح</t>
  </si>
  <si>
    <t>عرض الشريحة = بعد العمود في الاتجاه الطويل + ضعف سمك القاعدة</t>
  </si>
  <si>
    <t>استمرار الكانات الخارجية للعمود داخل القاعدة</t>
  </si>
  <si>
    <t>≥ 3 كانات</t>
  </si>
  <si>
    <t>كراسي (Chairs) لتثبيت الحديد العلوي</t>
  </si>
  <si>
    <t>غالبا Ø16 لكل 1 م2</t>
  </si>
  <si>
    <t>قياس السمك بعد الرقتين والارتفاع الكلي</t>
  </si>
  <si>
    <t>مطابقة اتجاه وأبعاد وتسليح الأعمدة مع مخطط رقاب الأعمدة</t>
  </si>
  <si>
    <t>أشاير الأعمدة داخل القاعدة: وصلة شد من السطح العلوي + زاوية</t>
  </si>
  <si>
    <t>غالبا زاوية 30 سم، وصلة ≥ 1 م أو 65Ø أو dp 50 (ACI)</t>
  </si>
  <si>
    <t>ارتفاع الأشاير (Starter Bars) فوق ظهر القاعدة</t>
  </si>
  <si>
    <t>≥ الوصلة المطلوبة (غالبا وصلة شد)</t>
  </si>
  <si>
    <t>الأساسات الشريطية: الحديد القصير فرش (شكل U أو كانة مغلقة) والطويل غطاء من رقتين</t>
  </si>
  <si>
    <t>القواعد المنفصلة المستطيلة: الطويل فرش منتظم والقصير غطاء يركز داخل عرض القاعدة</t>
  </si>
  <si>
    <t>شكل أ-90</t>
  </si>
  <si>
    <t>ص 79 إلى 80</t>
  </si>
  <si>
    <t>تركيز الحديد القصير (الكود المصري): Asm/As = 2B'/(A+B') في مسافة = البعد القصير، أو طول العمود في اتجاه A + سمك القاعدة أيهما أكبر</t>
  </si>
  <si>
    <t>شكل أ-91</t>
  </si>
  <si>
    <t>ص 80</t>
  </si>
  <si>
    <t>تركيز الحديد القصير (ACI): Ys = 2/(B+1) حيث B = الطول/العرض، والباقي (1-Ys)×As يوزع على الطرفين</t>
  </si>
  <si>
    <t>تحزيم القاعدة بسيخ على كامل المحيط من أعلى</t>
  </si>
  <si>
    <t>Ø12 يتكرر كل 25 سم ارتفاعا</t>
  </si>
  <si>
    <t>القواعد المربعة: توزيع منتظم بالاتجاهين ويفضل الفرش عموديا على البعد الأكبر للعمود</t>
  </si>
  <si>
    <t>بعض المشاريع: أسياخ علوية بالاتجاهين لتثبيت أشاير الأعمدة</t>
  </si>
  <si>
    <t>3Ø14، نصف عدد التسليح تحت العمود بحيث ≥ سيخين</t>
  </si>
  <si>
    <t>السملات الرابطة لمقاومة الهبوط المتفاوت: الوصل في منتصف المسافة بالتبادل وامتداد طول الرباط بعد محور القاعدة</t>
  </si>
  <si>
    <t>قواعد الجار والكمرة الرابطة (Strap Beam): العلوي هو الرئيسي بكامل الطول وبعد محور العمود بـ 60Ø، زاوية تحقق وصلة شد من وجه العمود الداخلي، ونهاية بزاوية L</t>
  </si>
  <si>
    <t>شكل أ-93، 60Ø</t>
  </si>
  <si>
    <t>كانات الكمرة الرابطة تكثف في مناطق القص وتستمر داخل القاعدة</t>
  </si>
  <si>
    <t>≥ Ø10، 4 فروع إذا العرض &gt; 40 سم، برندات كل 30 سم ارتفاع</t>
  </si>
  <si>
    <t>ص 80 إلى 81</t>
  </si>
  <si>
    <t>الحديد المكسح بالكمرة الرابطة مماس لمنحنى العزم (عكس كمرات السقف)</t>
  </si>
  <si>
    <t>ص 81</t>
  </si>
  <si>
    <t>فرش حديد قاعدة الجار والقاعدة الداخلية المرتبطة عموديا على محور الشداد والغطاء باتجاهه</t>
  </si>
  <si>
    <t>اللبشة: وصل السفلي في شريحة الوسط والعلوي عند شريحة العمود بالتبادل، والإضافي السفلي أسفل الأعمدة والعلوي في المنتصف (بلاطة مقلوبة)</t>
  </si>
  <si>
    <t>أماكن وعدد وطول الحديد الإضافي باللبشة حسب المخطط وتراكب زوايا الرقتين بكامل السمك</t>
  </si>
  <si>
    <t>الوصلات بعيدا عن مناطق الإجهاد القصوى وبالتبادل</t>
  </si>
  <si>
    <t>مساحة الموصول ≤ 25% في المقطع، تباعد المحاور ≥ 1.3Ld وإلا زيادة طول التماسك</t>
  </si>
  <si>
    <t>الوصلات الميكانيكية أو الملحومة للأقطار ≥ 28 تختبر شد أو ضغط</t>
  </si>
  <si>
    <t>125% من إجهاد الخضوع</t>
  </si>
  <si>
    <t>وصلات الشد Class B (ACI) عند وصل كامل الحديد ولوصلة الأشاير مع القواعد</t>
  </si>
  <si>
    <t>الأقطار المختلفة: الوصلة على أساس القطر الأكبر</t>
  </si>
  <si>
    <t>حديد إيبوكسي: زيادة طول الوصلة بمعامل التكبير حسب الكود إن لم تذكر المخططات</t>
  </si>
  <si>
    <t>Ribbed Raft يعامل كسقف Solid Slab مقلوب</t>
  </si>
  <si>
    <t>سلامة الحديد بصريا من الزيوت والشحوم والمواد العضوية والصدأ</t>
  </si>
  <si>
    <t>ص 82</t>
  </si>
  <si>
    <t>مطابقة نوع وأقطار وعدد وأطوال وتشكيل الحديد للرسومات</t>
  </si>
  <si>
    <t>ظهور نتائج اختبار الحديد المستخدم وتحقيقها المطلوب</t>
  </si>
  <si>
    <t>أماكن وعدد أشاير الأعمدة وربطها بكانات</t>
  </si>
  <si>
    <t>الوصلة بين القاعدة والعمود (Fixed): وصلة شد داخل القاعدة من سطحها ووصلة شد في الأشاير خارجها</t>
  </si>
  <si>
    <t>ارتفاع الأشاير بعد صب القاعدة، وإن امتدت حتى أعلى الميدات تحسب من ظهر الميدات + وصلة شد</t>
  </si>
  <si>
    <t>≥ 65Ø (≥ 1 م ببعض المشاريع)، ACI Class B = 1.3Ld</t>
  </si>
  <si>
    <t>التربيط بسلك رباط (Annealed Wire) دون ظهور أطرافه على سطح الخرسانة</t>
  </si>
  <si>
    <t>الحديد الإيبوكسي: طلاء جميع الأطراف المقطوعة بنفس مادة الترقيع، كراسي وسلك رباط مدهونة إيبوكسي ومنع أي حديد غير مطلي، ومعدات ثني مبطنة</t>
  </si>
  <si>
    <t>منع لحام الحديد المعالج على البارد إلا لحديد قابل للحام أو بحساب نقص المقاومة، مع استقامة المحاور وأخذ عينات من الموصول</t>
  </si>
  <si>
    <t>عدد الملحوم ≤ نصف أسياخ المقطع</t>
  </si>
  <si>
    <t>طول زاوية الحديد الرئيسي للقواعد المنفصلة مع تحقيق وصلة الشد داخل القاعدة</t>
  </si>
  <si>
    <t>≥ 30 سم أو نصف ارتفاع القاعدة أو عرض العمود (الأكبر)</t>
  </si>
  <si>
    <t>ص 83</t>
  </si>
  <si>
    <t>تربيط كل تقاطعات الحديد بالاتجاهين (سد)</t>
  </si>
  <si>
    <t>رباط حديد الأعمدة داخل القواعد: وصلة شد من السطح العلوي + رجل بزاوية قائمة</t>
  </si>
  <si>
    <t>رجل ≥ 45 سم (BS)، كانات ≥ 3</t>
  </si>
  <si>
    <t>أشاير الأعمدة الدائرية وسيخ في كل زاوية لباقي الأعمدة</t>
  </si>
  <si>
    <t>≥ 6 أسياخ للدائرية</t>
  </si>
  <si>
    <t>كانة بعيون لحفظ مسافات الأشاير وإسنادها بشدة خشبية عند امتدادها لظهر الميدة العلوية</t>
  </si>
  <si>
    <t>اللبشة: أوتار خرسانية عمودية على الفرش لرفع الرقة السفلية وكراسي حديد للعلوية</t>
  </si>
  <si>
    <t>أوتار كل 2 م، كراسي Ø16 لكل 1 م2</t>
  </si>
  <si>
    <t>بسكوت وتخانات أسفل الحديد بقيمة الغطاء في تقرير التربة، ويمنع فضل الحديد</t>
  </si>
  <si>
    <t>≥ 5 سم</t>
  </si>
  <si>
    <t>القواعد الشريطية للحوائط والأسوار متدرجة المناسيب: تراكب بين المنسوبين</t>
  </si>
  <si>
    <t>≥ 1 م أو ضعف فرق المنسوب</t>
  </si>
  <si>
    <t>SBC: عدم عمل حزم (Bundles) بالكمرات للأسياخ الأكبر من 32 مم</t>
  </si>
  <si>
    <t>غطاء الحزم عدا الأساسات</t>
  </si>
  <si>
    <t>≥ القطر المكافئ للحزمة ولا يلزم أن يتجاوز 50 مم (ACI/SBC)</t>
  </si>
  <si>
    <t>طول وصلة الحزم = امتداد السيخ المفرد × معامل (شد وضغط)</t>
  </si>
  <si>
    <t>1.2 لحزمة 3 أسياخ، 1.33 لحزمة 4 أسياخ</t>
  </si>
  <si>
    <t>منع ثني الحديد ثم إعادة عدله</t>
  </si>
  <si>
    <t>كانات شتش للسملات أو التربيط الجيد للسفلي</t>
  </si>
  <si>
    <t>≥ 2 بالسمل</t>
  </si>
  <si>
    <t>المسافات بين أسياخ أشاير الأعمدة</t>
  </si>
  <si>
    <t>ضلع ≤ 30 سم يكفي الأركان، وإلا ≤ 25 سم، وربط بكانة إذا &gt; 15 سم</t>
  </si>
  <si>
    <t>ص 83 إلى 84</t>
  </si>
  <si>
    <t>يفضل عدم استخدام أكثر من نوع حديد داخل العنصر الواحد</t>
  </si>
  <si>
    <t>عينات عشوائية من كل طلبية واختبار الشد عند غياب شهادة المطابقة أو التوريد من مصنع آخر</t>
  </si>
  <si>
    <t>Core المصعد في المباني بدون بدروم (خاصة مع المياه الجوفية): صب مغلق حتى منسوب الميدات العلوية بدون فتحة الباب، وعزله باللفائف وحماية العزل بالطوب الأسمنتي</t>
  </si>
  <si>
    <t>Water Stop بكل الجدران الخرسانية أسفل الأرض (خزانات، بدرومات) خاصة مع مياه جوفية عالية</t>
  </si>
  <si>
    <t>البدروم والحوائط الاستنادية: Water Stop بين القاعدة والجدار مع Kicker، نصفه في الكيكر ونصفه خارجه، ولحام الطرفين بالمكوى الحراري أو لاصق مخصص</t>
  </si>
  <si>
    <t>أشاير الحوائط الخرسانية بالقاعدة متماثلة مع التسليح الرأسي للحائط بنفس الأقطار والرتبة</t>
  </si>
  <si>
    <t>مطابقة أبعاد قطاعات الأعمدة بالجداول مع المسقط الأفقي</t>
  </si>
  <si>
    <t>قطاع رأسي حتى منسوب الميدات العلوية أو تشطيب الأرضي بمناسيب التأسيس وسمك العادية والمسلحة وارتفاع الرقبة</t>
  </si>
  <si>
    <t>المشاريع الكبرى: توقيع أركان الرقاب بمحطة الرصد على ظهر القواعد قبل الحدادة</t>
  </si>
  <si>
    <t>قطاع العمود وأبعاده واتجاهه</t>
  </si>
  <si>
    <t>نظافة الأشاير من الخرسانة الملتصقة وقاع العمود من ساقط الخرسانة والسلك</t>
  </si>
  <si>
    <t>طول الوصلة بين أشاير القاعدة والرقبة</t>
  </si>
  <si>
    <t>غالبا 65Ø ولا تقل عن 1 م، أو Class B (ACI)، dP 50</t>
  </si>
  <si>
    <t>حديد الوصلات متلاصق (القديم من الداخل والجديد من الخارج) دون مسافات بينية</t>
  </si>
  <si>
    <t>ص 86 إلى 87</t>
  </si>
  <si>
    <t>تكثيف الكانات من ظهر القاعدة</t>
  </si>
  <si>
    <t>≥ الأكبر من (Hn/6، البعد الأكبر للعمود، 50 سم)، غالبا 1 م</t>
  </si>
  <si>
    <t>ص 87</t>
  </si>
  <si>
    <t>تقسيط الكانات في منتصف الرقبة</t>
  </si>
  <si>
    <t>≤ الأصغر من (15 × أصغر قطر طولي، الضلع الأصغر، 20 سم)</t>
  </si>
  <si>
    <t>وجود كانات حتى منسوب الصب أو أعلى، وتحديد منسوب الصب على الأشاير، وكانة على نهاية الأشاير لحفظ التقسيط</t>
  </si>
  <si>
    <t>أقل قطر لكانات الأعمدة (ACI)</t>
  </si>
  <si>
    <t>10 مم</t>
  </si>
  <si>
    <t>المسافات بين أسياخ الأعمدة</t>
  </si>
  <si>
    <t>ضلع ≤ 30 سم يكفي الأركان، وإلا كل ≤ 25 سم، وكانة إذا المسافة &gt; 15 سم</t>
  </si>
  <si>
    <t>حوائط القص: كليبسات لربط شبكتي التسليح ما لم تذكر المخططات أكثر</t>
  </si>
  <si>
    <t>≥ 4 كليبسات Ø6 لكل م2</t>
  </si>
  <si>
    <t>حوائط القص: البرندات الأفقية من الخارج تحتوي الحديد الرأسي</t>
  </si>
  <si>
    <t>الحوائط ذات التركيز عند الأركان والأطراف: ربط الرأسي بكانة مغلقة</t>
  </si>
  <si>
    <t>فتحة باب Core المصعد: حديد مشاطيف بزاوية 45 عند الأركان</t>
  </si>
  <si>
    <t>عادة 2Ø16</t>
  </si>
  <si>
    <t>اتصال البرندات عند أركان الـ Core متصل ويحقق طول التماسك بالاتجاهين</t>
  </si>
  <si>
    <t>شكل أ-35</t>
  </si>
  <si>
    <t>عتب باب المصعد عند نسبة البحر الخالص للارتفاع ≤ 2: مجموعتان متقاطعتان من التسليح القطري مربوطة بكانات وممتدة بطول وصلة شد</t>
  </si>
  <si>
    <t>≥ 4 أسياخ لكل مجموعة</t>
  </si>
  <si>
    <t>ص 87 إلى 88</t>
  </si>
  <si>
    <t>معاملة الميدات العلوية ككمرات السقف تسليحا وعزوما وتحديد الرئيسية والفرعية (Statical System)</t>
  </si>
  <si>
    <t>ص 99</t>
  </si>
  <si>
    <t>مخططات تفريد حديد الميدات (Shop Drawings) مطابقة للتفصيلة النموذجية: تفصيلة لكل ميدة على محور بالمحاور الرأسية والنماذج في كل بحر</t>
  </si>
  <si>
    <t>Shop Drawings: أماكن تكثيف الكانات وطولها وعدد الكانات والقطر وعدد الأفرع</t>
  </si>
  <si>
    <t>Shop Drawings: أماكن الوصلات وطولها ومسافة ربط العلوي الإضافي</t>
  </si>
  <si>
    <t>Shop Drawings: طول وعدد وقطر السيخ وتنسيبه للركائز</t>
  </si>
  <si>
    <t>Shop Drawings: طول وعدد العلوي الإضافي ومسافة ربطه مع الأعمدة، وطول وعدد السفلي الإضافي ومسافة تنسيبه</t>
  </si>
  <si>
    <t>Shop Drawings: بداية ونهاية التكسيح إن وجد</t>
  </si>
  <si>
    <t>Shop Drawings: قطاعات عرضية لتوزيع الحديد والعرض والعمق وعدد فروع الكانات</t>
  </si>
  <si>
    <t>Shop Drawings: قطاعات طولية وعرضية لتسليح البلاطات بكل الباكيات وكروكي العزوم لمراجعة أماكن الوصلات</t>
  </si>
  <si>
    <t>اعتماد التفاصيل من المهندس المشرف قبل التصنيع والاستلام على أساسها</t>
  </si>
  <si>
    <t>شكل أ-1 إلى أ-32</t>
  </si>
  <si>
    <t>الحديد المكسح: التكسيح في الطرفية على 1/7 البحر الصافي والداخلية على 1/5، مع امتداد لربع البحر المجاور أو نفسه أيهما أكبر</t>
  </si>
  <si>
    <t>شكل أ-1</t>
  </si>
  <si>
    <t>بدون تكسيح: العلوي الإضافي لمسافة ثلث البحر الأكبر مع حديد البادي بزاوية للطرفية</t>
  </si>
  <si>
    <t>أشاير الأعمدة تستوفي مسافة الرباط المطلوبة فوق ظهر الميدات</t>
  </si>
  <si>
    <t>تكثيف الكانات (كود مصري): منطقة ≥ ضعف عمق الكمرة من وجه العمود، أول كانة على 5 سم أو نصف المسافة</t>
  </si>
  <si>
    <t>التباعد ≤ min(d/4، 24Ø كانة، 8Ø طولي، 20 سم)، المنتصف ≤ min(d/2، 20 سم) زلزاليا</t>
  </si>
  <si>
    <t>ص 100</t>
  </si>
  <si>
    <t>ACI: تركيز الكانات لمسافة 2d من وجه العمود، أول كانة 5 سم أو نصف المسافة (الأقل)</t>
  </si>
  <si>
    <t>التباعد ≤ min(d/4، 24Ø كانة، 8Ø طولي، 30 سم)، المنتصف ≤ d/2</t>
  </si>
  <si>
    <t>التسليح الكثيف: طبقات بمسافة بينية بقطع Ø25 كل 1 م، الأكبر قطرا بالطبقة الأولى، توزيع متماثل والأسياخ على خط واحد بين الطبقات</t>
  </si>
  <si>
    <t>≥ مقاس الركام الأكبر، غالبا 2.5 سم، ≥ سيخين بالطبقة</t>
  </si>
  <si>
    <t>ميدات عرضها &gt; 40 سم: كانة 4 فروع على الأقل</t>
  </si>
  <si>
    <t>تباعد الفروع ≤ 250 مم</t>
  </si>
  <si>
    <t>سيخ طولي سفلي وعلوي في كل زاوية (زنون) للكانة متعددة الفروع</t>
  </si>
  <si>
    <t>تكثيف كانات الكمرة الرئيسية عند التقاء ثانوية</t>
  </si>
  <si>
    <t>شكل أ-21</t>
  </si>
  <si>
    <t>الكانات رأسية غير مائلة ومربوطة من أسفل وأعلى</t>
  </si>
  <si>
    <t>امتداد السفلي للوجه المقابل للركيزة ما لم تذكر المخططات خلافه</t>
  </si>
  <si>
    <t>≥ 15 سم بعد محور العمود من الجهة المقابلة</t>
  </si>
  <si>
    <t>نموذجان مختلفان لميدتين متجاورتين: يستمر العلوي للكمرة الأكبر تسليحا في بحر الأقل</t>
  </si>
  <si>
    <t>ص 101</t>
  </si>
  <si>
    <t>كمرة قصيرة (&lt; ثلث أطول البحرين) بين كبيرتين: يمتد العلوي الأكبر داخل القصير بدون وصلات وينتهي عند ثلث المجاورتين</t>
  </si>
  <si>
    <t>شكل أ-8، أ-14</t>
  </si>
  <si>
    <t>كمرة كبيرة بين قصيرتين (&lt; ثلث الكبيرة): يمتد علوي الكبيرة لما بعد القصيرتين</t>
  </si>
  <si>
    <t>شكل أ-9، أ-15</t>
  </si>
  <si>
    <t>كمرة قصيرة بعد كابولي: يمتد حديد الكابولي لما بعد الكمرة المجاورة حتى ثلث البحر الثالث</t>
  </si>
  <si>
    <t>شكل أ-10</t>
  </si>
  <si>
    <t>مراجعة عدد الأسياخ والوصلات وطول الرباط وتربيط السفلي وكانات الشتش وتكثيف الكانات قبل وبعد الأعمدة واستمرار كانات الأعمدة داخل الميدات</t>
  </si>
  <si>
    <t>أشاير بادئ السلم: القطر والعدد والطول والأماكن، وغالبا يكون اتجاه الصعود حول الجانب اليسار للصاعد في سلالم الخدمة، ومطابقة البادي لأول درجة بالمعماري</t>
  </si>
  <si>
    <t>البسكوت الجانبي على كل جانب أسفل وأعلى الميدة وأسفل الحديد السفلي</t>
  </si>
  <si>
    <t>≥ 2 بسكوتة لكل جانب، غطاء غالبا ≥ 4 سم</t>
  </si>
  <si>
    <t>الميدات العالية: الصب بطبقات ودمك ثم صب التالية قبل انتهاء زمن الشك</t>
  </si>
  <si>
    <t>30-50 سم، قبل 40 دقيقة</t>
  </si>
  <si>
    <t>أشاير السلالم والمنحدرات والبلاطات المتصلة بالميدات</t>
  </si>
  <si>
    <t>جرابات مواسير الصرف أكبر من الأصلية وبعيدة عن مناطق القص القصوى</t>
  </si>
  <si>
    <t>أكبر بـ 13 مم على الأقل، شكل أ-20</t>
  </si>
  <si>
    <t>اختبار كل التمديدات الأرضية المدفونة أسفل الميدات (صرف، تغذية، حريق)</t>
  </si>
  <si>
    <t>تركيب سدادات (Plugs) لكل المواسير بعد اختبارها قبل الصب والردم</t>
  </si>
  <si>
    <t>التنسيق مع التخصصات (كهرباء، تأريض، جرابات صواعق، صحي، ميكانيكا) واستلام كل تخصص قبل الصب</t>
  </si>
  <si>
    <t>عدم صب الأعضاء الحاملة قبل تصلد خرسانة الأعمدة والجدران المصبوبة سابقا</t>
  </si>
  <si>
    <t>≥ ساعتين</t>
  </si>
  <si>
    <t>المناطق الزلزالية المصرية (الدرجات 3 إلى 5ب): أشاير للحوائط المستخدمة كستائر خارجية بسيخ رأسي في الميدات والكمرات</t>
  </si>
  <si>
    <t>Ø12 كل 1 م، يبدأ على 40 سم من طرفي الحائط</t>
  </si>
  <si>
    <t>قطاعات رأسية لنماذج الأعمدة بكل الأدوار: تغير القطاع، الوصلات، طول الرباط، تركيز الكانات</t>
  </si>
  <si>
    <t>ص 107</t>
  </si>
  <si>
    <t>مراجعة تفاصيل التسليح بالمخططات التنفيذية (الرباط، تركيز الكانات، الغطاء)</t>
  </si>
  <si>
    <t>تكثيف الكانات أسفل وأعلى العمود بالمناطق الزلزالية</t>
  </si>
  <si>
    <t>≥ max(Hn/6، البعد الأكبر، 50 سم)، غالبا 1 م</t>
  </si>
  <si>
    <t>أول كانة على So/2</t>
  </si>
  <si>
    <t>غالبا 5 سم</t>
  </si>
  <si>
    <t>تباعد So بالمنطقة الحرجة (مصري)</t>
  </si>
  <si>
    <t>≤ min(8Ø طولي، 24Ø كانة، نصف أصغر بعد، 15 سم)</t>
  </si>
  <si>
    <t>تباعد So عند النهايتين (ACI)</t>
  </si>
  <si>
    <t>≤ min(8Ø طولي، 24Ø كانة، نصف أصغر بعد، 30 سم)</t>
  </si>
  <si>
    <t>تقسيط الكانات بمنتصف الارتفاع</t>
  </si>
  <si>
    <t>≤ min(15Ø طولي، الضلع الأصغر، 20 سم)</t>
  </si>
  <si>
    <t>نظافة الحديد من الصدأ ومطابقة النوع والأقطار والعدد</t>
  </si>
  <si>
    <t>ارتفاع أسياخ العمود يحقق الوصلة فوق منسوب سقف الدور</t>
  </si>
  <si>
    <t>غالبا 1 م أو 65Ø</t>
  </si>
  <si>
    <t>استلام نوع الحديد وبلد المنشأ</t>
  </si>
  <si>
    <t>المباني الصناعية بأوناش على كابولي قصير من العمود: تنفيذ الكابولي مع مرحلة الأعمدة</t>
  </si>
  <si>
    <t>عدد الكانات وتقسيطها وتربيطها بالأسياخ تربيط سد بالكلابة</t>
  </si>
  <si>
    <t>أقفال الكانات بالتبادل على جانبي العمود</t>
  </si>
  <si>
    <t>ص 108</t>
  </si>
  <si>
    <t>الكانات مستمرة أعلى منسوب الصب</t>
  </si>
  <si>
    <t>إشارة العمود وصلة شد Class B (ACI)، وطولها يختلف بإجهاد الخرسانة والحديد</t>
  </si>
  <si>
    <t>المعتاد 50 dp، وبمصر 65Ø ≥ 1 م</t>
  </si>
  <si>
    <t>المسافات بين الأسياخ</t>
  </si>
  <si>
    <t>ضلع ≤ 30 سم يكفي الأركان، وإلا ≤ 25 سم، وربط بكانة إذا &gt; 15 سم (شكل أ-34)</t>
  </si>
  <si>
    <t>قياس أبعاد الكانة لتحقيق الغطاء حسب درجة مقاومة الحريق</t>
  </si>
  <si>
    <t>ACI 40 مم، مصر ≥ 2.5 سم والمعتاد 3 سم</t>
  </si>
  <si>
    <t>اختلاف الأقطار بين الأدوار: مسافة الرباط على القطر الأكبر</t>
  </si>
  <si>
    <t>عمود دائري يتحول لمستطيل: المستطيل داخل قطر الدائري ومطابقة C.G وأشاير منفصلة (Separate Dowels) تحقق وصلة شد</t>
  </si>
  <si>
    <t>الأعمدة الدائرية: طوق داخلي لحفظ القطر وتثبيت الرأسي</t>
  </si>
  <si>
    <t>كل 1-1.5 م</t>
  </si>
  <si>
    <t>نوع الكانات الدائرية (حلزونية أو منفصلة) حسب المخططات وامتداد القفل داخل القطاع</t>
  </si>
  <si>
    <t>≥ 7-10 مرات قطر الكانة</t>
  </si>
  <si>
    <t>وصل حزم الأعمدة = امتداد السيخ المفرد × معامل، ومنع الوصل بين الحزم بأكملها (SBC)</t>
  </si>
  <si>
    <t>1.2 لـ 3 أسياخ، 1.33 لـ 4 أسياخ</t>
  </si>
  <si>
    <t>المسافة الأفقية بين الرأسي أكبر من 15 سم: ربط كل الأسياخ بالكانات، وأقل من 15 سم يمكن الاستغناء عن ربط الوسطي</t>
  </si>
  <si>
    <t>كانة بعيون للأعمدة خاصة مع كانات ملساء، ويمكن الاستغناء عنها مع التربيط الجيد</t>
  </si>
  <si>
    <t>≥ 4 كانات</t>
  </si>
  <si>
    <t>رأسية الحديد وعدم التواء الرأسي وأفقية الكانات</t>
  </si>
  <si>
    <t>ص 109</t>
  </si>
  <si>
    <t>بسكوت كاف بين الشدة والحديد مثبت في الكانة لا في الرأسي</t>
  </si>
  <si>
    <t>أماكن ومناسيب أشاير الأعتاب التي لا توجد لها محكيات في المباني</t>
  </si>
  <si>
    <t>حوائط القص: كليبسات تربط الرأسي بالأفقي مخترقة السمك ما لم تذكر المخططات أكثر</t>
  </si>
  <si>
    <t>≥ Ø8 أو 0.25 قطر الرأسي، ≥ 4 نقاط/م2</t>
  </si>
  <si>
    <t>الحوائط ذات التركيز عند الأركان والأطراف: كانة مغلقة</t>
  </si>
  <si>
    <t>Core المصعد: مشاطيف حول فتحات الأبواب بزاوية 45 عند الأركان</t>
  </si>
  <si>
    <t>اتصال البرندات عند أركان الـ Core بطول التماسك بالاتجاهين</t>
  </si>
  <si>
    <t>عتب أبواب المصعد عند Ln/h ≤ 2: مجموعتان متقاطعتان من التسليح القطري بكانات وممتدة بوصلة شد</t>
  </si>
  <si>
    <t>غطاء خارج الكانات أكبر من 40 مم: احتياطات ضد الانفصال (بياض مع تقليل الغطاء أو شبكة إضافية)</t>
  </si>
  <si>
    <t>شبكة على بعد 20 مم من الوجه</t>
  </si>
  <si>
    <t>البرندات تحتوي الرأسي من الخارج</t>
  </si>
  <si>
    <t>فتحة بحائط القص: تكثيف الرأسي والأفقي على جوانبها بنصف مساحة الحديد المقطوع + مشاطيف على الأركان</t>
  </si>
  <si>
    <t>2Ø12، شكل أ-36</t>
  </si>
  <si>
    <t>عدد الأسياخ الطولية للعمود</t>
  </si>
  <si>
    <t>الدائري 6 أسياخ على الأقل، المضلع سيخ في كل زاوية على الأقل</t>
  </si>
  <si>
    <t>تمييل الأسياخ الرأسية عند تقليل أبعاد العمود في الأدوار المتكررة داخل قطاع الكمرة أو البلاطة</t>
  </si>
  <si>
    <t>الميل لا يزيد عن 1 أفقي إلى 6 رأسي</t>
  </si>
  <si>
    <t>عند عدم كفاية العمق لتحقيق الميل تثنى الأسياخ 90 درجة مع أشاير جديدة منفصلة بالعمود السفلي بطول وصلة شد من ظهر البلاطة أو الكمرة</t>
  </si>
  <si>
    <t>طول وصلة شد، شكل أ-37</t>
  </si>
  <si>
    <t>تربيط حديد العمود بسلك رباط عند جميع التقاطعات في الاتجاهين (صليبة)</t>
  </si>
  <si>
    <t>الكوابيل القصيرة المتصلة بالأعمدة: استمرار كانات العمود داخل الكابولي بكانات أفقية مقفلة إضافة لكانات رأسية بالكابولي</t>
  </si>
  <si>
    <t>قطر كانات الأعمدة</t>
  </si>
  <si>
    <t>لا يقل عن 10 مم (ACI 318-08 بند 7.10.5)</t>
  </si>
  <si>
    <t>الحديد الرئيسي عمودي على الكمرات الحاملة طبقا للنظام الإنشائي</t>
  </si>
  <si>
    <t>عدد وأقطار الحديد الرئيسي والثانوي</t>
  </si>
  <si>
    <t>سيخ في أنف كل درجة وحديد الدرجة (مثاليث) مثبت جيدا بأنف الدرجة بسلك رباط</t>
  </si>
  <si>
    <t>عمل مقصات حيث محصلة الشد للخارج من بلاطة السلم، غالبا عند الصدفة للقلبة الأولى ومنسوب الدور للثانية</t>
  </si>
  <si>
    <t>شكل أ-61، أ-62</t>
  </si>
  <si>
    <t>تنفيذ السلم حتى منسوب الصدفة مع صب الأعمدة مع أشاير بوصلة شد، ويفضل أشاير بطول القلبة</t>
  </si>
  <si>
    <t>1.3 Ld</t>
  </si>
  <si>
    <t>مراجعة تسليح الكمرات الحاملة للسلم وطريقة حمله</t>
  </si>
  <si>
    <t>الحديد السفلي لبلاطة السلم أعلى التسليح السفلي لكمرة نصف الدور أو البلاطة الحاملة</t>
  </si>
  <si>
    <t>المسافة بين رقتي تسليح بلاطة السلم تحقق سمك البلاطة ناقص الغطاء</t>
  </si>
  <si>
    <t>الكمرة المكسرة مع السلم: مقصات في التسليح عند تداخل العزوم</t>
  </si>
  <si>
    <t>تكثيف الكانات عند زاوية انحراف السلم الرأسية والكانات عمودية على محور الكمرة في الجزء المائل</t>
  </si>
  <si>
    <t>الكمرات الحاملة لبلاطة السلم غالبا هي العمودية على شريحة البلاطة؛ يراجع ذلك مع النظام الإنشائي</t>
  </si>
  <si>
    <t>أشاير السلم عند صدفة صب الأعمدة يفضل أن تكون بطول القلبة كاملا حتى منسوب البلاطة مع طول التثبيت في السقف</t>
  </si>
  <si>
    <t>وصلة شد 1.3 Ld على الأقل</t>
  </si>
  <si>
    <t>مراجعة النظام الإنشائي للسقف وانتقال الأحمال حتى الركائز</t>
  </si>
  <si>
    <t>إسقاط المعماري على الإنشائي للتأكد من وجود كمرة أو فاتورة أسفل كل جدار ومراجعة البروزات والحدود الخارجية</t>
  </si>
  <si>
    <t>مطابقة الإنشائي مع مخططات التكييف المركزي من حيث قطاع المجاري والارتفاع الصافي والفتحات</t>
  </si>
  <si>
    <t>ص 121</t>
  </si>
  <si>
    <t>مخططات تفريد حديد الكمرات والبلاطات: المحاور واسم النموذج، تكثيف الكانات وعددها وقطرها، الوصلات وطولها، الأسياخ الإضافية وتنسيبها، بداية ونهاية التكسيح، القطاعات العرضية وفروع الكانات، كروكي العزوم</t>
  </si>
  <si>
    <t>مراجعة سمك البلاطات والكمرات وملاءمتها للترخيم</t>
  </si>
  <si>
    <t>الحديد على طبقات: المسافة بين الطبقتين باستخدام قطع قضبان فاصلة</t>
  </si>
  <si>
    <t>لا تقل عن المقاس الاعتباري الأكبر للركام وغالبا 2.5 سم، قطع T25 كل 1 م</t>
  </si>
  <si>
    <t>عند قطرين مختلفين توضع الأسياخ الأكبر في الطبقة الأولى من القاع ومن أعلى</t>
  </si>
  <si>
    <t>عدد الأسياخ في كل طبقة</t>
  </si>
  <si>
    <t>سيخان على الأقل</t>
  </si>
  <si>
    <t>توزيع التسليح متماثل حول محور القطاع</t>
  </si>
  <si>
    <t>الأسياخ في الطبقات على رأسية واحدة لمرور الخرسانة</t>
  </si>
  <si>
    <t>كانات شنش للحفاظ على المسافات بين الأسياخ السفلية أو تربيط الحديد السفلي بالكامل</t>
  </si>
  <si>
    <t>كانتان على الأقل لكل كمرة</t>
  </si>
  <si>
    <t>الحديد الجانبي للكمرات العميقة</t>
  </si>
  <si>
    <t>للكمرات بعمق أكبر من 60 سم بخلاف سمك البلاطة: أسياخ انكماش جانبية لا تقل مساحتها عن 8% من حديد الشد والتباعد الرأسي 30 سم بحد أقصى (الكود المصري 2007)</t>
  </si>
  <si>
    <t>ص 122</t>
  </si>
  <si>
    <t>نقطة تكسيح الحديد المكسح وامتداد الحديد العلوي</t>
  </si>
  <si>
    <t>الطرفية سبع البحر الصافي، الداخلية خمس البحر الصافي، العلوي يمتد ربع البحر المجاور أو نفسه أيهما أكبر</t>
  </si>
  <si>
    <t>الحديد المكسح في الكمرات الطرفية: المسافة بين بداية الجزء المائل ووجه العمود</t>
  </si>
  <si>
    <t>30 سم على الأقل أو نصف عمق الكمرة</t>
  </si>
  <si>
    <t>بدون حديد مكسح: امتداد الحديد العلوي</t>
  </si>
  <si>
    <t>بعد ثلث البحر نفسه أو المجاور أيهما أكبر</t>
  </si>
  <si>
    <t>الحديد السفلي يمتد للوجه المقابل للركيزة</t>
  </si>
  <si>
    <t>المسافة بين نهاية السيخ ومحور العمود 15 سم على الأقل من الجهة المقابلة</t>
  </si>
  <si>
    <t>الحديد الإضافي السفلي B bar: بعده عن الركيزة</t>
  </si>
  <si>
    <t>لا يزيد عن 1/10 البحر الصافي من الطرفية و1/8 في البحور الوسطى</t>
  </si>
  <si>
    <t>نموذجان مختلفان متجاوران: يستمر الحديد العلوي للكمرة الأكبر تسليحا في بحر الكمرة الأقل</t>
  </si>
  <si>
    <t>الكمرات الثانوية محملة على الرئيسية، والأطول والأقل جساءة محملة على الأقصر والأكثر جساءة</t>
  </si>
  <si>
    <t>الحديد العلوي للكابولي يمتد من الوجه المقابل للعمود ويثنى عند الطرف بطول التماسك</t>
  </si>
  <si>
    <t>1.5 مرة الطول الصافي للكابولي أو ثلث البحر المجاور أيهما أكبر</t>
  </si>
  <si>
    <t>الكمرات المكسرة في المسقط: تكثيف الكانات على جانبي الانحناء والحديد الطويل قطعة واحدة كمقصات مع تراكب</t>
  </si>
  <si>
    <t>وصلة شد 1.3 طول الرباط</t>
  </si>
  <si>
    <t>بحر قصير بين بحرين كبيرين: الحديد العلوي الأكبر يمتد في البحور الثلاثة دون وصلات وينتهي عند ثلث المجاورتين</t>
  </si>
  <si>
    <t>البحر القصير أقل من ثلث المجاورين</t>
  </si>
  <si>
    <t>بحر كبير بين بحرين صغيرين: الحديد العلوي للكبيرة يمتد لما بعد القصيرتين</t>
  </si>
  <si>
    <t>القصيرة أقل من ثلث الكبيرة</t>
  </si>
  <si>
    <t>ص 123</t>
  </si>
  <si>
    <t>بحر قصير بعد كابولي: حديد الكابولي يمتد لما بعد الكمرة المجاورة حتى ثلث البحر الثالث</t>
  </si>
  <si>
    <t>تلاقي كمرتين كابولي: يحمل الكابولي الطويل على القصير والأقل جساءة على الأكثر جساءة</t>
  </si>
  <si>
    <t>حديد الكمرات الثانوية أعلى حديد الكمرات الرئيسية</t>
  </si>
  <si>
    <t>الكمرات الرابطة بين حوائط القص: مجموعتان من التسليح القطري المتماثل</t>
  </si>
  <si>
    <t>إذا نسبة البحر الصافي إلى العمق 2 أو أقل</t>
  </si>
  <si>
    <t>مراجعة مسافة تركيز الكانات وعددها وأبعادها وعدد فروعها وتقسيطها</t>
  </si>
  <si>
    <t>تكثيف الكانات للأحمال الزلزالية حسب الكود المصري</t>
  </si>
  <si>
    <t>تركيز على مسافة ضعف عمق الكمرة من وجه العمود (غالبا ربع البحر الصافي)، أول كانة على 5 سم، التباعد لا يزيد عن أقل من d/4 و24 قطر كانة و8 أمثال أصغر قطر طولي و20 سم، وفي المنتصف أقل من d/2 و20 سم</t>
  </si>
  <si>
    <t>تكثيف الكانات حسب الكود الأمريكي</t>
  </si>
  <si>
    <t>2d من وجه العمود، أول كانة 5 سم، التباعد أقل من d/4 و24 قطر كانة و8 أقطار طولي و30 سم، المنتصف d/2 (ACI 318M-11)؛ الإصدارات الأحدث 6 أقطار طولي و150 مم</t>
  </si>
  <si>
    <t>تكثيف الكانات بالكمرات الرئيسية عند التقائها بالفرعية</t>
  </si>
  <si>
    <t>الكمرات العريضة: كانة بأربعة فروع</t>
  </si>
  <si>
    <t>للعرض أكبر من 40 سم، والمسافة بين الفروع 250 مم بحد أقصى</t>
  </si>
  <si>
    <t>استمرار كانات الأعمدة داخل منطقة اتصال الأعمدة بالكمرات</t>
  </si>
  <si>
    <t>ص 124</t>
  </si>
  <si>
    <t>الكانة بأربعة أفرع: الحديد السفلي والعلوي 4 أسياخ على الأقل مع سيخ في كل زاوية</t>
  </si>
  <si>
    <t>قفل الكانة في منطقة الضغط: من أسفل على جانبي الركائز ومن أعلى في منتصف البحر وبالتبادل بين الجهتين</t>
  </si>
  <si>
    <t>الكانات أسفل السطح العلوي للبلاطة بمقدار الغطاء وغير ساقطة على خشب القاع مع بسكوت بقاع الكمرة</t>
  </si>
  <si>
    <t>غطاء 2.5 سم</t>
  </si>
  <si>
    <t>تكثيف الكانات عند تغير أو انحراف محور الكمرة أفقيا أو رأسيا</t>
  </si>
  <si>
    <t>الكانات على شكل U (كليبسات): ربط العلوي بالسفلي بطول تراكب</t>
  </si>
  <si>
    <t>30 سم على الأقل (Class B splice)</t>
  </si>
  <si>
    <t>بسكوت جانبي Spacers لتحقيق رأسية الحديد والغطاء الجانبي وكذلك من أسفل</t>
  </si>
  <si>
    <t>بسكوتتان على الأقل لكل جانب</t>
  </si>
  <si>
    <t>الغطاء الخرساني للكمرات</t>
  </si>
  <si>
    <t>4 سم حسب ACI 318M-11 بند 7.7.1، والمعتاد في مصر 2.5 سم على الأقل ويؤخذ 3 سم</t>
  </si>
  <si>
    <t>التسليح الرئيسي على طبقتين: الرقتان فوق بعض مباشرة ومتماثلتان حول محور الكمرة وكل طبقة سيخان على الأقل</t>
  </si>
  <si>
    <t>المسافة الصافية بين الطبقتين لا تقل عن 25 مم (ACI 318 بند 7.6.2)</t>
  </si>
  <si>
    <t>أماكن وعدد أشاير الأعمدة المزروعة واحتياطاتها من تكثيف كانات</t>
  </si>
  <si>
    <t>تقاطع كمرة ساقطة مع مدفونة: تنفذ الساقطة أولا وتستمر كاناتها داخل المدفونة، وأول كانة 5 سم من وجه العمود</t>
  </si>
  <si>
    <t>الكمرات المقلوبة: تسليح البلاطات أعلى تسليحها السفلي والكانات بطول رباط داخل البلاطة، مع حديد X إضافي اختياري</t>
  </si>
  <si>
    <t>شكل أ-27</t>
  </si>
  <si>
    <t>اختلاف مناسيب ظهر أو قاع الكمرات: ربط التسليح في مناطق التغيير لتحقيق استمرارية العزوم</t>
  </si>
  <si>
    <t>شكل أ-30</t>
  </si>
  <si>
    <t>ص 125</t>
  </si>
  <si>
    <t>تكريب البلاطات المستمرة المتقاربة البحور: تكسيح نصف الحديد الرئيسي</t>
  </si>
  <si>
    <t>فارق البحور 20% أو أقل، التكسيح عند خمس البحر والامتداد ربع أكبر البحرين</t>
  </si>
  <si>
    <t>حديد الاتجاه القصير أسفل حديد الاتجاه الطويل في البلاطة المحمولة على 4 كمرات</t>
  </si>
  <si>
    <t>الانتهاء من التكسيح والتكريب قبل الصب ومنعه أثناء الصب</t>
  </si>
  <si>
    <t>بسكوت البلاطة وتحقيق الغطاء المطلوب</t>
  </si>
  <si>
    <t>الحديد مستقيم دون تقوس أو تعرجات</t>
  </si>
  <si>
    <t>الشبكة العلوية للبلاطات الطرفية Disc. Edge Top Bars</t>
  </si>
  <si>
    <t>0.15 البحر أو 45 قطر، وغالبا ربع البحر في التنفيذ</t>
  </si>
  <si>
    <t>الحديد العلوي للبلاطة أعلى الحديد العلوي للكمرات وبعده عن سطح البلاطة</t>
  </si>
  <si>
    <t>2.5 سم بحد أقصى</t>
  </si>
  <si>
    <t>قطر تسليح البلاطة المصمتة</t>
  </si>
  <si>
    <t>يفضل ألا يزيد عن 1/10 سمك البلاطة</t>
  </si>
  <si>
    <t>كراسي الحديد العلوي بعرض يحمل سيخين متجاورين</t>
  </si>
  <si>
    <t>قطر 10 مم على الأقل، تباعد 1 م بحد أقصى</t>
  </si>
  <si>
    <t>حديد الأركان للبلاطات ذات الاتجاهين الكبيرة علوي وسفلي</t>
  </si>
  <si>
    <t>3/4 حديد الاتجاه القصير في مربع ضلعه 0.15 البحر الأكبر للركن الطرفي، و3/8 للأركان الداخلية الأكبر من 5 م</t>
  </si>
  <si>
    <t>أحجبة الأركان Corner Reinforcement حسب ACI: العلوي بقطر البلاطة والسفلي عمودي عليه</t>
  </si>
  <si>
    <t>شبكة مربعة بطول خمس البحر الكبير عند الأركان (ACI 318 R13.3.6)</t>
  </si>
  <si>
    <t>ص 126</t>
  </si>
  <si>
    <t>رقة علوية للانكماش في البلاطات السميكة</t>
  </si>
  <si>
    <t>سمك أكبر من 16 سم: 5 أسياخ قطر 6 مم/م على الأقل في الصلب عالي المقاومة بحيث لا تقل عن 20% من الرئيسي (الكود المصري 2007)</t>
  </si>
  <si>
    <t>ترفيع الرقة العلوية على كراسي، ويفضل كمرة مدفونة بكانة مغلقة للبلاطات الكابولية</t>
  </si>
  <si>
    <t>كراسي قطر 10 مم على الأقل كل 1 م</t>
  </si>
  <si>
    <t>الكرسي بين الرقتين يرتكز على الرقة السفلية لا على الشدة</t>
  </si>
  <si>
    <t>الحديد الرئيسي (الشوك) للكابولي ممتد ومثبت بالكراسي لعدم الحركة</t>
  </si>
  <si>
    <t>1.5 مرة طول الكابولي</t>
  </si>
  <si>
    <t>البلاطة الكابولية الزاوية: الشوك في الاتجاه القصير أو على هيئة مروحة</t>
  </si>
  <si>
    <t>البلاطة الكابولية: سند التسليح العلوي على عصب مخفي</t>
  </si>
  <si>
    <t>4 أسياخ قطر 10 مم وكانات قطر 8 مم</t>
  </si>
  <si>
    <t>الكابولي: الشوك من أعلى ومن أسفل والثانوي من داخل الشوكة</t>
  </si>
  <si>
    <t>تربيط التسليح بسلك رباط عند جميع التقاطعات في الاتجاهين</t>
  </si>
  <si>
    <t>فتحات الأسقف: فواتير على الجانبين وحديد مائل 45 درجة بالأركان</t>
  </si>
  <si>
    <t>الفواتير بمساحة المقطوع، المائل 10% من مجموع المقطوع ويمتد 45 قطر بعد الزاوية</t>
  </si>
  <si>
    <t>احتساب السيخ الإضافي (البادي) عند عد الأسياخ في المتر</t>
  </si>
  <si>
    <t>تربيط الحديد العلوي وعمل ممرات خشبية للصب اليدوي</t>
  </si>
  <si>
    <t>بلاطات الحمامات والمطابخ المخفضة: حديد علوي على الأطراف</t>
  </si>
  <si>
    <t>شكل أ-48</t>
  </si>
  <si>
    <t>ص 127</t>
  </si>
  <si>
    <t>عدم الوصل في مناطق الإجهادات القصوى</t>
  </si>
  <si>
    <t>ص 129</t>
  </si>
  <si>
    <t>الوصل بالتبادل ونسبة الحديد الموصول بالمقطع والمسافة بين الوصلات</t>
  </si>
  <si>
    <t>25% بحد أقصى، والمسافة 1.3 طول التماسك على الأقل</t>
  </si>
  <si>
    <t>طول الوصلة إذا مساحة الأسياخ أقل من ضعف المطلوبة</t>
  </si>
  <si>
    <t>1.3 × 60 قطر للشد و1.3 × 40 قطر للضغط</t>
  </si>
  <si>
    <t>وصلة منتصف الكمرات أو البلاطات المسطحة</t>
  </si>
  <si>
    <t>وصلة ضغط 40 قطر (مصري)، أو 0.071 fy·db تعادل تقريبا 30 قطر (ACI)</t>
  </si>
  <si>
    <t>مناطق الشد: تحديد فئة وصلات التراكب Class A أو Class B حسب ACI 318</t>
  </si>
  <si>
    <t>Class A عند تحقق شرطين معا: المساحة الموجودة ضعف المطلوبة على الأقل والموصول نصف المساحة أو أقل، وإلا Class B (ACI 318 بند 12.15.2)</t>
  </si>
  <si>
    <t>ص 129-130</t>
  </si>
  <si>
    <t>وصلة الشد بعيدة عن مناطق الشد القصوى</t>
  </si>
  <si>
    <t>ص 130</t>
  </si>
  <si>
    <t>التسليح السالب يستمر داخل الركيزة الطرفية طول التماسك Ld</t>
  </si>
  <si>
    <t>من وجه الركيزة الداخلية</t>
  </si>
  <si>
    <t>وصل العلوي بمنتصف البحر والسفلي قرب العمود بوصلة Class B أو ميكانيكية أو لحام</t>
  </si>
  <si>
    <t>الوصلات الميكانيكية أو الملحومة واختبارها</t>
  </si>
  <si>
    <t>للأقطار 28 مم فأكثر، اختبار 125% من إجهاد الخضوع</t>
  </si>
  <si>
    <t>الحديد المدهون إيبوكسي: زيادة طول الوصلة بمعامل حسب ACI</t>
  </si>
  <si>
    <t>الحزم Bundles: طول الوصلة ومنع وصل الحزمة كاملة</t>
  </si>
  <si>
    <t>طول الامتداد للسيخ المفرد × 1.2 لحزمة 3 أسياخ و× 1.33 لحزمة 4 أسياخ، شد وضغط، ولا وصلات بين الحزم كاملة (SBC 300 و ACI 318 بند 12.4.1)</t>
  </si>
  <si>
    <t>منع وصلات التراكب حسب الكود المصري</t>
  </si>
  <si>
    <t>للأقطار أكبر من 28 مم</t>
  </si>
  <si>
    <t>لحام الحديد: منع لحام Grade 60 المعالج على البارد إلا بإقرار المصنع، وعينة ملحومة واختبار شد قبل التنفيذ</t>
  </si>
  <si>
    <t>السطح النهائي غير القابل للتعلية: ثني أشاير الأعمدة داخل الكمرات بوصلة شد</t>
  </si>
  <si>
    <t>60 قطر Class B</t>
  </si>
  <si>
    <t>منع الحزم في الكمرات للأقطار الكبيرة</t>
  </si>
  <si>
    <t>أكبر من 32 مم (SBC 304 فقرة 7.6.6.3)</t>
  </si>
  <si>
    <t>غطاء الحزم</t>
  </si>
  <si>
    <t>قطر الحزمة المكافئ بحد أقصى 50 مم عدا الأساسات</t>
  </si>
  <si>
    <t>حديد بادي علوي للكمرات الطرفية</t>
  </si>
  <si>
    <t>إذا جنب العمود 40 سم أو أكثر</t>
  </si>
  <si>
    <t>ربط حديد الكمرات العلوي والسفلي مع الكانات بسلك رباط</t>
  </si>
  <si>
    <t>مراجعة تكسيح حديد الكمرات في أماكنه</t>
  </si>
  <si>
    <t>حديد السلالم والدرج والأشاير للأدوار المتكررة</t>
  </si>
  <si>
    <t>نوعية الحديد وصدأه ونظافته من الأتربة والشحوم</t>
  </si>
  <si>
    <t>كانة بعيون لأشاير الأعمدة في نهايتها على السقف قبل الصب</t>
  </si>
  <si>
    <t>عدم وصل الحديد السفلي للكمرات بمنتصف البحر ووصله عند الركيزة</t>
  </si>
  <si>
    <t>وصل الحديد العلوي للكمرات بمنتصف البحر أو بعد ربعه</t>
  </si>
  <si>
    <t>40 قطر على الأقل</t>
  </si>
  <si>
    <t>كمرة رئيسية أقل عمقا من الثانوية: استمرار كانات الأكبر داخل الصغيرة مع حديد U وتعليق الثانوية</t>
  </si>
  <si>
    <t>كانات قطر 10 مم كل 10 سم</t>
  </si>
  <si>
    <t>مطابقة تفريد حديد أركان الإطارات لرسومات الورشة المعتمدة</t>
  </si>
  <si>
    <t>تحديد وجه الشد من منحنى العزوم قبل اعتماد تفريد الحديد بالـ Shop drawing</t>
  </si>
  <si>
    <t>استمرار الحديد الخارجي للعمود حول الركن المحدب ليكمل في الوجه العلوي للكمرة بطول التماسك الكامل</t>
  </si>
  <si>
    <t>طول التماسك الكامل</t>
  </si>
  <si>
    <t>حديد الوجه الداخلي للركن يرسى مستقيما متقاطعا مع وجود أسياخ مكسحة قرب الركن</t>
  </si>
  <si>
    <t>الحديد العلوي مستمر من الكابولي فوق العمود إلى البحر مع أسياخ مكسحة عند الوجه</t>
  </si>
  <si>
    <t>عدم وجود أسياخ مستمرة حول ركن مقعر، والأسياخ الداخلية مقطوعة ومتقاطعة ومرساة في الخرسانة المضغوطة</t>
  </si>
  <si>
    <t>وجود كانات تربيط عند قمة الإطار وعند العقدة لاحتواء القوة الشعاعية</t>
  </si>
  <si>
    <t>حديد الوجه المقعر لإطار القمة المقعرة (V) يفصل ويرسى متقاطعا</t>
  </si>
  <si>
    <t>تفريد الأسياخ في الركنين الداخلي والخارجي لمنطقة الدرج حسب منحنى العزوم مع تكثيف الكانات عند العقد</t>
  </si>
  <si>
    <t>وجود حديد سفلي في الاتجاهين وحديد علوي وأشاير (Dowels) مطابقة لحديد الأعمدة الرأسي</t>
  </si>
  <si>
    <t>حسب التصميم</t>
  </si>
  <si>
    <t>تركيب كراسي حمل الحديد العلوي بمعدل 1 Ø16 لكل م2</t>
  </si>
  <si>
    <t>1 Ø16 / م2</t>
  </si>
  <si>
    <t>الحديد العلوي للقاعدة المشتركة (Upper steel) مستمر بطولها مع ثنيات طرفية والحديد السفلي في الاتجاهين</t>
  </si>
  <si>
    <t>أشاير العمود ترتكز على شبكة القاعدة بثنية أفقية وطول الوصلة فوق القاعدة</t>
  </si>
  <si>
    <t>وجود كانات العمود داخل القاعدة لتثبيت الأشاير</t>
  </si>
  <si>
    <t>تركيب حديد محيطي Ø12 كل 25 سم عند ظهر القاعدة</t>
  </si>
  <si>
    <t>Ø12 @ 250 مم</t>
  </si>
  <si>
    <t>حديد كل اتجاه في القاعدة موزع على مجموعتين كل منها 50% بأطوال متبادلة كما بشكل أ-90</t>
  </si>
  <si>
    <t>50% + 50% طولي و50% + 50% عرضي</t>
  </si>
  <si>
    <t>تركيز جزء الحديد القصير في الشريط تحت العمود وتوزيع الباقي على الجانبين وتوزيع الحديد الطويل بانتظام</t>
  </si>
  <si>
    <t>Asm/As = 2B'/(A+B')</t>
  </si>
  <si>
    <t>الحديد العلوي للكمرة الرابطة رئيسي ويمتد داخل العمود بطول وصلة شد من وجه العمود</t>
  </si>
  <si>
    <t>كانات الكمرة الرابطة 4 فروع على الأقل عند عرض &gt; 40 سم مع تكثيفها في مناطق القص بقطر ≥ 10 مم</t>
  </si>
  <si>
    <t>أشاير العمود تدخل داخل تسليح الكمرة الرابطة</t>
  </si>
  <si>
    <t>تحديد أقطار وأعداد الأسياخ من التصميم لا من الرسم القياسي (الرسم توضيحي)</t>
  </si>
  <si>
    <t>في قواعد الجار والداخلية المربوطة بكمرة رابطة: الحديد السفلي العمودي على الكمرة رئيسي والموازي لها ثانوي، وكل منهما في مجموعتين 50% + 50%</t>
  </si>
  <si>
    <t>الكمرة الرابطة: حديد علوي متعدد الطبقات مستمر، حديد سفلي، أسياخ انكماش Ø12 على المحيط، وبطنها عند منسوب التأسيس على خرسانة عادية</t>
  </si>
  <si>
    <t>وضع Spacers ≥ 5 سم أسفل الشبكة</t>
  </si>
  <si>
    <t>الكانات في الميدة المتدرجة للتجميع فقط (Links for assembly) مع Ø8 كل 20 سم بمنطقة الانتقال</t>
  </si>
  <si>
    <t>طول ركوب أشاير العمود (lb) فوق وصلة الصب أعلى القاعدة مطابق للتصميم</t>
  </si>
  <si>
    <t>تركيب التسليح الإضافي حول الأعمدة داخل البلاطة 2x2T16 علوي وسفلي</t>
  </si>
  <si>
    <t>تفريد حديد رقبتي الفاصل (كمرتين متجاورتين بدلايات) ورقبة مقلوبة لحمل الغطاء</t>
  </si>
  <si>
    <t>التخزين عاليا عن الأرض على عوارض خشبية أو كمرات خرسانية</t>
  </si>
  <si>
    <t>عمل ميول جانبية في أرضية التخزين لتصريف المياه</t>
  </si>
  <si>
    <t>فصل كل قطر وترتيب الأقطار من الأكبر للأصغر متجاورة</t>
  </si>
  <si>
    <t>تغطية الحديد بغطاء منفذ للهواء</t>
  </si>
  <si>
    <t>القواعد المشتركة: الطويل فرش والقصير غطاء في الرقة السفلية، والعكس في العلوية</t>
  </si>
  <si>
    <t>ملحق مصور ص 7 إلى 8</t>
  </si>
  <si>
    <t>القواعد المستطيلة: الفرش في الاتجاه الطويل مع تكثيف القصير بعرض القاعدة أسفل العمود</t>
  </si>
  <si>
    <t>تركيز الحديد القصير للشبكة السفلية أسفل شريحة العمود في القواعد المشتركة</t>
  </si>
  <si>
    <t>القواعد الشريطية: القصير رئيسي فرش والطويل غطاء في السفلية، والعكس في العلوية</t>
  </si>
  <si>
    <t>تهبيط اللبشة أسفل حفرة المصعد مع سند جوانب الحفر بخوازيق ساندة</t>
  </si>
  <si>
    <t>1 إلى 1.7 م</t>
  </si>
  <si>
    <t>ملحق مصور ص 8</t>
  </si>
  <si>
    <t>تقوية شدة القواعد وتغليف أشاير الأعمدة لمنع التصاق الخرسانة أثناء الصب</t>
  </si>
  <si>
    <t>توقيع أركان الأعمدة بمحطة الرصد على القواعد والأسقف المتكررة</t>
  </si>
  <si>
    <t>تقوية شدات القواعد الشريطية بشكالات مائلة وخوابير مثبتة في الأرض</t>
  </si>
  <si>
    <t>شبكة إضافية عند غطاء خارج الكانات يزيد عن 40 مم</t>
  </si>
  <si>
    <t>على 20 مم من السطح</t>
  </si>
  <si>
    <t>مرور مواسير الكهرباء بين رقتي التسليح لا على الخشب</t>
  </si>
  <si>
    <t>بسكوت أسفل الشبكة السفلية وكراسي بين الرقتين محمولة على الشبكة السفلية</t>
  </si>
  <si>
    <t>تحقيق سمك البلاطة</t>
  </si>
  <si>
    <t>كانة (يفضل بعيون) على نهاية أشاير الأعمدة لتثبيتها أثناء الصب</t>
  </si>
  <si>
    <t>الشبكة السفلية داخل قطاع الكمرة والعلوية أعلى كانة الكمرات</t>
  </si>
  <si>
    <t>امتداد البرانيط في البلاطة المصمتة</t>
  </si>
  <si>
    <t>ربع أو ثلث البحر الكبير</t>
  </si>
  <si>
    <t>تربيط كانات الأعمدة والأشاير القديمة مع الجديدة</t>
  </si>
  <si>
    <t>كانات بعيون في الأعمدة</t>
  </si>
  <si>
    <t>لا تقل عن 3 على الارتفاع</t>
  </si>
  <si>
    <t>قفل كانات الأعمدة</t>
  </si>
  <si>
    <t>135 درجة</t>
  </si>
  <si>
    <t>قفل كانات الكمرات تبادليا على الطرفين وفي مكان الضغط</t>
  </si>
  <si>
    <t>بجوار الأعمدة لأسفل وفي المنتصف لأعلى</t>
  </si>
  <si>
    <t>امتداد الحديد الطرفي الإضافي العلوي للكمرة</t>
  </si>
  <si>
    <t>ربع البحر</t>
  </si>
  <si>
    <t>تسليح الكمرات الثانوية أعلى تسليح الرئيسية</t>
  </si>
  <si>
    <t>استمرار كانات الأعمدة داخل منطقة الاتصال مع الكمرات</t>
  </si>
  <si>
    <t>كليبسات ربط رقتي الحائط</t>
  </si>
  <si>
    <t>4/م2 قطر لا يقل عن 6 مم</t>
  </si>
  <si>
    <t>اتصال حديد البرندات الأفقي عند أركان الحوائط وتثبيت السمك بلوح خشبي</t>
  </si>
  <si>
    <t>حديد إضافي حول الفتحات وحديد مائل عند الأركان</t>
  </si>
  <si>
    <t>45 درجة، 10% من المقطوع، امتداد 45 قطر</t>
  </si>
  <si>
    <t>سمك البلاطة مع الغطاء</t>
  </si>
  <si>
    <t>+10/-5 مم</t>
  </si>
  <si>
    <t>السلم الحلزوني: الحديد القصير كانة مغلقة وأقطار أكبر في الأركان</t>
  </si>
  <si>
    <t>الكمرة المقلوبة: الحديد الرئيسي أسفل حديد البلاطة مع كانة بشنب ومقص</t>
  </si>
  <si>
    <t>تخانات بين رقتي حديد الكمرات ومسافة بينية للقضبان</t>
  </si>
  <si>
    <t>قطر 25 مم ومسافة لا تقل عن 25 مم</t>
  </si>
  <si>
    <t>كانة توزيع (شنش) في الكمرة أو السمل</t>
  </si>
  <si>
    <t>كل 1 م</t>
  </si>
  <si>
    <t>تكسيح نصف حديد البلاطة المصمتة وامتداده</t>
  </si>
  <si>
    <t>عند L/5، امتداد ربع أكبر البحرين، الطرفية L/7</t>
  </si>
  <si>
    <t>عد الكانات في المتر بوضع بداية الشريط بين كانتين</t>
  </si>
  <si>
    <t>حسب المخطط</t>
  </si>
  <si>
    <t>عند تلاقي كابوليين يحمل الطويل على القصير والأقل جساءة وتسليحا على الأكبر</t>
  </si>
  <si>
    <t>كانات كمرة فخدة السلم عمودية على محورها مع مقصات وتكثيف عند الكسرة</t>
  </si>
  <si>
    <t>بلاطة السلم الحلزوني ككمرة بكانات بفروع وتركيز التسليح بالأطراف</t>
  </si>
  <si>
    <t>تكثيف الكانات عند التقاء الثانوية بالرئيسية وحمل حديد الثانوية على كامل عرض الرئيسية</t>
  </si>
  <si>
    <t>تسليح الكابولي القصير المحمل على العمود (شكل أ-84) يمر عبر العمود ويرسى في الجهة المقابلة مع أسياخ مائلة بحافته</t>
  </si>
  <si>
    <t>حسب شكل أ-84</t>
  </si>
  <si>
    <t>الأسقف المفرغة: رص البلوك على استقامة واستمرارية الأعصاب وأبعادها واتجاهها وأبعاد الكمرات</t>
  </si>
  <si>
    <t>الهوردي: تحديد أماكن الكمرات المدفونة بـ Check line على ظهر الخشب بعرض الكمرة والمسافات البينية</t>
  </si>
  <si>
    <t>البلاطات المسطحة بسقوط Drop Panel: أبعاد السقوط</t>
  </si>
  <si>
    <t>سمك ربع البلاطة على الأقل، يمتد سدس الباكية الأصغر على الأقل ولا يتعدى ربع البحر الأصغر</t>
  </si>
  <si>
    <t>مخطط تنفيذي بمقياس رسم يبين الأعصاب وعددها وسمكها والمستمرة منها وعرض الجزء المصمت والمسافات بين المخدات</t>
  </si>
  <si>
    <t>نوع وكثافة البلوك المستخدم في التصميم والالتزام به واختباراته</t>
  </si>
  <si>
    <t>مواصفات البلوك الأسمنتي المفرغ للهوردي</t>
  </si>
  <si>
    <t>جدار 30 مم على الأقل، وزن 1500 كجم/م3 بحد أقصى، ضغط 35 كجم/سم2 لمتوسط 10 و28 للمفردة</t>
  </si>
  <si>
    <t>الأعصاب المستمرة على استقامة واحدة بشد خيط</t>
  </si>
  <si>
    <t>تسليح البلاطة داخل كانة الأعصاب وليس أعلاها</t>
  </si>
  <si>
    <t>حديد الفرش عمودي على اتجاه العصب والغطاء موازٍ له</t>
  </si>
  <si>
    <t>أول وآخر بلوكة في العصب مقفلة لمنع تسرب الخرسانة</t>
  </si>
  <si>
    <t>الجدران محملة على كمرات أو عمودية على الأعصاب، وإلا يصمم العصب لذلك</t>
  </si>
  <si>
    <t>الأعصاب العرضية Cross Rib في الهوردي ذي الاتجاه الواحد</t>
  </si>
  <si>
    <t>بحر أكبر من 5 م وحمل حي 3 كن/م2 أو أقل: عصب عرضي واحد بمنتصف البحر بنفس تسليح الأعصاب الرئيسية؛ حمل أكبر من 3 كن/م2 وبحر 4 إلى 7 م: عصب واحد؛ بحر أكبر من 7 م: 3 أعصاب (الكود المصري 2007 فقرة 6-2-2-2)</t>
  </si>
  <si>
    <t>الحديد السفلي للعصب العرضي أعلى حديد الأعصاب الرئيسية</t>
  </si>
  <si>
    <t>وصل الحديد السفلي للأعصاب عند المخدات والعلوي بمنتصف الباكيات، وعلوي الأعصاب الكابولية بطول</t>
  </si>
  <si>
    <t>بداية القوالب المفرغة من وجه الكمرات الساقطة والحوائط</t>
  </si>
  <si>
    <t>150 مم جزء مصمت ما لم تحدد المخططات</t>
  </si>
  <si>
    <t>ص 128</t>
  </si>
  <si>
    <t>عرض الأجزاء الصماء Solid part</t>
  </si>
  <si>
    <t>نصف المسافة الصافية بين الأعصاب أو البحر/8 إلى 10، و20 سم على الأقل</t>
  </si>
  <si>
    <t>الأجزاء عند الركائز في البلاطات المستمرة صماء لمقاومة العزوم السالبة والقص</t>
  </si>
  <si>
    <t>رص البلوك شبه المنحرف بالعرض الأكبر لأعلى</t>
  </si>
  <si>
    <t>تثبيت البلوكات بمسامير صغيرة من الجوانب</t>
  </si>
  <si>
    <t>ترطيب البلوكات قبل الصب</t>
  </si>
  <si>
    <t>الرجوع للتفاصيل الإنشائية لشكل كانة الأعصاب</t>
  </si>
  <si>
    <t>مقاومة ضغط البلوك على المساحة الصافية عند تحمله محوريا</t>
  </si>
  <si>
    <t>7 ن/مم2 على الأقل</t>
  </si>
  <si>
    <t>المخدات Hidden Beam: كانة بأربعة أفرع على الأقل</t>
  </si>
  <si>
    <t>المسافة بين الأفرع 25 سم بحد أقصى</t>
  </si>
  <si>
    <t>الكانة بأربعة أفرع: 4 أسياخ طولية على الأقل علوي وسفلي مع سيخ بكل زاوية</t>
  </si>
  <si>
    <t>الحديد العلوي في الأعصاب المستمرة وارتفاع كانة العصب</t>
  </si>
  <si>
    <t>ارتفاع كانة العصب = السمك الكلي ناقص الغطاء الخرساني (2.5 سم تقريبا)</t>
  </si>
  <si>
    <t>الهوردي ذو الاتجاهين: بلوك مغلق من جميع الجهات</t>
  </si>
  <si>
    <t>الحديد السفلي للأعصاب يرتكز أعلى التسليح السفلي للمخدات (الكمرات المدفونة)</t>
  </si>
  <si>
    <t>حديد الفرش في اتجاه العزم الأكبر وهو دائما الاتجاه الطويل في البلاطات المسطحة، أو الاتجاه ذو الحديد الإضافي السفلي الأكبر، والغطاء في الاتجاه القصير</t>
  </si>
  <si>
    <t>الرقة العلوية تمتد على الأطراف طول رباط من وجه الركيزة وعلى هيئة شوكة عند الأعمدة وداخل الكمرات الخارجية</t>
  </si>
  <si>
    <t>طول رباط 60 قطر مقاسا من وجه الركيزة (كمرة أو عمود)</t>
  </si>
  <si>
    <t>وصل الحديد السفلي عند الأعمدة بالتبادل</t>
  </si>
  <si>
    <t>يمر 75 مم على الأقل بعد محور العمود</t>
  </si>
  <si>
    <t>وصل الحديد العلوي عند منتصف البحر ويفضل بالتبادل</t>
  </si>
  <si>
    <t>السفلي في الاتجاه الطويل وعكسه في الرقة العلوية (ساندويتش)</t>
  </si>
  <si>
    <t>الحديد العلوي الإضافي متساوٍ على وجهي العمود ما لم تحدد الرسومات</t>
  </si>
  <si>
    <t>الإضافي السفلي في الباكيات الطرفية</t>
  </si>
  <si>
    <t>من 1/10 البحر حتى 1/5 من وجه الركيزة الداخلية</t>
  </si>
  <si>
    <t>الإضافي السفلي في الباكيات الوسطية</t>
  </si>
  <si>
    <t>من 1/5 البحر حتى 1/5 من وجه الركيزة التالية</t>
  </si>
  <si>
    <t>الإضافي العلوي الطرفي</t>
  </si>
  <si>
    <t>يمتد 1/4 البحر بين المحاور</t>
  </si>
  <si>
    <t>استمرار حديد شريحة العمود لمقاومة الزلازل</t>
  </si>
  <si>
    <t>ربع العلوي على كامل البحر ونصف السفلي على الأقل</t>
  </si>
  <si>
    <t>وضع الإضافي السفلي والعلوي ببداية ونهاية منسوبة لنقطة ثابتة</t>
  </si>
  <si>
    <t>استلام النجارة والشدة الخشبية كما في الأسقف العادية</t>
  </si>
  <si>
    <t>اعتماد شركة متخصصة ذات خبرة في مشاريع مماثلة من المالك وأحيانا البلدية</t>
  </si>
  <si>
    <t>Shop drawings من المقاول المتخصص بمسارات الكابلات وأنواعها وإحداثياتها ثلاثية الأبعاد ومواقع ألواح التثبيت</t>
  </si>
  <si>
    <t>الكود المصري 2007 ص 10-49</t>
  </si>
  <si>
    <t>تخطيط مسارات الكابلات على السقف وتحديد أماكن الكراسي وكتابة ارتفاع ورقم كل كرسي</t>
  </si>
  <si>
    <t>تقديم جميع القطع للاعتماد: Anchorages وWedges وDucts وStrands</t>
  </si>
  <si>
    <t>التحقق من المواصفات الميكانيكية للكابلات: مقاومة الشد والخضوع والاستطالة والمرونة</t>
  </si>
  <si>
    <t>القيم الدنيا حسب الكود</t>
  </si>
  <si>
    <t>استلام الشبكة السفلية وتسليح الكمرات كما في حديد الأسقف</t>
  </si>
  <si>
    <t>مطابقة القطع للمعتمد وللمواصفة العالمية للنظام</t>
  </si>
  <si>
    <t>شكل أ-69</t>
  </si>
  <si>
    <t>أماكن واتجاهات النهايات الحية، ونهايتا شد للكابل الطويل، ويفضل التبادل على جانبي السقف</t>
  </si>
  <si>
    <t>نهايتان إذا زاد الطول عن 36 م</t>
  </si>
  <si>
    <t>النهايات الميتة: فتل الضفيرة كبصيلة Onion End بماكينة Embossing وربطها بسيخ عرضي</t>
  </si>
  <si>
    <t>ص 136</t>
  </si>
  <si>
    <t>أقطار وأطوال الكابلات مطابقة للمعتمد ولا وصل إلا في أضيق الحدود</t>
  </si>
  <si>
    <t>الأجربة Ducts من مواد غير قابلة للصدأ (حديد مجلفن أو مطاط مضغوط معرج corrugated) بسطح يسمح بالتماسك مع مونة الحقن مع فتحات تهوية</t>
  </si>
  <si>
    <t>فتحات كل 15 م</t>
  </si>
  <si>
    <t>مساحة مقطع الجراب الداخلية</t>
  </si>
  <si>
    <t>ضعف مساحة الكابلات لأكثر من كابل، وخلوص 6 مم على الأقل لكابل واحد</t>
  </si>
  <si>
    <t>استبعاد الأجربة ذات الاختناقات أو الثقوب أو التشوهات</t>
  </si>
  <si>
    <t>فحص الأجربة ووصلاتها برؤوس التثبيت بالهواء المضغوط ومسافة مستقيمة قبل الانحناء</t>
  </si>
  <si>
    <t>50 سم على الأقل</t>
  </si>
  <si>
    <t>مسارات الكابلات تتبع شكل عزوم الانحناء بمنحنى ناعم دون كسرات حادة</t>
  </si>
  <si>
    <t>تثبيت Anchor cast بجانب الخشب بمسمار التيشة مع فوم لتخليق فراغ</t>
  </si>
  <si>
    <t>المسافة بين الجدائل في الاتجاه الواحد</t>
  </si>
  <si>
    <t>6 مرات سمك البلاطة أو 1.5 م بحد أقصى (للأجربة غير المستديرة والأحمال الحية العادية منتظمة التوزيع، الكود المصري 2000 فقرة 10-4-3-65)</t>
  </si>
  <si>
    <t>مسافة بين الأجربة تسمح بهز الخرسانة وتغلغلها</t>
  </si>
  <si>
    <t>الكابلات على جوانب الفتحات الكبيرة مبتعدة عن حافتها</t>
  </si>
  <si>
    <t>غالبا 30 سم</t>
  </si>
  <si>
    <t>بعد مسار الكابلات عن الكمرات الساقطة</t>
  </si>
  <si>
    <t>6ts للطرفية و8ts للداخلية، يؤخذ 75 سم و30 سم من جانبي الكمرة حسب النص</t>
  </si>
  <si>
    <t>حديد حلزوني Bursting reinforcement عند النهايات الحية</t>
  </si>
  <si>
    <t>حديد بمناطق التثبيت لمقاومة قوى الانشقاق Splitting والانفصال Spalling</t>
  </si>
  <si>
    <t>المسار غير المستقيم في المسقط: مراجعة التصميم وحديد U يحتضن الكابلات عكس المحصلة</t>
  </si>
  <si>
    <t>كراسي الكابلات توضع على الشبكة السفلية وليس على الشدة</t>
  </si>
  <si>
    <t>مواسير حقن رأسية مقفلة في بداية ونهاية المسار وعند القمم</t>
  </si>
  <si>
    <t>المسافة بينها 15 م بحد أقصى</t>
  </si>
  <si>
    <t>الغطاء الخرساني لأي مجرى</t>
  </si>
  <si>
    <t>50 مم على الأقل</t>
  </si>
  <si>
    <t>تثبيت الكابلات على الكراسي Tendon supports</t>
  </si>
  <si>
    <t>المسافة بين الكراسي 1 م بحد أقصى</t>
  </si>
  <si>
    <t>الرقة العلوية في Post tension flat slab السميكة وحديد الانكماش بشريحة الوسط</t>
  </si>
  <si>
    <t>عند زيادة السمك عن 30 سم</t>
  </si>
  <si>
    <t>التأكد من عدم انسداد الأجربة بضخ هواء مضغوط</t>
  </si>
  <si>
    <t>ضغط 0.2 ن/مم2 بحد أقصى</t>
  </si>
  <si>
    <t>منع دخول الماء للأجربة أثناء المعالجة</t>
  </si>
  <si>
    <t>معايرة أجهزة قياس الاستطالة والشد ونسبة الخطأ ضمن المسموح</t>
  </si>
  <si>
    <t>كل 6 شهور</t>
  </si>
  <si>
    <t>اختبار ضغط الخرسانة قبل الشد وتحقق المقاومة المطلوبة عند نقل سبق الإجهاد</t>
  </si>
  <si>
    <t>أي نتيجة 85% على الأقل من المطلوب وإلا الانتظار</t>
  </si>
  <si>
    <t>الحد الأدنى لمقاومة الخرسانة عند سبق الإجهاد</t>
  </si>
  <si>
    <t>بين 84% و86% من رتبة الخرسانة تقريبا: رتبة 30 تحتاج 26، و35 تحتاج 30، و40 تحتاج 34 ن/مم2 (الكود المصري 2000 فقرة 10-7-2)</t>
  </si>
  <si>
    <t>المقاومة عند الشد إن لم تحددها العقود حسب ACI</t>
  </si>
  <si>
    <t>28 ميجاباسكال Multistrand و17 ميجاباسكال Single strand</t>
  </si>
  <si>
    <t>ص 138</t>
  </si>
  <si>
    <t>تركيب الخوابير Wedges والدق عليها وتثبيتها في Anchor cast قبل الشد</t>
  </si>
  <si>
    <t>حرية الكابلات داخل الأجربة ووجود الخوابير وكفاءة التثبيت قبل الشد</t>
  </si>
  <si>
    <t>علامات إسبراي على الكابلات عند النهاية الحية على بعد ثابت من الأنكور</t>
  </si>
  <si>
    <t>تسوية الكابلات خارج الصب بطول واحد يسمح بتثبيت ماكينة الشد</t>
  </si>
  <si>
    <t>الشد تدريجي منتظم متماثل بأشخاص مؤهلين حتى الحمل أو الاستطالة المطلوبة</t>
  </si>
  <si>
    <t>الجدائل المتعددة متساوية الطول عند مستوى الحمل وعند قياس الاستطالة</t>
  </si>
  <si>
    <t>توفير وسائل قياس الاستطالة والحركة Gripping Devices</t>
  </si>
  <si>
    <t>الشد الابتدائي Initial stressing</t>
  </si>
  <si>
    <t>بعد بلوغ 25% من مقاومة 28 يوما (غالبا 18 إلى 36 ساعة)</t>
  </si>
  <si>
    <t>الشد النهائي Final stressing بالقوة التصميمية</t>
  </si>
  <si>
    <t>بعد 70% من مقاومة 28 يوما (غالبا 3 أيام)، ولا يزيد عن 80% من قوة انهيار الكابلات</t>
  </si>
  <si>
    <t>مقارنة القوة المحسوبة من الاستطالة بقراءة جهاز القوة والرجوع للمصمم عند التجاوز</t>
  </si>
  <si>
    <t>الفرق 6% بحد أقصى منسوبا للأصغر</t>
  </si>
  <si>
    <t>تسجيل الانفعال (المسافة بين العلامة ووجه الأنكور) بجدول وإخطار المصمم عند تجاوز الانحراف</t>
  </si>
  <si>
    <t>5% عن الإجهاد النظري</t>
  </si>
  <si>
    <t>تسجيل الانزلاق الفعلي Actual slip لكل كابل</t>
  </si>
  <si>
    <t>الفرق بين قوة الشد المقاسة بالجهاز والمحسوبة من الاستطالة في الكابلات</t>
  </si>
  <si>
    <t>± 7% (ACI 318M-11 بند 18.20.1)، ويبحث السبب عند التجاوز</t>
  </si>
  <si>
    <t>قياس التحدب الناتج عن الشد ضمن المسموح</t>
  </si>
  <si>
    <t>عدم تحقق الانفعال: إعادة الشد</t>
  </si>
  <si>
    <t>بما لا يزيد عن 80% من إجهاد الكابلات</t>
  </si>
  <si>
    <t>عدم قطع زوائد الكابلات إلا بموافقة كتابية من الاستشاري</t>
  </si>
  <si>
    <t>قطع الكابلات الخارجية بعد الخوابير عند النهايات الحية وتغطيتها تماما بالمونة الأسمنتية أو Translucent Grease Cap أو دهان مانع للصدأ</t>
  </si>
  <si>
    <t>عدم فك الشدات إلا بعد نجاح الشد، وعدم الفك عند تحميل شدة السقف التالي</t>
  </si>
  <si>
    <t>قبل 28 يوما من الصب</t>
  </si>
  <si>
    <t>حقن الفراغ Grouting بعد الشد النهائي حتى خروج المادة من الطرف الآخر</t>
  </si>
  <si>
    <t>غالبا خلال 10 إلى 15 يوما من الصب</t>
  </si>
  <si>
    <t>سيولة مادة الحقن ونسبة الماء للأسمنت</t>
  </si>
  <si>
    <t>0.44 بحد أقصى</t>
  </si>
  <si>
    <t>الحقن بأسرع وقت بعد الشد النهائي لمنع الصدأ</t>
  </si>
  <si>
    <t>عينات مادة الحقن عند 28 يوما</t>
  </si>
  <si>
    <t>30 ن/مم2 على الأقل</t>
  </si>
  <si>
    <t>قبول اختبار القلب للخرسانة سابقة الإجهاد</t>
  </si>
  <si>
    <t>متوسط 3 قلوب 80% على الأقل ولا تقل أي عينة عن 75%</t>
  </si>
  <si>
    <t>مخططات تنفيذية حسب المواصفات (مقاومة الخرسانة والأحمال) تقدم لاعتماد الاستشاري</t>
  </si>
  <si>
    <t>ص 140</t>
  </si>
  <si>
    <t>المواصفات الميكانيكية للكابلات والقيم الدنيا بالكود</t>
  </si>
  <si>
    <t>نسبة تآكل الركام لخرسانة سبق الإجهاد</t>
  </si>
  <si>
    <t>لا تزيد عن 28% (ASTM C-131)</t>
  </si>
  <si>
    <t>الاتفاق على أماكن فتحات الصرف والميكانيكا والكهرباء على المخططات قبل التصميم والتصنيع</t>
  </si>
  <si>
    <t>أماكن فواصل التمدد في طبقة Topping وفواصل الصب</t>
  </si>
  <si>
    <t>ترقيم كل عنصر بمكانه واتجاهه وتاريخ تصنيعه ومطابقته لرسومات التركيب</t>
  </si>
  <si>
    <t>ACI 318M-11 بند 16.8</t>
  </si>
  <si>
    <t>تحدب الوحدات سابقة الصنع</t>
  </si>
  <si>
    <t>2 مم/م بحد أقصى 15 مم</t>
  </si>
  <si>
    <t>أقل مسافة ارتكاز</t>
  </si>
  <si>
    <t>البحر الصافي/180 وبحد أدنى 5 سم للبلاطات و15 سم للكمرات (الكود المصري 2007 ص 6-108)؛ للمقارنة ACI 318 بند 16.6.2.2: ln/180 ولا تقل عن 51 مم للبلاطات و76 مم للكمرات</t>
  </si>
  <si>
    <t>الارتكاز على جدران بلوك حاملة</t>
  </si>
  <si>
    <t>جدار 190 مم فأكثر: نصف السمك ناقص 10 مم، جدار 140 إلى 190 مم: مع تسليح ربط وبحد أدنى 65 مم</t>
  </si>
  <si>
    <t>الارتكاز على كمرات حديدية</t>
  </si>
  <si>
    <t>عرض 150 مم فأكثر: نصف العرض ناقص 10 مم، وبحد أدنى 140 مم مع تسليح ربط</t>
  </si>
  <si>
    <t>رفع الوحدات بالوسيلة المبينة بالرسم Lifting hooks فقط وعدم وضع قضبان بالفراغات</t>
  </si>
  <si>
    <t>عدم رفع الوحدات من النهايات</t>
  </si>
  <si>
    <t>ص 141</t>
  </si>
  <si>
    <t>مسافة الارتكاز (Corbels) تستمر حول الأعمدة</t>
  </si>
  <si>
    <t>فراغ بين الألواح والكمرات الحاملة يصب مع Screed</t>
  </si>
  <si>
    <t>غالبا 2 إلى 5 سم</t>
  </si>
  <si>
    <t>سد نهايات الوحدات بطبات بلاستيك</t>
  </si>
  <si>
    <t>سماح المصنع لمختبر المقاول بالتفتيش على التخزين والإنتاج والصب والمعالجة</t>
  </si>
  <si>
    <t>استبعاد أي وحدة بها كسر أو شروخ أثناء التحميل والنقل</t>
  </si>
  <si>
    <t>الكمرات الحاملة: أشاير Connector bars مثنية داخل Screed بطول تماسك</t>
  </si>
  <si>
    <t>كمرات عزوم اللي: كانات مقفلة بقفل 135 درجة</t>
  </si>
  <si>
    <t>قفل 135 درجة بطول 10 سم، أو مسافة رباط بعرض الكمرة بالإضافة لزاوية 10 سم (شكل أ-53)</t>
  </si>
  <si>
    <t>سطح الارتكاز أفقي ويحقق العمق المطلوب (Screed + العنصر + Bearing Strip)</t>
  </si>
  <si>
    <t>شطف زوايا قاع التحميل Chamfer</t>
  </si>
  <si>
    <t>ACI 318M-11 بند 16.6.2.2</t>
  </si>
  <si>
    <t>قطع تحميل Bearing Strip بين الوحدات ومسافة الارتكاز</t>
  </si>
  <si>
    <t>منع التكسير أو الفتح في العناصر بدون موافقة خطية من الصانع</t>
  </si>
  <si>
    <t>صب الكمرات الحاملة في عملية واحدة وعدم الصب على مرتين</t>
  </si>
  <si>
    <t>الفتحات تحت إشراف الصانع مع Steel Trimmer Beam والتأكد من قدرة الوحدات المجاورة</t>
  </si>
  <si>
    <t>ملء فواصل Keyway بالكامل بمونة أو جراوت</t>
  </si>
  <si>
    <t>مونة 3:1 هبوط 6 بوصة ورمل 6 مم بحد أقصى، أو مادة 21 ن/مم2 على الأقل</t>
  </si>
  <si>
    <t>استخدام جراوت Non shrink non staining لملء الفواصل</t>
  </si>
  <si>
    <t>PCI Manual</t>
  </si>
  <si>
    <t>ترطيب الفراغات بين الوحدات قبل الحشو</t>
  </si>
  <si>
    <t>منع الاهتزاز والمرور والتشوين قبل تصلب مونة الحقن</t>
  </si>
  <si>
    <t>غالبا 3 أيام</t>
  </si>
  <si>
    <t>تسليح طبقة Topping حسب الرسومات وثني الأشاير داخلها قبل الصب</t>
  </si>
  <si>
    <t>غالبا 5 أو 6 قطر 8 مم/م</t>
  </si>
  <si>
    <t>سمك Topping يقاس من أعلى نقطة بالألواح (التحدب)</t>
  </si>
  <si>
    <t>سمك طبقة Topping</t>
  </si>
  <si>
    <t>متوسط 6 سم للبلاطات بسمك 22 سم أو أقل، ومتوسط 8 سم إذا زاد سمك البلاطات عن 30 سم، أو حسب المخططات</t>
  </si>
  <si>
    <t>تنظيف السطح بالهواء المضغوط وترطيبه قبل صب Topping</t>
  </si>
  <si>
    <t>الخرسانة لا تملأ فراغات الوحدات وتخترق الفواصل</t>
  </si>
  <si>
    <t>لا تزيد عن 5 سم بالأطراف</t>
  </si>
  <si>
    <t>ركام Screed وخلطة قليلة الانكماش</t>
  </si>
  <si>
    <t>المقاس الأكبر 10 مم</t>
  </si>
  <si>
    <t>قص فواصل التحكم في Topping بالمنشار</t>
  </si>
  <si>
    <t>بعد 18 ساعة وغالبا كل 6 م في الاتجاهين</t>
  </si>
  <si>
    <t>ترطيب طبقة Topping ومنع التحميل والمرور</t>
  </si>
  <si>
    <t>4 أيام على الأقل</t>
  </si>
  <si>
    <t>فتحات Core Holes بماكينة Coring دون قطع الكابلات أو العصب</t>
  </si>
  <si>
    <t>12 سم للبلاطات أقل من 22 سم، 16 سم للبلاطات 30 إلى 40 سم</t>
  </si>
  <si>
    <t>عند التشقق أو الشك في الحسابات: اختبار التحميل هو الفيصل للقبول</t>
  </si>
  <si>
    <t>ص 143</t>
  </si>
  <si>
    <t>قبول Core Test لسابقة الإجهاد</t>
  </si>
  <si>
    <t>3 عينات متوسط 80% ولا تقل أي عينة عن 75%</t>
  </si>
  <si>
    <t>تحديد مكان الخزان بالموقع العام واعتماده من المالك مع طريقة التغذية واعتماد المناسيب من الجهة المختصة</t>
  </si>
  <si>
    <t>بعد الخزان عن مصادر التلوث (خزانات التحليل والبيارات وغرف التفتيش)</t>
  </si>
  <si>
    <t>10 م على الأقل</t>
  </si>
  <si>
    <t>الخزان غير منخفض ومرتفع عن البيارات ومصادر التلوث</t>
  </si>
  <si>
    <t>منسوب مياه جوفية مرتفع: صرف جوفي حول الخزان</t>
  </si>
  <si>
    <t>الخزان مجاور لسور المدخل أو أقرب ما يمكن لمدخل العمارة</t>
  </si>
  <si>
    <t>عزل الحوائط والقاع داخليا وخارجيا بمانع رشح غير سام وتغليف خارجي بطبقات عازلة</t>
  </si>
  <si>
    <t>قطاع رأسي بمناسيب التأسيس والتشطيب، والردم فوق السطح لا يتعدى التصميمي</t>
  </si>
  <si>
    <t>عزل جميع الأوجه الداخلية الملامسة للماء بما فيها السقف ومنع التمديدات الصحية على ظهر الخزان</t>
  </si>
  <si>
    <t>كود البناء السعودي الاشتراطات الإنشائية 1428 فقرة 3-16/5</t>
  </si>
  <si>
    <t>قاع الحفر وسقوط غرفة الترسيب Sump Pit وإحداثيات أركان الحفر</t>
  </si>
  <si>
    <t>الخرسانة العادية وتحشيتها من المباني والأسوار وسمكها</t>
  </si>
  <si>
    <t>تنعيم فرشة النظافة للعزل ثم Screed حماية مع طرف رباط للعزل الأفقي والرأسي</t>
  </si>
  <si>
    <t>تسليح الأرضية في الاتجاهين وكراسي بين الرقتين</t>
  </si>
  <si>
    <t>كرسي قطر 16 مم لكل م2</t>
  </si>
  <si>
    <t>تركيز حديد طولي أسفل كل جدار ليعمل ككمرة عميقة</t>
  </si>
  <si>
    <t>وصل الحديد في منطقة غرفة الترسيب وسمك وتسليح لبشتها مماثل للخزان مع ترابط</t>
  </si>
  <si>
    <t>تثبيت مانع التسرب بكانة U بجناحين وحبسة بأسياخ طولية</t>
  </si>
  <si>
    <t>كرافتات لربط تسليح الحوائط مع البلاطة وكرافتة أفقية لجوانب الحوائط</t>
  </si>
  <si>
    <t>شكل أ-77</t>
  </si>
  <si>
    <t>Water Stop عند اتصال الحائط بالقاعدة والسقف بكامل المحيط ملحوم البداية والنهاية ورأسي أثناء الصب</t>
  </si>
  <si>
    <t>لحام كاوية للبداية والنهاية، نصف ارتفاع العازل في الصبة الأولى والنصف الآخر في الصبة التالية</t>
  </si>
  <si>
    <t>المياه الجوفية فوق التأسيس: نزح يومي حتى يزيد وزن المنشأ عن قوة الدفع</t>
  </si>
  <si>
    <t>1.5 مرة uplift أو يزيد 20%</t>
  </si>
  <si>
    <t>أشاير الجدران الرأسية والأفقية طبقا للمخططات</t>
  </si>
  <si>
    <t>وصل البرندات الأفقية عند الزوايا والأركان</t>
  </si>
  <si>
    <t>استخدام كلبسات في الجدران وليس دكم خشب</t>
  </si>
  <si>
    <t>تقوية الجدران بزراجين خاصة بالمنشآت المائية ومنع الزراجين البلدي</t>
  </si>
  <si>
    <t>وصلة السقف بالجدران Fixed joint غالبا بتسليح الجدران داخل بلاطة السقف بوصلة شد أو بعد انتهاء العزم السالب حسب المخططات</t>
  </si>
  <si>
    <t>مواسير تهوية بالسطح ملفوفة كوع ومغطاة بشبك نحاس</t>
  </si>
  <si>
    <t>2 ماسورة 2 بوصة على 35 سم، فتحات الشبك 2 سم بحد أقصى</t>
  </si>
  <si>
    <t>تنظيف الخزان بالهواء المضغوط وغسيله قبل العزل الداخلي</t>
  </si>
  <si>
    <t>تدوير الزوايا الداخلية وتجنب الزوايا الحادة</t>
  </si>
  <si>
    <t>ميول Screed بالأرضية نحو Sump Pit</t>
  </si>
  <si>
    <t>اختبار الامتلاء بعد العزل الداخلي وقبل العزل الخارجي حتى الراسم العلوي ومراقبة المنسوب والرشح</t>
  </si>
  <si>
    <t>أسبوع بعد 28 يوما من الصب مع احتساب التبخر</t>
  </si>
  <si>
    <t>سلم حديد مجلفن أو ألومنيوم أسفل فتحة الخزان</t>
  </si>
  <si>
    <t>أغطية الخزان وغرف التفتيش بشبك حماية وفتحات تهوية بمصيدة أتربة</t>
  </si>
  <si>
    <t>القطر الصافي 60 سم على الأقل (GSO/755/210)</t>
  </si>
  <si>
    <t>مكان البيارة قرب الطريق ومعتمد وبعدها عن أساسات الجار</t>
  </si>
  <si>
    <t>3 أمثال عمق الأساسات</t>
  </si>
  <si>
    <t>المياه الجوفية العالية أو التربة غير المسامية: خزانات تجميع خرسانية معزولة بدل البيارات</t>
  </si>
  <si>
    <t>اعتماد مخطط الصرف بالموقع العام بالمناسيب قبل التنفيذ</t>
  </si>
  <si>
    <t>منسوب مدخل ماسورة الصرف حسب الميل وغرفة ترسيب قبلها</t>
  </si>
  <si>
    <t>عمق الغرفة 100 سم على الأقل</t>
  </si>
  <si>
    <t>الراسم العلوي للبيارة وعمقها</t>
  </si>
  <si>
    <t>25 سم على الأقل تحت بطنية السقف، وعمق 1.5 م على الأقل من المدخل</t>
  </si>
  <si>
    <t>حوامل الخزان الصاج المجلفن: كمرتين حرف I محملة على أعمدة خرسانية ما لم تذكر الرسومات غير ذلك</t>
  </si>
  <si>
    <t>ارتفاع الكمرة 18 سم على الأقل (الكود المصري لأسس تصميم وشروط تنفيذ التركيبات الصحية 1998 ص117)</t>
  </si>
  <si>
    <t>ص 232</t>
  </si>
  <si>
    <t>تقويات زوايا الخزان الصاج مجمعة ومبرشم عليها الصاج، مع قياس سمك الصاج والتقوية بالسؤسات</t>
  </si>
  <si>
    <t>زاوية 50×50×6 مم غالباً</t>
  </si>
  <si>
    <t>مواسير التغذية حسب الرسومات قطراً ونوعاً ودخولها للخزان بعيداً عن سقفه</t>
  </si>
  <si>
    <t>25 سم على الأقل من السقف</t>
  </si>
  <si>
    <t>عدم توصيل الفائض على قوائم الصرف بأي حال، ويفضل عمود مستقل للفائض حتى الدور الأرضي</t>
  </si>
  <si>
    <t>قطر الفائض يزيد بوصة عن ماسورة التغذية إذا كانت التغذية من الشبكة العمومية مباشرة، وفي حالة الضخ يكفي قطر يصرف الفائض</t>
  </si>
  <si>
    <t>زيادة 1 بوصة</t>
  </si>
  <si>
    <t>منسوب ماسورة الفائض من أعلى الخزان وأعلى المنسوب التصميمي</t>
  </si>
  <si>
    <t>10 سم فوق المنسوب التصميمي</t>
  </si>
  <si>
    <t>ماسورة التهوية تنتهي بكوع مقلوب عليه مصفاة شبك مجلفن</t>
  </si>
  <si>
    <t>العوامة الميكانيكية على خط التغذية وقطر مخرجها يساوي قطر العمود الصاعد</t>
  </si>
  <si>
    <t>فرعة غسيل للخزان بمحبس على العامود الصاعد المغذي وعليها حنفية براكور لتركيب خرطوم</t>
  </si>
  <si>
    <t>قطر 1 بوصة</t>
  </si>
  <si>
    <t>ص 233</t>
  </si>
  <si>
    <t>مواسير الاتزان بين مجموعة الخزانات إن وجدت</t>
  </si>
  <si>
    <t>مراجعة المحابس والصمامات حسب الرسومات</t>
  </si>
  <si>
    <t>دهان داخلي ببوية مانعة للصدأ غير سامة ووجهين مانع للصدأ، ووجهين زيت من الخارج بما فيها الكمرات الحاملة</t>
  </si>
  <si>
    <t>غطاء فتحة الخزان بنفس سمك الصاج مجمع على زوايا مع دهان</t>
  </si>
  <si>
    <t>80×80 سم، زوايا 40×40×5 مم</t>
  </si>
  <si>
    <t>ماسورة غسيل الخزان توصل بماسورة الفائض بمحبس يفتح أثناء الغسيل</t>
  </si>
  <si>
    <t>قطر 1 إلى 4 بوصة حسب الحجم</t>
  </si>
  <si>
    <t>خزان فيبرجلاس: نفس نقاط الخزان الصاج مع حماية من الشمس</t>
  </si>
  <si>
    <t>خزان خرساني: نفس النقاط مع دهان داخلي إيبوكسي غير سام وقطع بفلانشات للمواسير الداخلة (No-Leak Flange)</t>
  </si>
  <si>
    <t>المواصفات المصرية لبنود الأعمال الصحية 2001 ص46 إلى 51</t>
  </si>
  <si>
    <t>منسوب قاع الخزان العلوي</t>
  </si>
  <si>
    <t>3 م فوق سطح المبنى أو 5 م فوق منسوب الأجهزة الصحية</t>
  </si>
  <si>
    <t>Float valve على خط الملء من الطلمبة، Vent، خط Overflow إلى الخزان الأرضي، وDrain بمحبس إلى صرف السطح</t>
  </si>
  <si>
    <t>تركيب حساسات High level pump stop وLow level pump start وSupply header من أسفل الخزان</t>
  </si>
  <si>
    <t>تسلسل التغذية: عداد ثم محبس عدم رجوع ثم صمام عوامة داخل الخزان مع محابس سكينة برونز</t>
  </si>
  <si>
    <t>طلمبتان ذاتيتا التحضير مع محبس عدم رجوع لكل منهما من الخزان الأرضي للعلوي</t>
  </si>
  <si>
    <t>راكور ملء خارجي بالسور من طراز عربات نقل المياه</t>
  </si>
  <si>
    <t>تركيب Water Stop عند اتصال الحائط بقاعدة الخزان بكامل المحيط</t>
  </si>
  <si>
    <t>لحام وصلات تراكب Water Stop بماكينة كهربائية أو بقطعة حديد مسخنة</t>
  </si>
  <si>
    <t>ترتيب أجزاء الكمرات والحمالات الفولاذية والوصلات وطرق التوصيل والأجزاء التكميلية ومسافات الروافد</t>
  </si>
  <si>
    <t>أنواع البراغي وتصنيفها</t>
  </si>
  <si>
    <t>نظام التدعيم المتصالب Bracing وكفايته</t>
  </si>
  <si>
    <t>مواصفات اللحام (أطوال، سماكات، أنواع) وتناسق القطاعات</t>
  </si>
  <si>
    <t>دقة معلومات الوصلات وطرق الوصل مع الخرسانة (قواعد، أعمدة، بلاطات)</t>
  </si>
  <si>
    <t>توضيح تقوس الجملونات والجسور الرئيسية Camber في مستندات التصميم إن طلب</t>
  </si>
  <si>
    <t>مراجعة Shop Drawings المعتمدة والالتزام بالملاحظات</t>
  </si>
  <si>
    <t>برنامج زمني وMethod Statement آمن لأولوية التركيب ومقاومة الأحمال المرحلية</t>
  </si>
  <si>
    <t>علامات تمييز الصانع على العناصر والمثبتات بنفس رموز المخططات</t>
  </si>
  <si>
    <t>تشوين المواد على طبالي مرتفعة نظيفة وجافة بعيدا عن تجمع المياه</t>
  </si>
  <si>
    <t>مقاطع الحديد مطابقة للأبعاد والأطوال وخالية من الالتواء والاعوجاج عند التوريد</t>
  </si>
  <si>
    <t>التوريد مدهونا بنظام الوقاية</t>
  </si>
  <si>
    <t>وجه أساس بالورشة و3 أوجه بالموقع</t>
  </si>
  <si>
    <t>توسيع الفتحات بمثقاب لا بلهب اللحام وثقب ألواح القواعد آليا</t>
  </si>
  <si>
    <t>إزالة دهان الورشة بفرشة سلك من الأسطح المجاورة للحامات الموقع</t>
  </si>
  <si>
    <t>توقيع Anchor bolts بمحطة الرصد وإعادة التسقيط وشد الخيطان</t>
  </si>
  <si>
    <t>عدد وقطر وأطوال الجوايط وطول الرباط وتثبيتها بفرمة مثقبة وربطها بالتسليح ضد الطفو</t>
  </si>
  <si>
    <t>شهادات اللحامين ومسؤولي الاختبارات غير المتلفة من جهات معتمدة</t>
  </si>
  <si>
    <t>تركيب نماذج الأعمدة طبقا للمخططات</t>
  </si>
  <si>
    <t>دعم مؤقت بوصلات كافية لجميع الأحمال أثناء التركيب</t>
  </si>
  <si>
    <t>تركيب Girt والأعتاب Lintel (منسوب، قطاع، تثبيت)</t>
  </si>
  <si>
    <t>الوصلات: عدد ونوع وقطر البراغي وسماكة وأبعاد الألواح والمسافات</t>
  </si>
  <si>
    <t>رأسية واستقامة الأعمدة والمسافات ومنسوب السقف</t>
  </si>
  <si>
    <t>تركيب الكمرات على المحاور ومراجعة نماذجها</t>
  </si>
  <si>
    <t>تركيب المدادات Purlins</t>
  </si>
  <si>
    <t>Anchor bolts وتعبئة الفراغ أسفل لوح القاعدة بـ Grout Non Shrinkage</t>
  </si>
  <si>
    <t>تغطية السطح (السماكة، المقطع، العزل، البراغي) والفحص بالماء لعدم التسريب</t>
  </si>
  <si>
    <t>عزل الجدران الخارجية والدهان لجميع العناصر</t>
  </si>
  <si>
    <t>أطوال اللحام وسماكته ونوعيته</t>
  </si>
  <si>
    <t>نظام التدعيم Bracing: النوع والأبعاد والموقع</t>
  </si>
  <si>
    <t>شد البراغي بجهاز العزم (تورك) للقدر المطلوب</t>
  </si>
  <si>
    <t>فحص واختبار اللحام أثناء التجميع والتركيب</t>
  </si>
  <si>
    <t>فحص واختبار وصلات المسامير الملولبة</t>
  </si>
  <si>
    <t>فحص الدهانات وأنظمة الوقاية من الصدأ</t>
  </si>
  <si>
    <t>ص 150</t>
  </si>
  <si>
    <t>صرف المطر للأسطح المائلة بمجرى Eaves Gutters على المحيط</t>
  </si>
  <si>
    <t>قياس سمك العناصر بالورنية فور التوريد ومطابقتها للمخططات المعتمدة</t>
  </si>
  <si>
    <t>قشط التربة السطحية غير المناسبة حسب تقرير التربة</t>
  </si>
  <si>
    <t>15 إلى 30 سم</t>
  </si>
  <si>
    <t>تقديم Job Mix Design لطبقتي Wearing وBase ودهانات التخطيط للاعتماد</t>
  </si>
  <si>
    <t>اختبارات صلاحية مواد الخلطة</t>
  </si>
  <si>
    <t>مراجعة القطاعات وسمك وتتابع طبقات الأسفلت</t>
  </si>
  <si>
    <t>مناسيب الطرق أخفض من مداخل المباني</t>
  </si>
  <si>
    <t>اعتماد عينة ردم طبقة الأساس واختباراتها قبل التوريد</t>
  </si>
  <si>
    <t>مراجعة إحداثيات محاور الطرق Center Line Alignment</t>
  </si>
  <si>
    <t>استلام مناسيب التربة بعد التسوية</t>
  </si>
  <si>
    <t>اختبار صلاحية Subgrade (تدرج، أتربرج، CBR) وتحسين أو استبدال غير الصالحة ببوروو</t>
  </si>
  <si>
    <t>اعتماد عينة Sub base واختباراتها (منخلي، أتربرج، لوس أنجلوس، مكافئ رملي، CBR، أصالة)</t>
  </si>
  <si>
    <t>مواصفات طبقة الأساس الحجرية المتدرجة</t>
  </si>
  <si>
    <t>مواد حجرية متدرجة (سن 6 غالبا)، فاقد لوس أنجلوس 50% بحد أقصى، والمواد القابلة للتفتت في الماء للمحجوز على منخل رقم 4 لا تزيد عن 5%</t>
  </si>
  <si>
    <t>CBR طبقة ما تحت الأساس بعد الدمك</t>
  </si>
  <si>
    <t>50% على الأقل</t>
  </si>
  <si>
    <t>تقليب Sub base بالمحتوى المائي خارج منطقة الردم والفرد رطبا</t>
  </si>
  <si>
    <t>دمك طبقة الأساس بهراس ثلاث عجلات</t>
  </si>
  <si>
    <t>8 إلى 10 أطنان على الأقل</t>
  </si>
  <si>
    <t>استلام مناسيب سطح طبقة الأساس بعد الدك</t>
  </si>
  <si>
    <t>قياس سمك طبقة الأساس عبر ثقوب في نقاط مختلفة</t>
  </si>
  <si>
    <t>قطر 75 مم على الأقل</t>
  </si>
  <si>
    <t>اختبار الدمك لطبقة الأساس خاصة بجوار المطابق والبلدورة</t>
  </si>
  <si>
    <t>اختبار لكل 200 م2 لكل طبقة</t>
  </si>
  <si>
    <t>جفاف طبقة الأساس قبل رش MC0 وعدم الرش في المطر أو الضباب</t>
  </si>
  <si>
    <t>نسبة تخفيف التشريب</t>
  </si>
  <si>
    <t>1.5 أسفلت إلى 1 كيروسين</t>
  </si>
  <si>
    <t>معدل الرش وحرارة التشغيل لـ MC-70 دون مساحات غير مرشوشة</t>
  </si>
  <si>
    <t>1.5 كجم/م2، 47 إلى 85 درجة</t>
  </si>
  <si>
    <t>الرش خارج حد الرصف ويدويا بجوار البلدورة</t>
  </si>
  <si>
    <t>200 مم خارج الحد و20 سم يدويا</t>
  </si>
  <si>
    <t>معالجة أماكن زيادة الرش برمل يقلب ثم يرفع</t>
  </si>
  <si>
    <t>منع المرور على التشريب والمدة حتى فرد الأسفلت</t>
  </si>
  <si>
    <t>24 ساعة على الأقل ولا تزيد عن 72 ساعة</t>
  </si>
  <si>
    <t>الفرش بالفارشات والفرد اليدوي بالأماكن الضيقة فقط</t>
  </si>
  <si>
    <t>الفرش بكامل العرض، والحافة المؤجلة تقطع عموديا وترش Tack Coat</t>
  </si>
  <si>
    <t>حرارة مخلوط الأسفلت بالسيارات ورفض ما خارجها</t>
  </si>
  <si>
    <t>120 إلى 160 درجة مئوية</t>
  </si>
  <si>
    <t>الدخان الأزرق دليل زيادة التسخين</t>
  </si>
  <si>
    <t>زيادة الأسفلت: الخلطة في القلاب غير هرمية</t>
  </si>
  <si>
    <t>نقص الأسفلت: مظهر جاف واختفاء اللمعان وصعوبة الهرس</t>
  </si>
  <si>
    <t>سمك الفرش غير المضغوط</t>
  </si>
  <si>
    <t>زيادة 1 سم لكل 4 سم من السمك النهائي</t>
  </si>
  <si>
    <t>استواء السطح ويفضل الفحص قبل الدك</t>
  </si>
  <si>
    <t>4 مم بحد أقصى تحت قدة 4 م</t>
  </si>
  <si>
    <t>دخول الهراس والعجلة الدوارة الثقيلة في الأمام باتجاه الرصف</t>
  </si>
  <si>
    <t>تراكب شرائح الهرس وتنويع أطوال خطوط السير</t>
  </si>
  <si>
    <t>نصف عرض الأسطوانة على الأقل</t>
  </si>
  <si>
    <t>الركوب عند اللحامات الطولية</t>
  </si>
  <si>
    <t>3 إلى 7 سم</t>
  </si>
  <si>
    <t>قدة متعامدة على الفاصل الطولي للتحقق من الميول والمناسيب</t>
  </si>
  <si>
    <t>قدة 5 م</t>
  </si>
  <si>
    <t>ص 152</t>
  </si>
  <si>
    <t>عينات دورية خلف الفرادة للاستخلاص ومارشال</t>
  </si>
  <si>
    <t>التحقق من التدرج ونسبة الأسفلت والتدفق ونسبة الفراغات الهوائية والمملوءة</t>
  </si>
  <si>
    <t>تنظيف السطح بالمكانس والنافخات قبل رش الطبقة اللاصقة RC2</t>
  </si>
  <si>
    <t>نسبة تخفيف Tack coat</t>
  </si>
  <si>
    <t>2 أسفلت إلى 1 بنزين</t>
  </si>
  <si>
    <t>معدل وحرارة رش الإلصاق RC2</t>
  </si>
  <si>
    <t>0.75 كجم/م2، 60 إلى 99 درجة</t>
  </si>
  <si>
    <t>مدة رش الإلصاق قبل الفرد</t>
  </si>
  <si>
    <t>4 ساعات بحد أقصى</t>
  </si>
  <si>
    <t>فرد الطبقة السطحية بعد تبريد السابقة</t>
  </si>
  <si>
    <t>حتى حرارة الجو أو بعد 12 ساعة</t>
  </si>
  <si>
    <t>سمك الطبقة السطحية Wearing Course</t>
  </si>
  <si>
    <t>50 مم بحد أقصى</t>
  </si>
  <si>
    <t>حماية الرصف بعد الدمك ومنع المرور حتى يبرد ويتصلب</t>
  </si>
  <si>
    <t>تحديد عرض الرصيف وبعد البردورة بعينة حية لبلاط الأرصفة بعدد صحيح</t>
  </si>
  <si>
    <t>عدم البدء قبل تسوية الموقع وعمل Sub Base واختبارها</t>
  </si>
  <si>
    <t>البردورة الموردة بلا كسور أو تعشيش ومطابقة للعينة المعتمدة</t>
  </si>
  <si>
    <t>منسوب ودرجة دمك القاعدة الترابية أسفل البردورات</t>
  </si>
  <si>
    <t>أسمنت مقاوم للكبريتات نوع V لصب البلدورات</t>
  </si>
  <si>
    <t>قاعدة خرسانة عادية تحت البردورة مع رش القاع قبل الصب</t>
  </si>
  <si>
    <t>10 سم سمك × 30 سم عرض بمحتوى أسمنت 250 كجم/م3 أو حسب مواصفات المشروع، وتسلح في بعض المشاريع</t>
  </si>
  <si>
    <t>تركيب البردورة موزونة على الخيط على المناسيب</t>
  </si>
  <si>
    <t>الإشراف على التثبيت بالمونة والتحقق من المناسيب والاستواء والاستقامة والمنحنيات والفواصل</t>
  </si>
  <si>
    <t>سمك المونة أسفل البلدورات</t>
  </si>
  <si>
    <t>30 مم بحد أقصى</t>
  </si>
  <si>
    <t>قطع زوايا جاهزة من المصنع وبردورة الزراعة بأركان الأحواض</t>
  </si>
  <si>
    <t>صب خلفي مثلثي بخرسانة عادية</t>
  </si>
  <si>
    <t>قاعدة 10 سم على الأقل</t>
  </si>
  <si>
    <t>المسافة بين البردورات تملأ بمونة مع الكي</t>
  </si>
  <si>
    <t>6 مم</t>
  </si>
  <si>
    <t>الشطف من الخارج جهة الأسفلت</t>
  </si>
  <si>
    <t>تنظيف وكي العراميس بين البردورات</t>
  </si>
  <si>
    <t>اعتماد العينات والمخططات التنفيذية بالألوان والتشكيلات قبل التوريد</t>
  </si>
  <si>
    <t>استلام تركيب البردورات حول مناطق الإنترلوك</t>
  </si>
  <si>
    <t>الردم بالرمل النظيف الحرش للمنسوب ودكه بالدكاك الميكانيكي</t>
  </si>
  <si>
    <t>تنفيذ طبقة خرسانة خفيفة التسليح أو عادية أو بحص متدرج مع رش مبيد حشري ومانع خاصية شعرية ومشمع عند نص المشروع</t>
  </si>
  <si>
    <t>التركيب حسب الرسم والألوان المعتمدة والغلايق وعدم تركيب مكسور أو مشطوف وتوحيد مسافات العراميس</t>
  </si>
  <si>
    <t>الدك بعد التركيب بدكاك ميكانيكي مبطن بالكاوتشوك للحفاظ على الوجه</t>
  </si>
  <si>
    <t>استواء السطح والمنسوب النهائي</t>
  </si>
  <si>
    <t>فرش رمل ناعم بعد التركيب ومسحه لملء العراميس</t>
  </si>
  <si>
    <t>استخدام نهايات خاصة سليمة (غلايق) من المصنع وصب خرسانة عادية ملونة بلون الإنترلوك حول أغطية غرف التفتيش</t>
  </si>
  <si>
    <t>اعتماد مخطط تفصيلي بالأبعاد وأماكن فواصل التمدد والأشكال</t>
  </si>
  <si>
    <t>تحديد مكان وحدود الخرسانة المطبوعة بالموقع العام والتشكيلات وأبعادها والفرم البلاستيكية أو الخشبية المطابقة</t>
  </si>
  <si>
    <t>الردم والدك بتربة صالحة حتى أسفل الخرسانة مع الدك والاختبار</t>
  </si>
  <si>
    <t>تثبيت علامات (ستوك) بميزان القامة بسمك الخرسانة المطلوب</t>
  </si>
  <si>
    <t>تركيب شبك الحديد والصب بخرسانة ركام صغير مع الدرع والتسوية بالهيليكوبتر حسب المواصفات</t>
  </si>
  <si>
    <t>فرد المادة العازلة بين الخرسانة والفرم بنفس اللون النهائي أو أغمق قليلاً قبل جفاف الخرسانة</t>
  </si>
  <si>
    <t>الطبع باستمرارية بين الأشكال بدون عراميس أو لحامات</t>
  </si>
  <si>
    <t>غسيل الخرسانة بمادة حمضية وإزالة الزوائد (الرائش)</t>
  </si>
  <si>
    <t>بعد 72 ساعة من الصب</t>
  </si>
  <si>
    <t>دهان الوجه اللامع الشفاف للحماية والمظهر</t>
  </si>
  <si>
    <t>تنظيف المنطقة بالهواء المضغوط قبل رش Prime coat</t>
  </si>
  <si>
    <t>التحقق من معدل رش التشريب بلوح معلوم الوزن في مسار سيارة الرش</t>
  </si>
  <si>
    <t>حماية البردورة أثناء رش التشريب ورش المناطق الضيقة يدويا</t>
  </si>
  <si>
    <t>قياس حرارة المخلوط بترمومتر عند كل سيارة</t>
  </si>
  <si>
    <t>120 إلى 160 م</t>
  </si>
  <si>
    <t>أخذ كور لقياس سمك الأسفلت</t>
  </si>
  <si>
    <t>السمك المطلوب</t>
  </si>
  <si>
    <t>اختبار انعكاسية دهانات خطوط الطريق</t>
  </si>
  <si>
    <t>اختبار مقاومة ضغط وامتصاص وتزهير الطوب الطفلي المحروق للحوائط غير الحاملة</t>
  </si>
  <si>
    <t>متوسط 5 طوبات 4 ن/مم2 على الأقل، امتصاص 20% أو أقل</t>
  </si>
  <si>
    <t>اختبار مقاومة ضغط الطوب الأسمنتي</t>
  </si>
  <si>
    <t>متوسط 10 وحدات 2.5 ن/مم2، والوحدة 2 ن/مم2 على الأقل</t>
  </si>
  <si>
    <t>مراجعة عينات البلوك الأسمنتي والهوردي حسب مواصفة المشروع</t>
  </si>
  <si>
    <t>ASTM C129: فردي 35.2 ومتوسط 3 عينات 42.2 كجم/سم2</t>
  </si>
  <si>
    <t>تحليل منخلي للرمل الوارد للمونة وتحقيق التدرج المطلوب</t>
  </si>
  <si>
    <t>ASTM C144</t>
  </si>
  <si>
    <t>التأكد من نظافة الرمل وخلوه من الأتربة والمواد العضوية</t>
  </si>
  <si>
    <t>مطابقة معماري الأرضي مع السملات بحيث يستند كل جدار على حائط قصة ردم وسمل</t>
  </si>
  <si>
    <t>عرض السمل ≥ سمك الحائط</t>
  </si>
  <si>
    <t>ص 90</t>
  </si>
  <si>
    <t>نسب المونة بصندوق معايرة معلوم الحجم حسب المواصفات والخلطة التصميمية</t>
  </si>
  <si>
    <t>سمك مباني قصة الردم بطوب أسمنتي مصمت</t>
  </si>
  <si>
    <t>≥ 20 سم</t>
  </si>
  <si>
    <t>ملء اللحامات الأفقية والرأسية جيدا لقبول العزل</t>
  </si>
  <si>
    <t>تعشيق الجدران المتقاطعة بطرف رباط متداخل ومنع فصلها</t>
  </si>
  <si>
    <t>الرص بالطريقة المجانبة الطولية (شناوي) مع إزاحة اللحام الرأسي</t>
  </si>
  <si>
    <t>1/4 طول الوحدة، ≥ 50 مم للطوب و≥ 75 مم للبلوك</t>
  </si>
  <si>
    <t>منع العرموس الحالل (لحام رأسي على استقامة في مدماكين أو أكثر)</t>
  </si>
  <si>
    <t>أسياخ ربط تزرع بالأعمدة قبل صبها ومدفونة في المونة أو كانات معرجة بديلة</t>
  </si>
  <si>
    <t>15 سم بالجدار + 10 سم بالعمود كل 50 سم</t>
  </si>
  <si>
    <t>منسوب نهاية قصة الردم أفقي تماما</t>
  </si>
  <si>
    <t>المعالجة بالرش بالماء بعد 24 ساعة من البناء صباحا ومساء</t>
  </si>
  <si>
    <t>3 أيام</t>
  </si>
  <si>
    <t>عازل أفقي بكامل عرض الحائط (بيتومين ورمل) مع تفريغ من الجانبين حتى لا يظهر بالبياض</t>
  </si>
  <si>
    <t>تفريغ 1.5 سم</t>
  </si>
  <si>
    <t>ارتفاع قصة الردم، وعند فرق منسوب كبير يصمم الجدار للأحمال الجانبية (شبكة تسليح مثبتة بالأعمدة)</t>
  </si>
  <si>
    <t>≤ 1 م</t>
  </si>
  <si>
    <t>كفاية سمك الجدار لمقاومة الأحمال الجانبية للردم</t>
  </si>
  <si>
    <t>ص 91</t>
  </si>
  <si>
    <t>لياسة قصة الردم قبل العزل إن نصت المواصفات</t>
  </si>
  <si>
    <t>طبقة عزل أفقية أعلى قصة الردم لمنع الخاصية الشعرية وعزل كامل بدون حرامية</t>
  </si>
  <si>
    <t>الردم بالتساوي من جهتي الجدار</t>
  </si>
  <si>
    <t>المناطق الساحلية والزلزالية 3 إلى 5ب: أشاير بالسقف لتسليح حوائط الستائر الخارجية</t>
  </si>
  <si>
    <t>سيخ قطر 12 مم كل 1 م يبدأ 40 سم من طرفي الحائط</t>
  </si>
  <si>
    <t>تقديم عينات المواد للاختبار واعتمادها وعدم التوريد قبل الاعتماد</t>
  </si>
  <si>
    <t>اعتماد عينة البلوك أو الطوب مع اختبارات التمدد والانكماش والامتصاص والضغط واعتماد المصنع</t>
  </si>
  <si>
    <t>اعتماد إكسسوارات المباني (Anchors، Ties، Wire mesh، Cavity wall ties)</t>
  </si>
  <si>
    <t>مراجعة مخطط Fire Zone &amp; Wall Types لتحديد مقاومة البلوك للحريق وأماكن Fire Walls</t>
  </si>
  <si>
    <t>اعتماد المساقط ونماذج الأبواب والشبابيك والواجهات</t>
  </si>
  <si>
    <t>تقديم الخلطة التصميمية لمونة المباني واختبارات المواد</t>
  </si>
  <si>
    <t>وحدات مقاومة للحريق بكامل ارتفاع الدور حول سلالم الهروب وغرف الكهرباء والمحولات والمولدات والمطابخ ومخازن المواد شديدة الاشتعال وغرف التكييف وتسخين المياه والمناور الرأسية المستمرة</t>
  </si>
  <si>
    <t>حسب عدد الساعات المطلوب</t>
  </si>
  <si>
    <t>تأجيل بناء القواطيع حتى استقرار المنشأ تحت الأحمال</t>
  </si>
  <si>
    <t>توفر العمالة الماهرة الكافية</t>
  </si>
  <si>
    <t>منع إضافة قواطيع تزيد الأحمال عن التصميم</t>
  </si>
  <si>
    <t>الطوب الطفلي الصحراوي المحروق 250×120×60 مم للحوائط غير الحاملة</t>
  </si>
  <si>
    <t>ضغط متوسط 5 طوبات 4 ن/مم2 على الأقل، امتصاص 20% بحد أقصى، تذهير 50% بحد أقصى</t>
  </si>
  <si>
    <t>الطوب الأسمنتي المصمت 250×120×60</t>
  </si>
  <si>
    <t>متوسط 10 وحدات 2.5 ن/مم2 والمفردة 2 ن/مم2 على الأقل</t>
  </si>
  <si>
    <t>البلوك المفرغ ASTM C129 للجدران غير الحاملة</t>
  </si>
  <si>
    <t>المفردة 35.2 كجم/سم2 ومتوسط 3 عينات 42.2 كجم/سم2 على الأقل</t>
  </si>
  <si>
    <t>ص 160</t>
  </si>
  <si>
    <t>مقاومة مونة المباني حسب ASTM C270 للأنواع M وS وN وO</t>
  </si>
  <si>
    <t>17.2 و12.4 و5.2 و2.4 ميجاباسكال</t>
  </si>
  <si>
    <t>نسبة الركام في المونة</t>
  </si>
  <si>
    <t>2.25 إلى 3.5 مرة مجموع أحجام المواد الأسمنتية</t>
  </si>
  <si>
    <t>الجير المستخدم في المونة</t>
  </si>
  <si>
    <t>كربونات كالسيوم 80% على الأقل ويمر من مهزة 3 مم، ولا يستخدم جير متأثر بالرطوبة</t>
  </si>
  <si>
    <t>حجم فجوات البلوك المفرغ ومقاومة الضغط</t>
  </si>
  <si>
    <t>فجوات 25% إلى 50%، ضغط 28 كجم/سم2 لمتوسط 10</t>
  </si>
  <si>
    <t>سماكة جدار وحدة البلوك المفرغ</t>
  </si>
  <si>
    <t>30 مم للحاملة و15 مم لغير الحاملة وبلوك الأسقف على الأقل</t>
  </si>
  <si>
    <t>مقاومة البلوك المفرغ CMU مقاس 20×20×40</t>
  </si>
  <si>
    <t>7 ميجاباسكال غالبا في مواصفات المشاريع، وASTM C90 الحالية تشترط 13.1 ميجاباسكال على المساحة الصافية للبلوك الحامل [يراجع]</t>
  </si>
  <si>
    <t>ص 161</t>
  </si>
  <si>
    <t>عينة البلوك 10 بلوكات: 3 للضغط و3 للامتصاص و3 للانكماش الطولي ووحدة لتحديد الوزن</t>
  </si>
  <si>
    <t>لكل 10,000 وحدة</t>
  </si>
  <si>
    <t>صلاحية رمل المونة: منخلي، طمي، كثافة، شوائب عضوية، كلوريدات، كبريتات</t>
  </si>
  <si>
    <t>كل 200 م3 أو تغير المصدر أو شهريا</t>
  </si>
  <si>
    <t>صلاحية الأسمنت: زمن الشك، المكعبات، النعومة، الثبات، الكبريتات، الفقد بالحرق، غير الذائب، السيليكا</t>
  </si>
  <si>
    <t>رمل المونة يمر من منخل 16 في بعض المواصفات</t>
  </si>
  <si>
    <t>100% مار من منخل رقم 16 (1.18 مم)</t>
  </si>
  <si>
    <t>اختبارات دورية للمونة للتحقق من الضغط المطلوب</t>
  </si>
  <si>
    <t>اختبار المونة بمجموعة عينات</t>
  </si>
  <si>
    <t>3 عينات كل 2000 وحدة بناء (1 بعمر 7 أيام و2 بعمر 28)</t>
  </si>
  <si>
    <t>محتوى الأسمنت في المونة</t>
  </si>
  <si>
    <t>300 كجم/م3 على الأقل و350 لمباني 10 سم</t>
  </si>
  <si>
    <t>البلوك يورد في عبوات مبين عليها المورد والتاريخ والدرجة والنوع ومستوى الضغط</t>
  </si>
  <si>
    <t>ص 162</t>
  </si>
  <si>
    <t>رفض الوحدات المتشققة أو المتصدعة أو المكسرة</t>
  </si>
  <si>
    <t>تسليم المدماك الأول (القد): فرشة مونة كاملة، رش، استرباع، أماكن الفتحات، وزن مع كمرات السقف</t>
  </si>
  <si>
    <t>نوعية ربط ورص الوحدات (English، Flemish، Running bond)</t>
  </si>
  <si>
    <t>مداميك مصمتة بالوحدات المفرغة للتوصيلات والتسمير، أول وآخر ثلاثة مداميك أسفل الكمرة في بعض المواصفات</t>
  </si>
  <si>
    <t>المناطق الرطبة: طوب أو بلوك مصمت مع عزل أفقي ورأسي ومنع الطوب الرملي</t>
  </si>
  <si>
    <t>العزل بارتفاع 60 سم على الأقل</t>
  </si>
  <si>
    <t>ملء فراغات بلوك أول مدماك في البلوك المفرغ</t>
  </si>
  <si>
    <t>ظهر المباني أفقي ويضبط في أول مدماكين</t>
  </si>
  <si>
    <t>خلوص الفتحات وعمل جوانبها بالبلوك الأسمنتي</t>
  </si>
  <si>
    <t>شد خيط على استقامة الحوائط الممتدة</t>
  </si>
  <si>
    <t>تقسيط المباني لينتهي آخر مدماك مع بطنيات الكمرات أو الأعتاب أو الجلسات بكامل الطوبة</t>
  </si>
  <si>
    <t>نوعية الحوائط حسب المخططات (مصمت، مفرغ، معزول، ماص للصوت، جبسي...)</t>
  </si>
  <si>
    <t>رش الأعمدة بالماء ثم الطرطشة بالأسمنت والرمل قبل البناء</t>
  </si>
  <si>
    <t>الارتفاع المبني في الدفعة الواحدة على حطات: الأولى حتى منسوب جلسات الشبابيك، والثانية عند منسوب الأعتاب، والثالثة حتى قاع الكمرات والبلاطات</t>
  </si>
  <si>
    <t>1.2 م بحد أقصى</t>
  </si>
  <si>
    <t>شرب لكل دور لضبط مناسيب الجلسات والأعتاب</t>
  </si>
  <si>
    <t>ص 163</t>
  </si>
  <si>
    <t>رش البلوك بالماء قبل البناء بمدة كافية حتى يجف الماء الحر</t>
  </si>
  <si>
    <t>المناطق الزلزالية 3 إلى 5: أشاير وتسليح أفقي للحوائط الستائرية الخارجية</t>
  </si>
  <si>
    <t>سيخ رأسي قطر 12 مم كل 1 م من 40 سم من الطرفين، وأفقي سيخان قطر 8 مم كل 400 مم</t>
  </si>
  <si>
    <t>الخلط الميكانيكي للمونة بعد معايرة النسب</t>
  </si>
  <si>
    <t>3 دقائق على الأقل (3 إلى 5)</t>
  </si>
  <si>
    <t>الخلط اليدوي للأعمال الصغيرة بتقليب المكونات جافة</t>
  </si>
  <si>
    <t>ضبط النسب بصندوق معايرة Gauge Box</t>
  </si>
  <si>
    <t>منع الأسمنت المتحجر أو المخزن طويلا</t>
  </si>
  <si>
    <t>6 شهور</t>
  </si>
  <si>
    <t>بطاقات للأسمنت المورد لسحب القديم قبل الجديد</t>
  </si>
  <si>
    <t>منع استخدام المونة بعد مدة من الخلط أو بعد الشك واختبار فيكات عند تجاوز نصف ساعة</t>
  </si>
  <si>
    <t>لا تستخدم المونة بعد مرور ساعة من خلطها بالماء ولا تستخدم مونة بدأ شكها، وإذا مر أكثر من 30 دقيقة يجرى اختبار إبرة فيكات لإثبات صلاحيتها</t>
  </si>
  <si>
    <t>خلط المونة بكميات تناسب الإنتاجية لاستخدامها قبل الشك</t>
  </si>
  <si>
    <t>عينات مكعبات مونة دورية</t>
  </si>
  <si>
    <t>50 × 50 × 50 مم</t>
  </si>
  <si>
    <t>عينات عشوائية دورية من الطوب أو البلوك المورد</t>
  </si>
  <si>
    <t>التأكد من جفاف الوحدات الأسمنتية تماما (تمام المعالجة قبل البناء) لتقليل الانكماش المصاحب للجفاف</t>
  </si>
  <si>
    <t>تقطيع البلوك بالصاروخ لا بالشاكوش وملء الفراغات المجاورة للقطع</t>
  </si>
  <si>
    <t>ص 164</t>
  </si>
  <si>
    <t>مراجعة فواصل التمدد والهبوط وعدم وصل الجدران بين المباني المفصولة</t>
  </si>
  <si>
    <t>ملء العراميس الأفقية والرأسية من الوجه والظهر</t>
  </si>
  <si>
    <t>رص الطوب المفرغ والمثقب بالفجوات من أسفل</t>
  </si>
  <si>
    <t>تعشيق الجدران المتقاطعة بطرف رباط ومنع فصلها</t>
  </si>
  <si>
    <t>الطوب الخفيف: إطار مصمت حول الفتحات ومدماك رابط بالمنتصف وأسفل الكمرات</t>
  </si>
  <si>
    <t>سمك 25 سم على الأقل</t>
  </si>
  <si>
    <t>حوائط نصف طوبة: المحاكية Jamb بجوار العمود الخرساني بمقاس كافٍ وإلا تصب خرسانة مع العمود</t>
  </si>
  <si>
    <t>20 سم على الأقل</t>
  </si>
  <si>
    <t>مراجعة رأسية الحوائط بميزان الخيط</t>
  </si>
  <si>
    <t>كل ثلاثة مداميك</t>
  </si>
  <si>
    <t>البلوكات وصلت للمقاومة المطلوبة وصلبة وجافة</t>
  </si>
  <si>
    <t>مداميك مصمتة بالوحدات المفرغة عند أكتاف الفتحات وبالمنتصف وأسفل السقف</t>
  </si>
  <si>
    <t>أكتاف 25 سم على الأقل</t>
  </si>
  <si>
    <t>عدم استعمال وحدات صغيرة في الأركان والأكتاف</t>
  </si>
  <si>
    <t>الواجهة الأفقية 100 مم على الأقل</t>
  </si>
  <si>
    <t>الحر الشديد: رش مباني البلوك الحديثة</t>
  </si>
  <si>
    <t>3 مرات يوميا حتى 3 أيام عند حرارة أكبر من 38 ورياح أكبر من 13 كم/س</t>
  </si>
  <si>
    <t>سمك اللحامات الرأسية والأفقية</t>
  </si>
  <si>
    <t>12 مم بحد أقصى</t>
  </si>
  <si>
    <t>العقود والدوران: بقاء الفرم قبل الفك</t>
  </si>
  <si>
    <t>4 أيام</t>
  </si>
  <si>
    <t>البروز في الواجهات Corbel</t>
  </si>
  <si>
    <t>نصف سمك الجدار بحد أقصى</t>
  </si>
  <si>
    <t>بناء البروزات المطلوبة في الواجهات مع المباني من البداية بتعشيق عاشق ومعشوق وليس لاحقاً</t>
  </si>
  <si>
    <t>ص 165</t>
  </si>
  <si>
    <t>رص الوحدات بالطريقة المجانبة الطولية (شناوي) في الجدران بسماكة نصف طوبة أو وحدة بلوك واحدة</t>
  </si>
  <si>
    <t>اللحام الرأسي لا يقع فوق لحام المدماك السابق</t>
  </si>
  <si>
    <t>وضع أسياخ ربط الجدار بالأعمدة قبل صب العمود</t>
  </si>
  <si>
    <t>تبرز 15 سم في الجدار وتثبت 10 سم داخل العمود كل 50 سم ارتفاع</t>
  </si>
  <si>
    <t>ربط الجدران الأسمك من نصف طوبة أو من بلوكة واحدة بالرباط الجداري أو بالتماسك (header) لجدار متزن</t>
  </si>
  <si>
    <t>ربط الجدران المزدوجة (Double wall) بمسطحات (Corrugated plate or tie) أو أسياخ على مراكز متخالفة</t>
  </si>
  <si>
    <t>900 مم أفقياً و450 مم رأسياً</t>
  </si>
  <si>
    <t>تركيب سلم معدني أو شبك ملحوم (Block ladder / welded wire units) إن وُصف</t>
  </si>
  <si>
    <t>كل 2 إلى 3 مداميك وعرضه أقل من سماكة الجدار</t>
  </si>
  <si>
    <t>تثبيت زوايا معدنية مموجة (Corrugated angle) بين الجدار والأعمدة بطلقات بارود</t>
  </si>
  <si>
    <t>تنفيذ تقوية رأسية إضافية على جانبي الفتحات الداخلية والخارجية</t>
  </si>
  <si>
    <t>قضيبان قطر 12 مم على الأقل</t>
  </si>
  <si>
    <t>توحيد الجدران المسلحة وغير المسلحة مع الميدات والكمرات والأرضيات المرتكزة عليها</t>
  </si>
  <si>
    <t>تركيب أربطة الجدار المجوف مائلة للخارج بحيث يكون الطرف المدفون في الطبقة الداخلية أعلى لمنع وصول الماء المتكثف</t>
  </si>
  <si>
    <t>ملء الفراغ بين طبقتي الجدار المجوف فوق الأساس الخرساني (قصة ردم) بخرسانة ركام ناعم حتى أسفل مانع الرطوبة</t>
  </si>
  <si>
    <t>سد الفراغ في الجدران المزدوجة عند أكتاف الفتحات والأبواب والشبابيك وفواصل التمدد مع أربطة إضافية قبل نهاية الجدار</t>
  </si>
  <si>
    <t>الأربطة الإضافية على بعد 25 سم من النهاية وكل 30 سم رأسياً</t>
  </si>
  <si>
    <t>ترك الجزء المتوقف من المباني متدرجاً (مسنن) بدون مونة أو لحامات عند التوقف المرحلي</t>
  </si>
  <si>
    <t>تنفيذ فتحات مسارات دكت التكييف أكبر قليلاً من أبعاد المجرى مع حلق خشب إن أمكن</t>
  </si>
  <si>
    <t>بناء جدران الدور الأخير تحت السطح بعد تركيب العزل الحراري للسطح أو البناء ثم صب الأسقف</t>
  </si>
  <si>
    <t>تقسيط ارتفاع المداميك بحيث لا يزيد الفاصل بين آخر مدماك وبطنيات الكمرات أو البلاطات</t>
  </si>
  <si>
    <t>لا يزيد عن 1 سم</t>
  </si>
  <si>
    <t>مد القاطع الفاصل بين حمامات النساء والرجال المشتركة حتى بطن البلاطة الخرسانية</t>
  </si>
  <si>
    <t>تنفيذ فواصل التمدد في الجدران الطويلة حسب الرسومات</t>
  </si>
  <si>
    <t>مد كل الجدران حتى أسفل الكمرات والبلاطات مع تثبيت جيد بالسقف ما لم تذكر الرسومات خلاف ذلك</t>
  </si>
  <si>
    <t>ص 167</t>
  </si>
  <si>
    <t>بناء آخر مدماك أسفل كوابيل البلكونات والسطح بطوب مصمت لضمان التثبيت</t>
  </si>
  <si>
    <t>تحديد أماكن القواطيع غير الواصلة لبطن السقف ومتابعتها</t>
  </si>
  <si>
    <t>تسليم الدور نظيفاً من مخلفات المباني</t>
  </si>
  <si>
    <t>الالتزام بأقصى ارتفاع بناء في اليوم (حطة الردم)</t>
  </si>
  <si>
    <t>1.00 م</t>
  </si>
  <si>
    <t>وضع قطع حديد تسليح بطول مناسب في الأركان ذات الزاوية الأقل أو الأكثر من 90 درجة عند صعوبة التداخل بين جدارين</t>
  </si>
  <si>
    <t>وضع مواسير الصرف الرأسية في الحوائط قبل البناء مع صب خرسانة مسلحة حول المواسير ذات القطر الكبير لتجنب التنميلات في البياض</t>
  </si>
  <si>
    <t>ترك مادة فاصلة مرنة (sealant and compressible filler) أو فراغ هوائي بين أعلى الجدار وبطن الكمرات القابلة للترخيم</t>
  </si>
  <si>
    <t>بعمق سهم الانحناء المحتمل مع شبك لياسة من الخارج وفاصل رأسي مع الأعمدة وكانات أفقية في الطابق تحت السطح (شكل ب-17)</t>
  </si>
  <si>
    <t>إنهاء الأعمال بالمعالجة بالرش بالمياه</t>
  </si>
  <si>
    <t>الرش بالمياه بعد 24 ساعة من البناء صباحا ومساء لمدة 3 أيام</t>
  </si>
  <si>
    <t>التحقق من ركوب العتب على الجدار</t>
  </si>
  <si>
    <t>15 سم كحد أدنى و40 سم في المناطق الزلزالية الشديدة</t>
  </si>
  <si>
    <t>عدم ارتكاز العتب على كسر طوب أو طوب خفيف أو رغوي</t>
  </si>
  <si>
    <t>صب العتب ميليثياً (monolithically) ككمرة خرسانية مسلحة وعدم البناء فوقه إلا بعد تصلب الخرسانة</t>
  </si>
  <si>
    <t>عدم نقل الأعتاب الجاهزة إلا بعد مرور وقت كافٍ للتصلب</t>
  </si>
  <si>
    <t>تسليح مدماك جلسات الشبابيك أو صب عتب مسلح ممتد في جانبي الشباك لتلافي الشروخ بزاوية 45 درجة</t>
  </si>
  <si>
    <t>امتداد التسليح 60 سم على كل جانب</t>
  </si>
  <si>
    <t>استلام تسليح الأعتاب ومنسوب التثبيت قبل الصب</t>
  </si>
  <si>
    <t>مراجعة رأسية كل الجدران بميزان الخيط (الشاغول) ومقاسات فتحات الأبواب والشبابيك</t>
  </si>
  <si>
    <t>±5 مم لكل 6 م ارتفاع (الكود المصري)</t>
  </si>
  <si>
    <t>استلام رأسية أكتاف ومحكيات الأبواب</t>
  </si>
  <si>
    <t>رفع المخلفات بمعرفة المقاول بعد تلافي الملاحظات</t>
  </si>
  <si>
    <t>مراجعة لحام البلوك</t>
  </si>
  <si>
    <t>لا عرموس رأسي على مدماكين أو أكثر على نفس الاستقامة</t>
  </si>
  <si>
    <t>متابعة المعالجة بالرش صباحاً ومساءً</t>
  </si>
  <si>
    <t>3 أيام تبدأ بعد 24 ساعة من البناء</t>
  </si>
  <si>
    <t>التحقق من العزل الحراري لجدران الواجهات والمناور والفاصلة بين منطقة مكيفة وغير مكيفة إن وُصف</t>
  </si>
  <si>
    <t>تكحيل عراميس الجدار من الجانبين وليس جانباً واحداً</t>
  </si>
  <si>
    <t>توحيد منسوب فتحات الشبابيك مع أعتاب الأبواب إلا لغرض معماري، وشبابيك الواجهة على رأسية واحدة بالرجوع للمصمم</t>
  </si>
  <si>
    <t>مراجعة مناسيب جلسات الشبابيك وارتفاع الأبواب مع حساب سماكة التشطيب</t>
  </si>
  <si>
    <t>10 سم سماكة تشطيب</t>
  </si>
  <si>
    <t>ضبط ارتفاع قواطيع الحمامات غير الممتدة للسقف بعدد صحيح من وحدات السيراميك أو الرخام بعد بلاط الأرضيات</t>
  </si>
  <si>
    <t>منع التكسير بالأزمة والشاكوش لتمديدات الكهرباء والصرف والتقطيع بصاروخ (آلة تقطيع دوارة)</t>
  </si>
  <si>
    <t>عمق الرأسي ≤ 1/3 سمك الطوب المصمت والأفقي ≤ 1/6، ممنوع في البلوك المفرغ والرغوي</t>
  </si>
  <si>
    <t>التحقق من درجة مقاومة الحريق لمواد بناء سبل الهروب (مخارج الطوارئ)</t>
  </si>
  <si>
    <t>ساعة للمباني حتى 3 أدوار وساعتان لما يزيد</t>
  </si>
  <si>
    <t>غطاء الدروة بـ Drip mould في البروز ومثبت بـ Stainless steel dowel حسب المصنع ومحاذ لوجه التشطيب</t>
  </si>
  <si>
    <t>الوجه الخارجي لغطاء الدروة على استقامة وجه تشطيب الدروة الخارجي (ALIGN) والبروز والـ Drip mould للداخل</t>
  </si>
  <si>
    <t>استخدام المسميات القياسية (مدماك شناوي وآدية، كنيزة، عراميس، تسنين، طبلة، ترييح، قطع الحل) في المواصفة والاستلام</t>
  </si>
  <si>
    <t>سمك العراميس</t>
  </si>
  <si>
    <t>ص 380</t>
  </si>
  <si>
    <t>تخليل (تسنين) الأركان</t>
  </si>
  <si>
    <t>تركيب الـ ladder reinforcement: 2-Ø5 كل مدماكين لحوائط ≤ 150 مم و3-Ø5 كل مدماك لحوائط 200 مم</t>
  </si>
  <si>
    <t>2-Ø5 كل مدماكين / 3-Ø5 كل مدماك</t>
  </si>
  <si>
    <t>تثبيت كانات dovetail بالأعمدة والحوائط الخرسانية</t>
  </si>
  <si>
    <t>كل 600 مم max جانبيا و800 مم max علويا</t>
  </si>
  <si>
    <t>ترك فاصل أسفل الكمرة أو البلاطة وملؤه بمادة مرنة وعدم الرص الصلب حتى الكمرة</t>
  </si>
  <si>
    <t>12 إلى 25 مم</t>
  </si>
  <si>
    <t>ملء الفاصل العلوي بـ sealant</t>
  </si>
  <si>
    <t>عمل Bond beam مع Grout عند جوانب اللوح</t>
  </si>
  <si>
    <t>أول ثلاثة مداميك من الجدار مصمتة</t>
  </si>
  <si>
    <t>مداميك رابطة مصمتة في منتصف الارتفاع</t>
  </si>
  <si>
    <t>ثلاثة مداميك مصمتة أسفل قاع الكمرة أو السقف</t>
  </si>
  <si>
    <t>مداميك مصمتة في المناطق الرطبة وعدم استخدام الطوب الرملي</t>
  </si>
  <si>
    <t>لا تقل عن 60 سم والمعتاد 100 سم</t>
  </si>
  <si>
    <t>إطار مصمت حول فتحات الأبواب والشبابيك وعند تثبيت الشباك</t>
  </si>
  <si>
    <t>مباني قصة الردم من طوب أسمنتي مع عزل أفقي رمل وبيتومين</t>
  </si>
  <si>
    <t>سمك لا يقل عن 20 سم</t>
  </si>
  <si>
    <t>تسليح العراميس الأفقية بسلم معدني أو سلك بقلاوة رقم 6</t>
  </si>
  <si>
    <t>ملحق مصور ص 29 إلى 31</t>
  </si>
  <si>
    <t>ربط الحوائط المزدوجة بلوح معرج أو كانات حديد</t>
  </si>
  <si>
    <t>ربط الجدار بالأعمدة بزاوية معدنية معرجة مع تسليح المدماك</t>
  </si>
  <si>
    <t>استلام قد المباني وقياس القطرين للتأكد من التربيع</t>
  </si>
  <si>
    <t>تساوي القطرين</t>
  </si>
  <si>
    <t>الرباط الإنجليزي: مدماك شناوي يليه آدية بالتبادل، والترويسة بالكنيزر</t>
  </si>
  <si>
    <t>التراكب في الطوب</t>
  </si>
  <si>
    <t>نصف الطوبة لحوائط نصف طوبة، ربع الطوبة 5 سم لحوائط طوبة</t>
  </si>
  <si>
    <t>غمر الطوب بالماء قبل البناء</t>
  </si>
  <si>
    <t>تكحيل العراميس لتقبل البياض</t>
  </si>
  <si>
    <t>استقامة الحائط بقدة ألومنيوم 3 م</t>
  </si>
  <si>
    <t>بدون تنوير</t>
  </si>
  <si>
    <t>رأسية المباني بميزان خيط أثناء العمل</t>
  </si>
  <si>
    <t>منسوب العتب من منسوب الدور</t>
  </si>
  <si>
    <t>تركيب الكانة في العمود ووضع تسليح المدماك معها لربط الجدار بالعمود</t>
  </si>
  <si>
    <t>ملحق مصور ص 29</t>
  </si>
  <si>
    <t>سد الفراغ في الحوائط المزدوجة سداً محكماً عند أكتاف الفتحات وعند فواصل التمدد مع أربطة إضافية قبل نهاية الجدار</t>
  </si>
  <si>
    <t>أربطة على بعد 25 سم من النهاية وكل 30 سم رأسياً</t>
  </si>
  <si>
    <t>عند توقف المباني مرحلياً يترك الجزء المتوقف متدرجاً بطرف مسنن ولا توضع عليه مونة أو حمولات</t>
  </si>
  <si>
    <t>التنسيق مع التكييف لترك فتحات مسارات مجاري الهواء أكبر قليلاً من أبعاد المجرى مع حلق خشب إن أمكن</t>
  </si>
  <si>
    <t>مباني الدور الأخير تحت السطح تنفذ بعد تركيب العزل الحراري للسطح أو تبنى ثم يصب السقف عليها</t>
  </si>
  <si>
    <t>تقسيط ارتفاع المباني بحيث لا يزيد الفاصل بين آخر مدماك وبطن الكمرة أو البلاطة عن 1 سم</t>
  </si>
  <si>
    <t>1 سم كحد أقصى</t>
  </si>
  <si>
    <t>امتداد قاطوع الفصل بين حمامات النساء والرجال المشتركة حتى قاع البلاطة الخرسانية</t>
  </si>
  <si>
    <t>امتداد كافة الجدران حتى أسفل الكمرات والبلاطات العليا مع تثبيت جيد بالسقف ما لم تبين الرسومات خلاف ذلك</t>
  </si>
  <si>
    <t>المدماك الأخير أسفل كوابيل البلكونات والسطح يبنى بطوب مصمت لضمان التثبيت</t>
  </si>
  <si>
    <t>تحديد أماكن قواطيع المباني غير الواصلة لقاع الكمرات أو السقف حسب المخططات</t>
  </si>
  <si>
    <t>وضع قطع حديد تسليح بطول مناسب في الأركان ذات الزوايا غير القائمة عند صعوبة تداخل الجدارين المتقاطعين</t>
  </si>
  <si>
    <t>وضع مواسير الصرف الرأسية المدفونة قبل البناء عليها، ويفضل صب خرسانة مسلحة حول المواسير كبيرة القطر لتجنب تنميلات البياض</t>
  </si>
  <si>
    <t>عمل فاصل من مادة مرنة (sealant and compressible filler) أو فراغ هوائي بين أعلى الجدار غير الحامل وبطن الكمرات القابلة للترخيم مع شبك لياسة بين الجدار والسقف من الخارج وفاصل رأسي بين الجدار والأعمدة</t>
  </si>
  <si>
    <t>ارتفاع الفاصل بقدر سهم الانحناء المحتمل، والربط بكانات أفقية خاصة في الدور الأخير</t>
  </si>
  <si>
    <t>عمل أعمدة تقوية في الدراوي المستمرة والارتفاعات الكبيرة مع طبان خرساني مسلح مائل للداخل ببروز ومصرف مجري</t>
  </si>
  <si>
    <t>أعمدة كل 4 م، بروز الطبانة 5 سم</t>
  </si>
  <si>
    <t>قياس ارتفاع حواجز الحماية من السقوط</t>
  </si>
  <si>
    <t>لا يقل عن 90 سم داخلياً و120 سم خارجياً</t>
  </si>
  <si>
    <t>ملء آخر خلية مجاورة للعمود بالجراوت (bond beam) وتثبيت الكانات بالمونة، وعدم رص آخر مدماك ملاصقا للسقف دون فاصل مرن</t>
  </si>
  <si>
    <t>خلو الأسطح الخرسانية من بقايا الخشب والزراجين (حديد تقوية الشدات)</t>
  </si>
  <si>
    <t>تكسير الخرسانة البارزة للكمرات والأعمدة وقشطها أولاً</t>
  </si>
  <si>
    <t>ص 169</t>
  </si>
  <si>
    <t>تسليك مواسير الكهرباء قبل اللياسة مع تقفيلها وسد فوهاتها قبل الطرطشة</t>
  </si>
  <si>
    <t>مراجعة التمديدات الكهربائية واستلامها من مهندس الكهرباء المشرف</t>
  </si>
  <si>
    <t>مراجعة التمديدات والوصلات الصحية وعزلها واختبارها واستلامها من المهندس المشرف</t>
  </si>
  <si>
    <t>التقفيل الجيد حول مواسير الكهرباء والملء بالمونة قبل تركيب شبك اللياسة</t>
  </si>
  <si>
    <t>مراجعة تشطيبات الفراغات المعمارية (تجليد خشب، جبس بورد) قبل اللياسة</t>
  </si>
  <si>
    <t>إزالة وقشط العزل البيتوميني من الحوائط الخرسانية المطلوب لياستها</t>
  </si>
  <si>
    <t>الالتزام بتسلسل الأعمال</t>
  </si>
  <si>
    <t>طرطشة ابتدائية ثم بؤج ثم أوتار ثم بطانة ثم ضهارة</t>
  </si>
  <si>
    <t>زنبرة أو سفع الأسطح الخرسانية الناعمة المصبوبة على بليود بالرمل قبل الطرطشة أو إضافة Bonding Agent</t>
  </si>
  <si>
    <t>معالجة الخرسانة الناعمة Fair Face بالمساحات الكاملة بشد سكنتين معجون ثم الدهان مباشرة بدون لياسة إن اعتمد</t>
  </si>
  <si>
    <t>التحقق من سلامة السقالات خصوصاً بالواجهات وارتكازها على أرضية صلبة واستخدام أحزمة أمان مربوطة في أجزاء ثابتة</t>
  </si>
  <si>
    <t>سقالات معدنية إذا زاد المبنى عن دورين</t>
  </si>
  <si>
    <t>إزالة الأملاح (التزهير) بالفرشاة بدون ماء</t>
  </si>
  <si>
    <t>تكرار كل 48 ساعة عند التزهير الكبير</t>
  </si>
  <si>
    <t>رش الحوائط غزيراً بالماء لإزالة الأتربة ومنع امتصاص مياه الطرطشة</t>
  </si>
  <si>
    <t>تقفيل الشنايش (الفتحات في المباني) جيداً</t>
  </si>
  <si>
    <t>اعتماد اكسسوارات اللياسة ومطابقتها قبل التركيب: Angle beads وstop beads وarchitrave beads وdepth gauge beads وMetal lathing</t>
  </si>
  <si>
    <t>تركيب شبك معدني مجلفن (Metal lathing) بين العناصر الخرسانية والمباني وشبك chicken wire على مديدات الكهرباء</t>
  </si>
  <si>
    <t>تغطية المواسير والمجاري ومشابك التثبيت المعدنية بشبك معدني والسلك في المنتصف مثبتاً بمسامير صلب مع ورد</t>
  </si>
  <si>
    <t>صب خرسانة مسلحة حول مواسير الكهرباء أو السباكة الكثيفة مع تفريغ الجدار وتركيب شبك لياسة</t>
  </si>
  <si>
    <t>ص 170</t>
  </si>
  <si>
    <t>تثبيت شبك اللياسة مشدوداً مستوياً بمسامير صلب وورد بالتبادل على الجانبين (رجل غراب) واختبار قوة التثبيت بالشد</t>
  </si>
  <si>
    <t>كل 20 سم، تركيب المسامير بالدريل</t>
  </si>
  <si>
    <t>تركيب موقفات اللياسة (Plaster Stop) فوق منسوب الأسقف المستعارة وحول حلوق الأبواب والشبابيك</t>
  </si>
  <si>
    <t>تنفيذ فواصل التحكم (Movement Joints) في المساحات الكبيرة مع اكسسواراتها</t>
  </si>
  <si>
    <t>مسطح بدون فواصل ≤ 25 م2</t>
  </si>
  <si>
    <t>ضبط نسب الخلط بصندوق معايرة (Gauge Box) معلوم الحجم ومكونات المتر المكعب</t>
  </si>
  <si>
    <t>عدم تركيب حلوق النجارة والأعمال المعدنية قبل انتهاء الطرطشة</t>
  </si>
  <si>
    <t>إضافة مواد زيادة التلاصق (أديبوند) للمونة حسب المواصفات</t>
  </si>
  <si>
    <t>فرد المونة بالطالوش والمسطرين لسطح محبب خشن بدون تسييل (طرطشة مسمارية) ومنع استخدام القروان</t>
  </si>
  <si>
    <t>السماح باستخدام ماكينات الطرطشة (مدفع الأسمنت) أو ضاغط الهواء</t>
  </si>
  <si>
    <t>استخدام الأسمنت البورتلاندي العادي فقط ومنع الأسمنت الحديدي أو الكرنك في الطرطشة العمومية</t>
  </si>
  <si>
    <t>مونة متماسكة عجينية غير سائلة ترش بالماكينة أو بالقذف القوي</t>
  </si>
  <si>
    <t>ص 171</t>
  </si>
  <si>
    <t>تجانس الطرطشة لكل الأسطح</t>
  </si>
  <si>
    <t>سطح خشن مسنن لقبول البطانة بدون فراغات (حراميه)</t>
  </si>
  <si>
    <t>سمك ≥ 0.5 سم</t>
  </si>
  <si>
    <t>طرطشة قوية محببة موزعة الحبوب بانتظام على كامل المساحة</t>
  </si>
  <si>
    <t>مراجعة أماكن ومسارات فواصل التمدد والهبوط ووقف اللياسة عندها وتركيب اكسسواراتها</t>
  </si>
  <si>
    <t>تركيب زوايا معدنية (Corner Beads) لكل الزوايا القائمة الظاهرة</t>
  </si>
  <si>
    <t>ترك فاصل صغير ثابت العمق والعرض عند تلاقي البياض مع الحلوق يملأ بمادة يعتمد المصنع ملاءمتها</t>
  </si>
  <si>
    <t>معالجة الطرطشة بالماء الغزير</t>
  </si>
  <si>
    <t>يومان كحد أدنى والمعتاد 3 أيام</t>
  </si>
  <si>
    <t>قياس سمك الطرطشة</t>
  </si>
  <si>
    <t>لا يقل عن 0.5 سم</t>
  </si>
  <si>
    <t>مراجعة محتوى الأسمنت ونسبة خلط مونة الطرطشة</t>
  </si>
  <si>
    <t>300 إلى 450 كجم/م3، نسبة 1 أسمنت : 1 إلى 2 رمل حاد خشن</t>
  </si>
  <si>
    <t>أخذ عينات دورية من مونة الطرطشة واختبار مكعباتها</t>
  </si>
  <si>
    <t>لا تقل عن 300 كجم/سم2 بعد 28 يوماً</t>
  </si>
  <si>
    <t>التحقق من وزن شبك اللياسة المجلفن قبل التركيب</t>
  </si>
  <si>
    <t>1.6 إلى 1.85 كجم/م2 غالباً</t>
  </si>
  <si>
    <t>توقيع محور طولي للطرقات بجهاز Total Station ومحاور عمودية عليه للغرف في المشاريع الكبيرة والتحقق من التعامد</t>
  </si>
  <si>
    <t>تربيع الغرف بتسلسل من المحاور لضمان اتصال عراميس البلاط لاحقاً</t>
  </si>
  <si>
    <t>عمل بؤج في زوايا الغرف والمساحات الداخلية والتحقق بالشاغول مع بؤج زوايا قائمة تماماً وحزمة حول الأعمدة</t>
  </si>
  <si>
    <t>بؤجة 3×10 سم على مسافات ≤ 2 م، 0.5 م فوق الأرض و0.5 م تحت السقف</t>
  </si>
  <si>
    <t>التحقق من سمك البؤج</t>
  </si>
  <si>
    <t>≤ 20 مم حوائط داخلية، 15 مم أسقف، 25 مم واجهات</t>
  </si>
  <si>
    <t>ضبط استواء البؤج أفقياً بقدة ألمنيوم أو خيط</t>
  </si>
  <si>
    <t>ربط بؤج غرف نفس الوحدة ونفس الدور بالزوايا لضمان استمرار بلاط الغرف</t>
  </si>
  <si>
    <t>تركيب زاوية قائمة معدنية على بؤج النواصي وقياس العرض أعلى وأسفل في الأعمدة البارزة</t>
  </si>
  <si>
    <t>ص 172</t>
  </si>
  <si>
    <t>ضبط أفقية الطبانات والدراوي الظاهرة ببؤج بالميزان</t>
  </si>
  <si>
    <t>ضبط بؤج السقف بميزان القامة مقلوباً وشد خيط على بؤجة البداية والنهاية</t>
  </si>
  <si>
    <t>انحراف ≤ 1.5 سم</t>
  </si>
  <si>
    <t>استلام حلوق الأبواب والشبابيك والفتحات على استقامة البؤج والأوتار</t>
  </si>
  <si>
    <t>ضبط علب المفاتيح وبرايز الكهرباء على مستوى وجه البؤج أفقية وبالمناسيب المحددة</t>
  </si>
  <si>
    <t>استخدام حدوة حديد دائرية لضبط بؤج الأعمدة الدائرية</t>
  </si>
  <si>
    <t>قطر العمود + 4 إلى 5 سم</t>
  </si>
  <si>
    <t>تنفيذ الأوتار (Plastering Screed) بنفس سمك البؤج بين البؤج العلوية والسفلية والتسوية بقدة مستوية الحافة</t>
  </si>
  <si>
    <t>المسافة بين الأوتار ≤ 2 م</t>
  </si>
  <si>
    <t>عمل الخطوط الغاطسة الرأسية والأفقية للعرانيس والأفاريز والميول اللازمة لجلسات النوافذ حسب المخططات</t>
  </si>
  <si>
    <t>استرباع أبعاد الغرف عند البؤج والأوتار</t>
  </si>
  <si>
    <t>تحديد منسوب نهاية اللياسة أعلى وأسفل الجدار خصوصاً أسفل الواجهات بالموقع العام لتفادي المرمات</t>
  </si>
  <si>
    <t>تكسير البؤج الجبسية بعد البطانة وترميم مكانها</t>
  </si>
  <si>
    <t>تحديد أقطار ومراكز الحوائط المنحنية برجل أو بركار أو Total Station مع استخدام أنابيب كهرباء أو قضبان تسليح لمنحنى منتظم</t>
  </si>
  <si>
    <t>التحقق من سمك لياسة السقف</t>
  </si>
  <si>
    <t>≥ 10 مم</t>
  </si>
  <si>
    <t>عدم بدء البياض الأسمنتي للواجهات إلا بعد انتهاء كل مباني الواجهات بما فيها الدروة والطبانة</t>
  </si>
  <si>
    <t>ضبط رأسية بياض الواجهات بالبؤج من أعلى حتى منسوب الرصيف مع بؤج النواصي</t>
  </si>
  <si>
    <t>التحقق من سمك لياسة الواجهات</t>
  </si>
  <si>
    <t>≥ 2.5 سم</t>
  </si>
  <si>
    <t>ضبط رأسية الفتحات والشبابيك على خط رأسي واحد بين الأدوار حتى الأرضي</t>
  </si>
  <si>
    <t>مد اللياسة أسفل منسوب بلاط الرصيف</t>
  </si>
  <si>
    <t>10 سم على الأقل</t>
  </si>
  <si>
    <t>ص 173</t>
  </si>
  <si>
    <t>تركيب زوايا corner beads حديد مجلفن مقاوم للصدأ أو مغطى بـPVC في الزوايا القائمة بالواجهات</t>
  </si>
  <si>
    <t>عدم الملو بالمونة إلا بعد معالجة الطرطشة والتأكد من صلابتها</t>
  </si>
  <si>
    <t>3 أيام معالجة</t>
  </si>
  <si>
    <t>ص 174</t>
  </si>
  <si>
    <t>الرمل نظيف متدرج خالٍ من الأتربة وتدرجه حسب جدول المواصفات</t>
  </si>
  <si>
    <t>الأسمنت غير متحجر بدون كتل</t>
  </si>
  <si>
    <t>لم يمضِ عليه 6 شهور من التعبئة</t>
  </si>
  <si>
    <t>ص 175</t>
  </si>
  <si>
    <t>وضع بطاقات بتاريخ وكمية كل دفعة أسمنت لسحب القديم قبل الجديد</t>
  </si>
  <si>
    <t>الالتزام بالخلطة التصميمية بصناديق معايرة (Gauge Box)</t>
  </si>
  <si>
    <t>استخدام خلاطات ميكانيكية معايرة بالحجم أو الوزن في المشاريع الكبيرة مع تقليب المونة جافة ثم إضافة الماء</t>
  </si>
  <si>
    <t>زمن الخلط ≥ 3 إلى 5 دقائق</t>
  </si>
  <si>
    <t>إيقاف البياض عند ارتفاع الحرارة أو الرياح الحارة الجافة</t>
  </si>
  <si>
    <t>حرارة الهواء ≤ 35 درجة مئوية</t>
  </si>
  <si>
    <t>عدم استخدام خلطة بدأ لها الشك أو مر على خلطها أكثر من نصف ساعة إلا بإثبات صلاحيتها باختبار إبرة فيكات</t>
  </si>
  <si>
    <t>30 دقيقة</t>
  </si>
  <si>
    <t>أخذ عينات دورية من مونة البياض مكعبات 15×15×15 سم</t>
  </si>
  <si>
    <t>≥ 250 كجم/سم2 بعد 28 يوماً</t>
  </si>
  <si>
    <t>منع تسوية (درع) المونة مباشرة والانتظار حتى الجفاف منعاً للتطبيل</t>
  </si>
  <si>
    <t>مسح السطح بعكس اتجاه الضوء لكشف الفراغات المقعرة وملئها بالمونة وإزالة الزوائد بضغط شديد</t>
  </si>
  <si>
    <t>تسوية سطح البطانة حسب نوع التشطيب المطلوب</t>
  </si>
  <si>
    <t>تخشين السطح ثم المحارة أو البروة للتنعيم (smooth trowelled finish) للدهانات الزيتية أو البلاستيك</t>
  </si>
  <si>
    <t>تمشيط أسفل الجدار لتركيب الوزرات بالخلطة الأسمنتية ومنع الجبس</t>
  </si>
  <si>
    <t>عمل إمامات النواصي والأكتاف والمعابر والجلسات</t>
  </si>
  <si>
    <t>عمل عين الدمعة (Drip Mould) في عتب الشبابيك وأي بروزات بالواجهات</t>
  </si>
  <si>
    <t>عمل عرموس حول حلق الباب الحديد</t>
  </si>
  <si>
    <t>تمشيط البطانة قبل جفافها بتموجات أفقية ورأسية قبل الضهارة بالمصيص أو الفطيسة</t>
  </si>
  <si>
    <t>عمق 5 مم</t>
  </si>
  <si>
    <t>تمشيط البطانة على هيئة أهلة (حواجب) قبل الحجر الصناعي</t>
  </si>
  <si>
    <t>عمق 7 مم وعرض 1 سم وطول 10 سم</t>
  </si>
  <si>
    <t>التقفيل الجيد (تقطيب) حول علب ومفاتيح الكهرباء بزوايا قائمة بدون فراغ بين غطاء البرايز والعلبة</t>
  </si>
  <si>
    <t>تنفيذ البطانة على طبقات في الانخفاضات الكبيرة مع شبك لياسة بقلاوة أو مسامير بين الطبقات</t>
  </si>
  <si>
    <t>≥ يوم بين الطبقات ثم رش 3 أيام</t>
  </si>
  <si>
    <t>سمك طبقة المصيص</t>
  </si>
  <si>
    <t>5 إلى 10 مم</t>
  </si>
  <si>
    <t>سمك طبقة الحجر الصناعي والمزايكو</t>
  </si>
  <si>
    <t>20 إلى 40 مم</t>
  </si>
  <si>
    <t>سمك الجرافيوليت والجرافياتو</t>
  </si>
  <si>
    <t>2 إلى 5 مم</t>
  </si>
  <si>
    <t>منع الجبس أو الجير في الواجهات بالأماكن الساحلية إلا في البؤج وتزال بعد البياض</t>
  </si>
  <si>
    <t>منع حصوة بطن البقرة في الأماكن الساحلية</t>
  </si>
  <si>
    <t>منع بودرة البازلت في البياض في مصر مع السماح بحصوة البازلت المغسولة في البياض المزايكو</t>
  </si>
  <si>
    <t>منع الجير في مونة بياض الأسقف وحوائط الحمامات</t>
  </si>
  <si>
    <t>مراجعة رأسية البياض بقدة ألمنيوم جديدة مع ميزان ألمنيوم</t>
  </si>
  <si>
    <t>النظر لجانب البياض عكس الضوء لكشف التموجات</t>
  </si>
  <si>
    <t>استلام الملو بقدة ألمنيوم (Straight Edge) مائلة وعدم وجود إضاءة بين القدة والبياض</t>
  </si>
  <si>
    <t>≤ 3 مم لكل 3000 مم بقدة 3 م بأي موضع</t>
  </si>
  <si>
    <t>استقامة الزوايا الداخلية بقدة أفقية ومائلة وأفقية الزوايا الأفقية للغرف</t>
  </si>
  <si>
    <t>مراجعة التقفيل حول علب الكهرباء ومنسوب نهاية وبداية اللياسة</t>
  </si>
  <si>
    <t>مراجعة مقاسات فتحات الشبابيك وتربيعها وعدم التطبيل في الجلسات</t>
  </si>
  <si>
    <t>الطرق على اللياسة لكشف التطبيل (صوت أجوف) وتكسير وإعادة المناطق المطبلة</t>
  </si>
  <si>
    <t>لا صوت أجوف</t>
  </si>
  <si>
    <t>فحص التنميلات وتحديد سببها</t>
  </si>
  <si>
    <t>فحص ظاهرة التمليح (ملح أبيض) ومعالجتها</t>
  </si>
  <si>
    <t>فحص الخامات المعتمدة</t>
  </si>
  <si>
    <t>مراجعة الرسومات التنفيذية لأماكن الكورنيشة وتفاصيلها وأبعادها ومقاس الفارمة والتأكد من مطابقة الفارمة</t>
  </si>
  <si>
    <t>تخشين البياض أسفل الكورنيشة</t>
  </si>
  <si>
    <t>ضبط ارتفاع الكورنيشة من الشرب وتثبيتها بالجدران والسقف</t>
  </si>
  <si>
    <t>معالجة التقاء الكورنيشة في الأركان والزوايا البارزة والغاطسة والأسلحة (الترديف)</t>
  </si>
  <si>
    <t>توحيد سمك وبروز الكورنيشة من الحائط والسقف</t>
  </si>
  <si>
    <t>شد خيطان ومساطر ألمنيوم على امتداد الكورنيشة لاستلام الاستقامة والنظافة بعد الانتهاء</t>
  </si>
  <si>
    <t>إعداد مخطط تفصيلي بالأشكال الهندسية والعرانيس المطلوبة بالواجهات للاعتماد</t>
  </si>
  <si>
    <t>اعتماد خلطة تصميمية للمونة</t>
  </si>
  <si>
    <t>5 حجر مجروش : 1 بودرة حجر : 2 أسمنت (عادي مع أبيض) مع أكسيد اللون</t>
  </si>
  <si>
    <t>تحديد المنسوب بالشرب</t>
  </si>
  <si>
    <t>تمشيط البطانة الأسمنتية قبل جفافها على هيئة أهلة</t>
  </si>
  <si>
    <t>الخلط بصناديق معايرة والالتزام بالنسب</t>
  </si>
  <si>
    <t>صندوق 1 م3</t>
  </si>
  <si>
    <t>استلام البطانة بالقدة والميزان بعد تخشينها جيداً</t>
  </si>
  <si>
    <t>تمشيط البطانة قبل جفافها بتموجات أفقية</t>
  </si>
  <si>
    <t>عمق ≥ 3 مم والمسافة بينها ≤ 3 سم</t>
  </si>
  <si>
    <t>ص 205 إلى 206</t>
  </si>
  <si>
    <t>استلام الجبس الخاص بالعراميس: أفقية ورأسية الحواف والميول بالمناطق المائلة وتماثل عرض العراميس</t>
  </si>
  <si>
    <t>سمك ضهارة الحجر الصناعي</t>
  </si>
  <si>
    <t>≥ 6 مم</t>
  </si>
  <si>
    <t>إزالة الجبس من العراميس وتنظيفها وتسويكها</t>
  </si>
  <si>
    <t>تنفيذ فواصل حركة (Movement Joint) في المسطحات الكبيرة</t>
  </si>
  <si>
    <t>إنهاء السطح بالدق بالبشردة وتمشيط أطراف الترابيع والعراميس بالشاحوطة مع إمكانية ترك خطوط ناعمة حول الترابيع</t>
  </si>
  <si>
    <t>صنفرة الحجر الصناعي ودق الأجزاء المطلوبة بالشاطوفة وتقسيمه أشكالاً هندسية إن طلب</t>
  </si>
  <si>
    <t>تركيب Weep screed أسفل البياض الخارجي بالارتفاعات المحددة لمنع الخاصية الشعرية</t>
  </si>
  <si>
    <t>2 بوصة رصف / 4 بوصة تربة</t>
  </si>
  <si>
    <t>تثبيت الشبك بين الخرسانة والمباني وعلى مواسير الكهرباء بمسامير صلب بالدريل</t>
  </si>
  <si>
    <t>لا تزيد عن 25 سم</t>
  </si>
  <si>
    <t>زوايا معدنية لجميع الزوايا القائمة الظاهرة وزاوية شبك للزوايا الداخلية</t>
  </si>
  <si>
    <t>تركيب فواصل حركة وموقف بياض للمساحات الكبيرة</t>
  </si>
  <si>
    <t>أكبر من 25 م2</t>
  </si>
  <si>
    <t>تركيب الحلوق مع البؤج بعد الطرطشة وقبل الملو</t>
  </si>
  <si>
    <t>الطرطشة محببة بكامل المسطح</t>
  </si>
  <si>
    <t>5 مم بدون تسييل</t>
  </si>
  <si>
    <t>الأوتار والبؤج</t>
  </si>
  <si>
    <t>المسافة بين الأوتار لا تزيد عن 2 م</t>
  </si>
  <si>
    <t>الملو ثم الضهارة على طبقات</t>
  </si>
  <si>
    <t>الطبقة لا تزيد عن 15 مم بفاصل 24 ساعة</t>
  </si>
  <si>
    <t>شبك على كامل المساحة عند زيادة سمك البياض</t>
  </si>
  <si>
    <t>أكبر من 3 سم</t>
  </si>
  <si>
    <t>تربيع الغرف بالخيوط ونظرية 3-4-5 م والتلقيط منها</t>
  </si>
  <si>
    <t>قياس رأسية البؤج والأوتار بميزان خيط أو قدة</t>
  </si>
  <si>
    <t>قياس تعريض الأعمدة والأسلحة</t>
  </si>
  <si>
    <t>عرض الفاصل يؤخذ من المخططات الإنشائية</t>
  </si>
  <si>
    <t>تثبيت غطاء الفاصل من جهة واحدة فقط مع سيليكون عند حافته</t>
  </si>
  <si>
    <t>ص 388</t>
  </si>
  <si>
    <t>تثبيت نهاية العزل على الرقبة بخوصة حابسة وتغطية الفاصل من أسفل بخوصة ألومنيوم</t>
  </si>
  <si>
    <t>رفع الـ waterproofing membrane على الرقبة مع vinyl vapor barrier مستمر وcover plate بـ spring clip</t>
  </si>
  <si>
    <t>فاصل التمدد المعدني (شكل ب-29): غطاء ألومنيوم بمشبك زنبركي ستانلس، حاجز بخار فينيل مستمر وموانع رطوبة مستمرة، غطاء ألومنيوم للرقاب فوق غشاء العزل</t>
  </si>
  <si>
    <t>تنظيف سطح الخرسانة بالهواء المضغوط وإزالة الأتربة</t>
  </si>
  <si>
    <t>نعومة الأسطح وإزالة رتش الخرسانة وقطع الخشب، وتقطيع الزراجين وملء أماكنها بالمونة</t>
  </si>
  <si>
    <t>اعتماد نوع العزل واستلام المواد في عبوات عليها اسم الصانع وتاريخ الإنتاج والانتهاء وتخزينها بعيدا عن الشمس</t>
  </si>
  <si>
    <t>اختبارات البيتومين المورد: Flash Point و Softening Point و Penetration</t>
  </si>
  <si>
    <t>منع تخفيف العزل بالماء أو الكيروسين ما لم تنص النشرة الفنية مع مراجعة نسب الخلط</t>
  </si>
  <si>
    <t>بدء العزل بعد انتهاء معالجة آخر عنصر، إلا مع مواد معالجة كيميائية بيتومينية فيدهن بمجرد الفك</t>
  </si>
  <si>
    <t>7 أيام من صب آخر عنصر</t>
  </si>
  <si>
    <t>معالجة تنميلات الصب بلباني أسمنت وقفيلها ومعالجة التعشيش</t>
  </si>
  <si>
    <t>إزالة الأجزاء المفككة ومعالجة التعشيش والشروخ بمونة الترميم</t>
  </si>
  <si>
    <t>وزرة أسمنتية بين العمود والقاعدة لتمكين الدهان مكان الالتقاء ومعالجة فواصل الصب</t>
  </si>
  <si>
    <t>ارتفاع 5 سم</t>
  </si>
  <si>
    <t>مباني قصة الردم: ملء وحشو فراغات الطوب جيدا قبل العزل</t>
  </si>
  <si>
    <t>قص أسياخ الزراجين تحت السطح ثم الملء بمواد ترميم</t>
  </si>
  <si>
    <t>≥ 5 مم</t>
  </si>
  <si>
    <t>معالجة الخرسانة جيدا وجفاف السطح تماما قبل العزل</t>
  </si>
  <si>
    <t>طبقة برايمر للبيتومين البارد إن نصت المواصفات وجفافها قبل الطبقة التالية</t>
  </si>
  <si>
    <t>750 جم/م2</t>
  </si>
  <si>
    <t>ص 91 إلى 92</t>
  </si>
  <si>
    <t>الوجه الأول في اتجاه واحد واستلامه ثم الثاني متعامدا واستلامه، والمدة بين الطبقات حسب المنتج</t>
  </si>
  <si>
    <t>ص 92</t>
  </si>
  <si>
    <t>استلام الطبقة الأخيرة بالسمك المطلوب وبدون أماكن غير معزولة (حرامية)</t>
  </si>
  <si>
    <t>جفاف كل طبقة قبل التالية</t>
  </si>
  <si>
    <t>معدل دهان البيتومين البارد حسب تعليمات الصانع</t>
  </si>
  <si>
    <t>1-1.5 كجم/م2</t>
  </si>
  <si>
    <t>الجدران الساندة بالبدروم والقبو وجدران المصاعد أسفل الأرض مع مياه جوفية: عزل خارجي بلفائف بيتومين لا عزل سائل</t>
  </si>
  <si>
    <t>بعض المواصفات (خاصة الساحلية): عزل القواعد بلفائف مع طبقة حماية (كارتونال وخلافه)</t>
  </si>
  <si>
    <t>الخزانات الأرضية وحوائط البدروم: لفائف + طبقة حماية (بوليسترين مضغوط، بلوك مصمت، كارتونال، خرسانة للأفقي)</t>
  </si>
  <si>
    <t>اختبار عزل حوائط البدروم: معاينة اللحام بين الوصلات والطبقات والمنسوب</t>
  </si>
  <si>
    <t>اختبار الغمر: ردم حول الحائط حتى نصف ارتفاعه وغمر الردم بالماء حتى التشبع لمدة أسبوع، وإلا إعادة العزل واختباره</t>
  </si>
  <si>
    <t>لا رطوبة أو رشح بالداخل</t>
  </si>
  <si>
    <t>طبقة حماية للعزل الخارجي قبل الردم (غالبا طوب مصمت)</t>
  </si>
  <si>
    <t>تعذر الاختبار لوجود مبان مجاورة: عناية بالإشراف وإسناد العزل لشركات متخصصة وزيادة معدلات المواد</t>
  </si>
  <si>
    <t>+25% عن العادية</t>
  </si>
  <si>
    <t>الجدران الساندة: عزل لفائف من أسفل الحائط حتى فوق أعلى منسوب متوقع للمياه الجوفية والباقي عزل رطوبة (SBC)</t>
  </si>
  <si>
    <t>300 مم فوق أعلى منسوب مياه</t>
  </si>
  <si>
    <t>عزل داخلي إيبوكسي غير سام بشركة متخصصة معتمدة مع ضمان</t>
  </si>
  <si>
    <t>العزل الخارجي باللفائف: وجه تأسيس، عدد الطبقات، تقوية الأركان، فحص اللحامات بالهواء</t>
  </si>
  <si>
    <t>ص 145-146</t>
  </si>
  <si>
    <t>اختبار العزل الخارجي بالردم حول الخزان حتى نصف الارتفاع وغمر الردم بالماء حتى التشبع أسبوعا كاملا دون ظهور رطوبة أو رشح بالجهة الداخلية، وإلا يعاد العزل ويختبر مرة أخرى</t>
  </si>
  <si>
    <t>طبقة حماية للعزل الخارجي قبل الردم (طوب مصمت أو Protection Board)</t>
  </si>
  <si>
    <t>عزل أفقي بكامل قطاع السور فوق التشطيب</t>
  </si>
  <si>
    <t>على ارتفاع 15 سم</t>
  </si>
  <si>
    <t>عزل قواطيع الحمامات أفقيا بالأسفلتويد ورأسيا بالوزرة</t>
  </si>
  <si>
    <t>المياه الجوفية العالية: عازل أفقي من البيتومين والرمل بكامل عرض حائط الأرضي مع تفريغ الجانبين</t>
  </si>
  <si>
    <t>1.5 سم</t>
  </si>
  <si>
    <t>نظافة سطح خرسانة الأرضية وخلوها من البروزات والتعشيش</t>
  </si>
  <si>
    <t>ص 177</t>
  </si>
  <si>
    <t>قص الأسياخ والزراجين تحت السطح وملؤها بمونة ترميم</t>
  </si>
  <si>
    <t>بعمق 5 مم من السطح</t>
  </si>
  <si>
    <t>علاج التقاء الأسطح الأفقية والرأسية بوزرة</t>
  </si>
  <si>
    <t>معالجة النتوءات وتنعيم الأرضية أو فرد طبقة لباد، وبعض المشاريع تشترط Slope Screed قبل العزل</t>
  </si>
  <si>
    <t>لباد 5 مم، Screed سمك 50 مم</t>
  </si>
  <si>
    <t>لياسة جوانب حوائط الحمامات للصق وزرة العزل ولياسة الأرضية والميول عند النتوءات مع المعالجة</t>
  </si>
  <si>
    <t>ارتفاع 20 إلى 30 سم، ثخانة ≥ 15 مم، معالجة 3 أيام</t>
  </si>
  <si>
    <t>بناء مدماك أسفل فتحة باب الحمام لحبس العزل وتحديد المساحة الرطبة</t>
  </si>
  <si>
    <t>ارتفاع 7 سم</t>
  </si>
  <si>
    <t>عمل تجاويف أماكن المواسير والتمديدات الرأسية بحوائط الحمام ولياسة أماكن التكسير</t>
  </si>
  <si>
    <t>دهان طبقة تأسيس (برايمر) قبل اللفائف</t>
  </si>
  <si>
    <t>كل التمديدات الأفقية للصرف والتغذية أعلى طبقة العزل</t>
  </si>
  <si>
    <t>منسوب نهاية وزرة العزل أعلى من التشطيب</t>
  </si>
  <si>
    <t>10 إلى 25 سم</t>
  </si>
  <si>
    <t>لحام وتقفيل العزل حول التمديدات الأفقية المارة بمنسوب الوزرة (حلقمة)</t>
  </si>
  <si>
    <t>عمل وزرة (رقبة قزازة) على كامل محيط الحمام والقواطيع الداخلية للحمامات المجمعة</t>
  </si>
  <si>
    <t>سمك لفائف العزل طبقة أو طبقتان حسب البند</t>
  </si>
  <si>
    <t>4 مم غالباً</t>
  </si>
  <si>
    <t>التقفيل الجيد حول جرابات المواسير وإدخال العزل في الماسورة</t>
  </si>
  <si>
    <t>تراكب الشرائح ولحامها بالبشبوري وكيها مباشرة</t>
  </si>
  <si>
    <t>تراكب ≥ 10 سم</t>
  </si>
  <si>
    <t>طبقة تقوية إضافية عند الأركان ووزرة فوق منسوب التشطيب</t>
  </si>
  <si>
    <t>عرض 20 سم ووزرة ≥ 10 سم</t>
  </si>
  <si>
    <t>تثبيت نهايات العزل في تجويف بالجدران المحيطة</t>
  </si>
  <si>
    <t>عدم اختبار العزل إلا بعد تمديد مواسير السباكة في الأرضيات واختبارها واستلامها</t>
  </si>
  <si>
    <t>تنفيذ طبقتين إحداهما أسفل مواسير الصرف والأخرى أسفل السيراميك إذا نصت المواصفات (الكويت وزارة التربية)</t>
  </si>
  <si>
    <t>إزالة الأجزاء المفككة ومعالجة التعشيش والشروخ في أرضية الحمام بمونة الترميم</t>
  </si>
  <si>
    <t>ملء الحمام أو المطبخ بالماء وتركه</t>
  </si>
  <si>
    <t>ارتفاع 10 إلى 15 سم لمدة 48 ساعة</t>
  </si>
  <si>
    <t>معاينة الجزء المغمور ومراقبة نقص المنسوب مع احتساب البخر</t>
  </si>
  <si>
    <t>ملاحظة السطح السفلي للمنطقة المختبرة واستمرار الملاحظة بعد تفريغ المياه</t>
  </si>
  <si>
    <t>لا تسريب ولا رشح لمدة 48 ساعة أخرى</t>
  </si>
  <si>
    <t>تنفيذ طبقة حماية فوراً بعد القبول (لياسة بربقه أو مشمع بولي إيثيلين أو خرسانة عادية أو حسب العقد)</t>
  </si>
  <si>
    <t>تغطية العزل بلياسة أسمنتية مع إضافات لتقليل النفاذية</t>
  </si>
  <si>
    <t>10 مم، وفي بعض المشاريع ≥ 30 مم حتى 50 مم مع تشكيل الميول</t>
  </si>
  <si>
    <t>نظافة الأسطح من كسر الخرسانة والمونة الساقطة والفضلات</t>
  </si>
  <si>
    <t>صب قواعد ماكينات التكييف على السطح قبل العزل</t>
  </si>
  <si>
    <t>إزالة الأجزاء المفككة ومعالجة التعشيش والشروخ بمونة ترميم</t>
  </si>
  <si>
    <t>سطح الخرسانة أسفل العزل الملامس أملس بالتسوية أثناء الصب (هيليكوبتر) أو لياسة بسمك كافٍ</t>
  </si>
  <si>
    <t>بناء حاجز أمام فتحات أبواب السطح</t>
  </si>
  <si>
    <t>تنفيذ أوتار خرسانة الميول الخفيفة (فوم) بين منسوب الجرجوري وأبعد نقطة ويفضل الجرجوري في منتصف المسافة</t>
  </si>
  <si>
    <t>ميول 1/100 ولا تقل عن 3 مم/م</t>
  </si>
  <si>
    <t>ملء خرسانة الفوم بين الأوتار وتسويتها</t>
  </si>
  <si>
    <t>أسمنت ≥ 300 كجم/م3</t>
  </si>
  <si>
    <t>عمل وزرة أسمنتية على جوانب الجدران بمثلث</t>
  </si>
  <si>
    <t>ارتفاع 15 سم</t>
  </si>
  <si>
    <t>دهان برايمر قبل اللفائف</t>
  </si>
  <si>
    <t>تركيب جراجير المطر وتمديد المواسير قبل العزل</t>
  </si>
  <si>
    <t>التحقق من خبرة مقاول العزل المتخصص</t>
  </si>
  <si>
    <t>سابقة أعمال ≥ 3 سنوات</t>
  </si>
  <si>
    <t>مراجعة أعمدة الصرف مع شبابيك الأدوار بحيث لا تمر داخلها</t>
  </si>
  <si>
    <t>فرد اللفائف بالتراكب واللحام بالبشبوري</t>
  </si>
  <si>
    <t>تراكب 10 إلى 15 سم</t>
  </si>
  <si>
    <t>عدم وجود جيوب هوائية أسفل اللفائف (كرشة) وثقبها وإخراج الهواء وإعادة اللحام إن وجدت</t>
  </si>
  <si>
    <t>اللحامات عمودية على اتجاه المياه بحيث يكون الفاصل مخفياً لأسفل</t>
  </si>
  <si>
    <t>طبقة تقوية إضافية عند الأركان وعمل Waterproof Membrane Base Flashing أعلى منسوب التشطيب</t>
  </si>
  <si>
    <t>عرض 20 سم</t>
  </si>
  <si>
    <t>عمل الحلقمة حول جراجير المطر ومواسير الصرف والتكييف والكهرباء</t>
  </si>
  <si>
    <t>فرد الطبقة الثانية عكس اتجاه الأولى والأخيرة في اتجاه الميول، أو نفس الاتجاه مع زحزحة اللحام حسب رأي آخر</t>
  </si>
  <si>
    <t>تثبيت نهايات العزل في تجويف بجدران السطح وحبسه بزاوية ألمنيوم على الوزرة (METAL FLASHING)</t>
  </si>
  <si>
    <t>تركيب العازل الحراري حسب المواصفات</t>
  </si>
  <si>
    <t>XPS سمك 5 سم وكثافة 35 كجم/م3 في الخليج</t>
  </si>
  <si>
    <t>مراعاة تركيب ألواح العازل الحراري أولاً ثم عزل الرطوبة بالمواد اللاصقة الخاصة كالأسفلت البارد عند نص المواصفات، ثم الستارين أو الطلاء حسب المخططات</t>
  </si>
  <si>
    <t>ص 180</t>
  </si>
  <si>
    <t>فرد طبقة حماية من القماش (Geotextile) أو خلافه</t>
  </si>
  <si>
    <t>تنفيذ فواصل تمدد في بلاط السطح تملأ بقضبان فوم ومادة SEALANT</t>
  </si>
  <si>
    <t>كل 4 م بالاتجاهين وعرض 2 سم بالمناطق الحارة</t>
  </si>
  <si>
    <t>بلاط السطح بلحامات متبادلة (لحام مقطوع) واللحام المستمر عمودي على اتجاه سريان المياه</t>
  </si>
  <si>
    <t>ميول البلاط بنفس ميول طبقة Screed</t>
  </si>
  <si>
    <t>≥ 1% (كود البناء السعودي)</t>
  </si>
  <si>
    <t>سد الجراجير وملء الأماكن المنخفضة بالماء حتى أقل من الوزرة</t>
  </si>
  <si>
    <t>48 إلى 72 ساعة</t>
  </si>
  <si>
    <t>التفتيش أسفل السطح بكشافات شديدة الإضاءة لكشف الرشح</t>
  </si>
  <si>
    <t>دهان عزل بيتوميني (Bituminous dampproofing) على أوجه القاعدة</t>
  </si>
  <si>
    <t>فرد غشاء البولي إيثيلين 200 micron تحت البلاطة</t>
  </si>
  <si>
    <t>200 micron</t>
  </si>
  <si>
    <t>دهان بيتوميني طبقتين لأوجه القواعد والرقاب والميدات الملاصقة للتربة قبل الردم</t>
  </si>
  <si>
    <t>طبقتان</t>
  </si>
  <si>
    <t>دهان عازل سائل (Liquid waterproofing) على وجه الميدة الملاصق للبلاطة</t>
  </si>
  <si>
    <t>عازل رطوبة تحت البلاطة والتخانة وتحت الميدة حسب المواصفات</t>
  </si>
  <si>
    <t>فرد حاجز البخار (Vapor barrier) فوق طبقة التصريف 100 مم تحت البلاطة الأرضية وتحت التخانة</t>
  </si>
  <si>
    <t>ميول خرسانة الميول نحو الصرف ونظافة وجفاف السطح</t>
  </si>
  <si>
    <t>≥ 50 مم عند أقل نقطة</t>
  </si>
  <si>
    <t>عمل الوزرات عند الأركان قبل العزل</t>
  </si>
  <si>
    <t>100 × 100 مم</t>
  </si>
  <si>
    <t>رفع العزل 400 مم على الدروة وتثبيته بـ metal flashing وsealant</t>
  </si>
  <si>
    <t>400 مم</t>
  </si>
  <si>
    <t>عزل البدروم على الوجه الخارجي للحوائط مستمر تحت البلاطة الأرضية ويرتفع فوق منسوب الصفر</t>
  </si>
  <si>
    <t>طوبة حماية (نصف طوبة) أمام الطبقة العازلة الرأسية</t>
  </si>
  <si>
    <t>طبقة عزل أفقية في الحائط أسفل منسوب الدور الأرضي ومتصلة بعزل البلاطة</t>
  </si>
  <si>
    <t>Cast-in pipe sleeve في البلاطة مع Galvanized flashing في mastic وclamping ring مجلفنة وmastic sealant حول الماسورة</t>
  </si>
  <si>
    <t>رفع 300 مم</t>
  </si>
  <si>
    <t>ميول خرسانة الميول نحو الجراجير</t>
  </si>
  <si>
    <t>إحكام غشاء العزل داخل فلانشة الجرجوري مع joint gasket وsealant with backrod</t>
  </si>
  <si>
    <t>معالجة التعشيش قبل العزل</t>
  </si>
  <si>
    <t>تقطيع الزراجين الحديد للداخل وتغطيتها بالمونة</t>
  </si>
  <si>
    <t>5 مم</t>
  </si>
  <si>
    <t>كنس القواعد وتنظيفها بالهواء المضغوط</t>
  </si>
  <si>
    <t>دهان البيتومين على طبقات مع جفاف الأولى قبل الثانية وبالمعدل المطلوب</t>
  </si>
  <si>
    <t>0.45 إلى 0.85 كجم/م2 للطبقة</t>
  </si>
  <si>
    <t>عمل بؤج وأوتار للميول باتجاه فتحات صرف المطر</t>
  </si>
  <si>
    <t>استلام ميول الأسطح بميزان قامة</t>
  </si>
  <si>
    <t>لا تقل عن 3 مم/م والمعتاد 5 إلى 10</t>
  </si>
  <si>
    <t>اختبار الكثافة الرطبة لخرسانة الفوم</t>
  </si>
  <si>
    <t>كل ساعة</t>
  </si>
  <si>
    <t>اعتماد نوع خرسانة الميول الخفيفة: ركام ليكا، كسر طوب أحمر، أو خرسانة رغوية (فوم)</t>
  </si>
  <si>
    <t>عمل رقبة قزازة (Fillet) بالمونة بين السقف والدروة</t>
  </si>
  <si>
    <t>ملحق مصور ص 40 إلى 41</t>
  </si>
  <si>
    <t>دهان Primer بالمعدل المطلوب وجفافه</t>
  </si>
  <si>
    <t>اتجاه التراكب مع ميل المياه</t>
  </si>
  <si>
    <t>طولي 10 سم وعرضي 15 سم</t>
  </si>
  <si>
    <t>تسليط اللهب على كامل طول اللفة وخروج bead منصهر على خطوط اللحام</t>
  </si>
  <si>
    <t>كي اللحامات بالمسطرين الساخن</t>
  </si>
  <si>
    <t>تنفيذ تمديدات صرف الحمامات قبل العزل وإحكام العزل حول المواسير</t>
  </si>
  <si>
    <t>إدخال طرف الوزرة في تجويف (Reglet) بالجدار وملؤه بـ Sealant</t>
  </si>
  <si>
    <t>اختبار الغمر</t>
  </si>
  <si>
    <t>48 ساعة على الأقل بارتفاع 10 إلى 15 سم</t>
  </si>
  <si>
    <t>اللحامات الطولية للفات مخفية في اتجاه سريان مياه المطر</t>
  </si>
  <si>
    <t>عمودية على الميل</t>
  </si>
  <si>
    <t>ملحق مصور ص 40</t>
  </si>
  <si>
    <t>فواصل تمدد في بلاط الأرصفة</t>
  </si>
  <si>
    <t>كل 10 م.ط بحد أقصى</t>
  </si>
  <si>
    <t>بلاط الأرصفة يبدأ ببلاطة صحيحة بجوار البردورة والغلاقات عند المبنى</t>
  </si>
  <si>
    <t>إعداد مخطط توزيع البلاط (Shop drawing) يوضح سمك اللحامات والتقسيط من محاور الفراغ والغلاقات بعد رفع الأبعاد من الطبيعة</t>
  </si>
  <si>
    <t>الغلاقات أكبر من نصف البلاطة ومتماثلة</t>
  </si>
  <si>
    <t>مطابقة البلاط المورد للمعتمد في الفرز والنوع والسمك واللون</t>
  </si>
  <si>
    <t>التوريد في تغليف محكم عليه اسم المصنع وبلد المنشأ</t>
  </si>
  <si>
    <t>الانتهاء من اللياسة والمرمات وأي أعمال تحتاج سقالة قبل التبليط</t>
  </si>
  <si>
    <t>اعتماد مخطط شكل التركيب والزاوية والألوان والإطار بجوار الحوائط قبل كتابة الطلبية</t>
  </si>
  <si>
    <t>ص 181</t>
  </si>
  <si>
    <t>مراجعة التمديدات الكهربائية أسفل الأرضيات وتثبيتها وتغطيتها بخلطة خرسانية والتمديدات الصحية والمياه والمبردات</t>
  </si>
  <si>
    <t>عمل شيرب منسوب ثابت لكل دور بجوار السلالم والمصاعد ونقله لكل الغرف</t>
  </si>
  <si>
    <t>110 سم من سطح الخرسانة وسطح البلاط 100 سم من الشيرب وارتفاع التركيب ≥ 5 سم عند أعلى نقطة</t>
  </si>
  <si>
    <t>رمل التركيب نظيف خالٍ من المخلفات وكسر البلوك مع الرش والتندية والدك</t>
  </si>
  <si>
    <t>مقاس صفر إلى 3 مم</t>
  </si>
  <si>
    <t>سمك الدفان الرملي أسفل البلاط</t>
  </si>
  <si>
    <t>≤ 10 سم والزيادة بخلطة أسمنتية مفلفلة</t>
  </si>
  <si>
    <t>نعومة سطح البلاط وخلوه من الخروم وتوحيد اللون ونوع الحصوة بالمنطقة الواحدة</t>
  </si>
  <si>
    <t>ص 182</t>
  </si>
  <si>
    <t>الغلاقة على الأطراف بنفس المنسوب والميول</t>
  </si>
  <si>
    <t>≥ نصف عرض البلاطة</t>
  </si>
  <si>
    <t>استبعاد البلاط المختلف وعمل كل مساحة منفصلة متجانسة</t>
  </si>
  <si>
    <t>عدم فرد المونة أو الغراء على مساحة أكبر مما يمكن إنهاؤه قبل التصلب</t>
  </si>
  <si>
    <t>استخدام مباعدات (صلايب spacers) لضبط اللحامات</t>
  </si>
  <si>
    <t>خفض منسوب البلاط عند التشطيبات الأخرى (موكيت، فينيل، باركيه) بمقدار سمكها ومواد اللصق</t>
  </si>
  <si>
    <t>تنفيذ ميول الأرضيات في المناطق الرطبة (حمامات، معامل، مطابخ)</t>
  </si>
  <si>
    <t>تنفيذ فواصل الحركة في المساحات الكبيرة وعند الجدران والأعمدة والحلوق والأنابيب وفوق فواصل المنشأ</t>
  </si>
  <si>
    <t>فواصل بواكي للأسطح &gt; 25 م2، مساحات بطول ≤ 10 م، عرض ≥ 5 مم وعمق مادة منع التسرب ≥ 6 مم</t>
  </si>
  <si>
    <t>شرائح التقسيم مستوية وعلى منسوب البلاط المجاور</t>
  </si>
  <si>
    <t>السيراميك خالٍ من فقاعات الهواء والتنميلات وموحد المقاسات</t>
  </si>
  <si>
    <t>قطع البلاطات بالماكينة باستقامة واستبعاد المشروخ والمتآكل والمختلف</t>
  </si>
  <si>
    <t>رفع مقاسات الجرانيت والرخام أولاً وطلبها بعدد صحيح دون غلايق</t>
  </si>
  <si>
    <t>جلي المزايكو والشطف بماكينة جلي خاصة ودهان التيرازو بمادة مانعة للتسرب معتمدة</t>
  </si>
  <si>
    <t>ص 183</t>
  </si>
  <si>
    <t>الوزرات من نفس نوع البلاط ولحامها مع لحام الأرضيات واللياسة خلفها خشنة مثقبة لتقبل الغراء</t>
  </si>
  <si>
    <t>حماية البلاط بورق كرافت أو أغطية سميكة وغلق الأماكن أمام الحركة حتى الثبات</t>
  </si>
  <si>
    <t>المعالجة بالترطيب</t>
  </si>
  <si>
    <t>السقية بلباني أسمنت أو مواد خاصة بلون مناسب (Color Pigment) بعد جفاف مونة اللصق وتصلب البلاط</t>
  </si>
  <si>
    <t>بعد 24 ساعة على الأقل من التركيب</t>
  </si>
  <si>
    <t>الخلطة الأسمنتية أسفل التبليطات</t>
  </si>
  <si>
    <t>≥ 2 سم من مونة 1:3</t>
  </si>
  <si>
    <t>خلطة الرخام الأسمنتية</t>
  </si>
  <si>
    <t>≥ 3 سم بمونة 350 كجم/م3</t>
  </si>
  <si>
    <t>استواء السوك وتعامد الأحرف وانتظام خطوط اللحام وتوحيدها بصلايب موحدة</t>
  </si>
  <si>
    <t>الطرق لكشف الفراغات خلف البلاطة (تطبيل)</t>
  </si>
  <si>
    <t>استلام الأفقية بالقدة وميزان المياه أو الميول حسب المخططات في دورات المياه</t>
  </si>
  <si>
    <t>شطف أحرف البلاط 45 درجة للزوايا والأركان القائمة وشطف ظهر النعلة عند تقابل الأعمدة وزوايا الجدران</t>
  </si>
  <si>
    <t>تنظيف الفواصل بفرشاة سلك وإزالة الصلايب البلاستيكية</t>
  </si>
  <si>
    <t>مراجعة نمط اللحامات (Jointing Pattern) وعدم وجود تسنين</t>
  </si>
  <si>
    <t>الاتفاق على توزيع السيراميك والشكل وزاوية التركيب مع المهندس المشرف قبل الطلبية</t>
  </si>
  <si>
    <t>عمل الاختبارات الدورية للبلاط الأسمنتي (البري ومقاومة الانحناء وامتصاص الماء) ومراجعة النتائج مع جدول البري</t>
  </si>
  <si>
    <t>الفقد بالبري للعادي 1.0 مم للبلاطة و0.8 مم متوسط، الانحناء ≥ 75 كجم/سم2</t>
  </si>
  <si>
    <t>التحقق من سمك سيراميك الأرضيات ومقاومته للانزلاق خاصة بالأماكن المعرضة للمياه، وسمك الجرانيت والرخام وخلوه من العروق والتشققات</t>
  </si>
  <si>
    <t>سيراميك ≥ 8 مم non-slip، رخام وجرانيت ≥ 2 سم</t>
  </si>
  <si>
    <t>فحص بصري: جوانب وزوايا حادة متعامدة وحواف سليمة وأسطح مستوية خالية من الانفصال والتنميل والتقوس والتشقق ولون متجانس، مع تسليط الضوء من بعد متر وانتظام توزيع الحبات في التيرازو</t>
  </si>
  <si>
    <t>فحص التربيع بزاوية حديدية: أقصى فراغ بين ضلع البلاطة والزاوية مقسوماً على طول الضلع</t>
  </si>
  <si>
    <t>≤ 0.5%</t>
  </si>
  <si>
    <t>فحص استقامة الحواف بمسطرة معدنية</t>
  </si>
  <si>
    <t>تقعر أو تحدب ≤ ±0.3% من طول الحافة</t>
  </si>
  <si>
    <t>فحص طول الحواف بقياس دقيق وحساب الفرق كنسبة من الطول الاسمي</t>
  </si>
  <si>
    <t>فحص صلابة وجه المزايكو أو الأسمنتي بحكه بجسم معدني، والخدش بسهولة يدل على ضعف مونة الوجه أو زيادة البودرة أو سوء المعالجة</t>
  </si>
  <si>
    <t>مطابقة مقاس البلاط الأسمنتي ولون الركام ونوعه للتعاقد</t>
  </si>
  <si>
    <t>تجانس لون السطح وتوزيع الحصوة حسب الشكل التصميمي</t>
  </si>
  <si>
    <t>نعومة السطح وخلوه من زوائد التشطيب</t>
  </si>
  <si>
    <t>فحص الاستواء وعدم التقوس بوضع بلاطتين وجهاً لوجه والبحث عن فراغات</t>
  </si>
  <si>
    <t>إعداد مخططات تفصيلية لسيراميك الجدران والتشكيلات والكنارات والأحزمة بعد رفع المقاسات من الطبيعة مع توافق لحام الجدران والأرضيات</t>
  </si>
  <si>
    <t>اعتماد عينات السيراميك والمصنع المورد ومطابقة المورد للمعتمد</t>
  </si>
  <si>
    <t>فرز درجات اللون والمقاس وتركيب درجة واحدة بالفراغ الواحد واستبعاد الشاذ</t>
  </si>
  <si>
    <t>الانتهاء من تأسيس الكهرباء والصحي واختبارها وتسليمها قبل العمل</t>
  </si>
  <si>
    <t>فحص بصري بوضع بلاطتين وجهاً لوجه لملاحظة التقوس وفروق المقاسات واستبعاد المقوس</t>
  </si>
  <si>
    <t>رمل المونة بنفس مواصفات رمل مونة المباني ونظيف</t>
  </si>
  <si>
    <t>صفر إلى 3 مم</t>
  </si>
  <si>
    <t>خط اللحام الأفقي مع حلق الباب العلوي إن أمكن</t>
  </si>
  <si>
    <t>التقسيط من محور الجدار بغلاقة متساوية في الطرفين</t>
  </si>
  <si>
    <t>أكبر من نصف بلاطة</t>
  </si>
  <si>
    <t>وضع منسوب في الفراغ والعمل به وبالتشكيلات على أساسه</t>
  </si>
  <si>
    <t>ارتفاع السيراميك أعلى من السقف المستعار</t>
  </si>
  <si>
    <t>استمرار العراميس عند التقاء الحوائط في الأركان (لحام بيسلم لحام)</t>
  </si>
  <si>
    <t>تركيب بلاطة سليمة عند اتصال الجدار بالسقف الخرساني</t>
  </si>
  <si>
    <t>غمر البلاط قبل التركيب بمدة تسمح بجفاف الماء الحر وليس مباشرة</t>
  </si>
  <si>
    <t>سمك سيراميك الجدران</t>
  </si>
  <si>
    <t>≥ 6 مم ما لم يذكر خلافه</t>
  </si>
  <si>
    <t>ضغط البلاط في المونة الحديثة مع الطرق لتفريغ الفراغات</t>
  </si>
  <si>
    <t>ضبط اتساع اللحامات بمباعدات (spacers)</t>
  </si>
  <si>
    <t>تنفيذ فواصل الحركة في المساحات الكبيرة وعند الأسطح المعيقة والزوايا الداخلية الرأسية وتغير اتجاه التبليط</t>
  </si>
  <si>
    <t>كل 4.5 م (السعودي 09300)</t>
  </si>
  <si>
    <t>تغطية ظهر البلاطة بالمونة</t>
  </si>
  <si>
    <t>≥ 80% و100% في المناطق المعرضة الدائمة للماء</t>
  </si>
  <si>
    <t>تنظيف الأسطح وغسلها بإسفنج وماء عبر الوصلات ثم التلميع بقماش جاف</t>
  </si>
  <si>
    <t>إحكام فتحات الكهرباء والصحي المخترقة بمادة مانعة للتسرب</t>
  </si>
  <si>
    <t>غلق الأماكن وحماية البلاط والمعالجة بالترطيب</t>
  </si>
  <si>
    <t>مراجعة منسوب الأستلو من الأرضية إن وجد</t>
  </si>
  <si>
    <t>استلام رأسية الحوائط بالقدة وميزان المياه والتربيع والتعامد بالزاوية عند الأركان</t>
  </si>
  <si>
    <t>قياس فتحات الأبواب والشبابيك أسفل وأعلى ووسط بقراءة واحدة لكل فتحة ومكان تركيب الحلق بالنسبة لسمك الجدار</t>
  </si>
  <si>
    <t>شطف سوك البلاط عند التقاطعات والزوايا ودوران السيراميك</t>
  </si>
  <si>
    <t>إعمال السقية بعمق سمك البلاطة وكي اللحامات</t>
  </si>
  <si>
    <t>تخديم البلاط مع المعابر ووجه الأبواب والشبابيك والتقطيع حول علب الكهرباء والمواسير</t>
  </si>
  <si>
    <t>ترك أول بلاطة من أسفل الجدار وتركيبها بعد الأرضيات أو آخر بلاطة (CERAMIC COVE BASE TILE) حسب المشروع</t>
  </si>
  <si>
    <t>ص 186</t>
  </si>
  <si>
    <t>تقفيل أعلى قواطيع الحمامات بالسيراميك بمسافة سمك الجدار</t>
  </si>
  <si>
    <t>عدم وجود تسنين والطرق لكشف الصوت الأجوف خاصة بالأركان وإزالة البلاطات المطبلة</t>
  </si>
  <si>
    <t>طرطشة الحوائط بلباني الأسمنت والركام</t>
  </si>
  <si>
    <t>450 كجم أسمنت/م3 رمل</t>
  </si>
  <si>
    <t>ترك الطرطشة حتى الجفاف ومعالجتها بالرش الغزير</t>
  </si>
  <si>
    <t>يومان على الأقل</t>
  </si>
  <si>
    <t>بطانة مع تموجات</t>
  </si>
  <si>
    <t>عمق 5 مم وسمك اللياسة ≥ 2 سم</t>
  </si>
  <si>
    <t>اللصق بغراء جيد معتمد</t>
  </si>
  <si>
    <t>طرطشة الحوائط</t>
  </si>
  <si>
    <t>ترك الطرطشة للجفاف مع الرش</t>
  </si>
  <si>
    <t>أسبوع على الأقل</t>
  </si>
  <si>
    <t>لصق القيشاني بمونة أسمنت بورتلاندي</t>
  </si>
  <si>
    <t>300 كجم أسمنت/م3 رمل</t>
  </si>
  <si>
    <t>تنظيف السطح وتفريغ اللحامات من عوالق المونة وترك لليوم التالي</t>
  </si>
  <si>
    <t>سقية اللحامات بلباني الأسمنت الأبيض أو الملون (Color Pigment)</t>
  </si>
  <si>
    <t>بعد 24 ساعة على الأقل</t>
  </si>
  <si>
    <t>تنظيف الأسطح بمسحوق الحجر أو بودرة الرخام</t>
  </si>
  <si>
    <t>إعداد مخطط تفصيلي لتوزيع البلاطات واللحامات حول محاور الفراغ متماشياً مع سيراميك الجدران</t>
  </si>
  <si>
    <t>غلايق ≥ نصف بلاطة</t>
  </si>
  <si>
    <t>تنفيذ أوتار أسمنتية على العزل لتخليق ميول سيراميك الحمامات</t>
  </si>
  <si>
    <t>سيراميك أرضيات الحمامات مقاوم للانزلاق (slip-resistant)</t>
  </si>
  <si>
    <t>التركيب بالمونة: فرشة ركامية من أسمنت ورمل وحرش متدرج بسطح مستوٍ أو بميول ثم التركيب والدرع بالقدة وتنظيف لباني الأسمنت</t>
  </si>
  <si>
    <t>سمك 5 سم متوسط و350 كجم أسمنت/م3 ركام</t>
  </si>
  <si>
    <t>ترك التركيب لليوم التالي والرش بالماء</t>
  </si>
  <si>
    <t>≥ 3 أيام</t>
  </si>
  <si>
    <t>سقي العراميس بلباني ملون ثم التنظيف بمسحوق الحجر أو الرخام الناعم</t>
  </si>
  <si>
    <t>التركيب بالمواد اللاصقة: تنظيف ورش الأرضية وفرشة ركامية على منسوب التركيب وتركها للجفاف مع الرش</t>
  </si>
  <si>
    <t>5 سم بنسبة 350 كجم/م3 وأسبوع للجفاف</t>
  </si>
  <si>
    <t>فرش الطبقة اللاصقة المعتمدة بعد الجفاف ثم التركيب</t>
  </si>
  <si>
    <t>غالباً 2 مم</t>
  </si>
  <si>
    <t>استواء السوك وعدم التسنين وتعامد الأحرف</t>
  </si>
  <si>
    <t>ضبط فتحات الصفايات وطبات التسليك والصفاية أو الكرسي البلدي أوطى نقطة</t>
  </si>
  <si>
    <t>توحيد سمك اللحامات وترويبها وكيها وإعمال السقية بعمق سمك البلاطة</t>
  </si>
  <si>
    <t>ص 187</t>
  </si>
  <si>
    <t>منع الغلايق الأقل من نصف بلاطة أو المشطورة</t>
  </si>
  <si>
    <t>≥ نصف بلاطة</t>
  </si>
  <si>
    <t>وصول البيبة (الجاليتراب) لمنسوب السيراميك بدون مونة بينهما واستخدام قطعة ماسورة (زور) عند الحاجة</t>
  </si>
  <si>
    <t>تخديم البلاط مع معابر الأبواب أو عتب رخام عند الحلوق</t>
  </si>
  <si>
    <t>استقامة الوزرة بالقدة وتعامد العراميس مع عرموس الأرضية في التنفيذ العدل وشد خيط على الزوايا في التنفيذ بزاوية 45 درجة</t>
  </si>
  <si>
    <t>إعداد مخطط يوضح سمك اللحامات وتقسيم الفراغ بغلايق متماثلة واعتماده مع رفع المقاسات من الطبيعة وتوريد بعدد صحيح</t>
  </si>
  <si>
    <t>غالباً Zero Joint للجرانيت وغلايق أكبر من نصف بلاطة</t>
  </si>
  <si>
    <t>مطابقة الرخام للعينة المعتمدة والتركيب للمخططات المعتمدة</t>
  </si>
  <si>
    <t>التوريد من مورد ومحجر ثابت وبدرجة متجانسة</t>
  </si>
  <si>
    <t>منع تقطيع المقاسات الشائعة بالموقع</t>
  </si>
  <si>
    <t>فرز الرخام أو الجرانيت بتوحيد اللون والعروق والفصوص واستبعاد الشاذ أو ذي البقع</t>
  </si>
  <si>
    <t>سمك جرانيت الأرضيات</t>
  </si>
  <si>
    <t>2 سم ما لم يحدد العقد خلافه</t>
  </si>
  <si>
    <t>استواء سطح الرخام أفقياً بقدة وميزان مياه</t>
  </si>
  <si>
    <t>الغلايق متساوية من الجانبين</t>
  </si>
  <si>
    <t>أكبر من نصف البلاطة</t>
  </si>
  <si>
    <t>فواصل الحركة (Movement Joint) للمساحات الكبيرة</t>
  </si>
  <si>
    <t>للمساحات أكبر من 10×10 م غالباً كل 6 م</t>
  </si>
  <si>
    <t>استقامة الوزرات بالخيط وتوحيد بروزها على البياض وزوايا قائمة وتقابل ذيل زاوية 45 درجة عند الأركان</t>
  </si>
  <si>
    <t>ضبط منسوب التشطيب عن طريق الشرب</t>
  </si>
  <si>
    <t>مراجعة مقاسات شريط الكنار وتوحيد البعد بين الوزرات والكنار وتقابله ذيل زاوية واستقامته خط واحد</t>
  </si>
  <si>
    <t>ص 187 إلى 188</t>
  </si>
  <si>
    <t>اللحامات حسب المتفق</t>
  </si>
  <si>
    <t>لا تزيد عن 2 مم أو Zero Joint</t>
  </si>
  <si>
    <t>ص 188</t>
  </si>
  <si>
    <t>منع تركيب رخام مكسور أو مشروخ أو ملحوم أو معيب</t>
  </si>
  <si>
    <t>تنظيف اللحامات وملؤها (الزملكة) بلباني الأسمنت الأبيض مع مسحوق الرخام واللون المطلوب</t>
  </si>
  <si>
    <t>ضبط شطف الوزرات وعدم وجود تسنين ونظافة الزملكة وتوحيد لمعة الرخام</t>
  </si>
  <si>
    <t>قطع الرخام عند فواصل التمدد وتركيب فاصل تمدد بالفراغ</t>
  </si>
  <si>
    <t>تطابق لحامات الوزرة (SKIRTING) مع الأرضية</t>
  </si>
  <si>
    <t>تغطية المساحات المنتهية بالورق المقوى حتى الاستلام</t>
  </si>
  <si>
    <t>مطابقة الرخام للعينة المعتمدة</t>
  </si>
  <si>
    <t>سمك النائمة والقائمة والوزرة للجرانيت (Stair Treads and Risers)</t>
  </si>
  <si>
    <t>النائمة 3 سم، القائمة والوزرة 2 سم ما لم يذكر خلافه</t>
  </si>
  <si>
    <t>عرض النائمة الكلي = صافي النائمة + سمك القائم</t>
  </si>
  <si>
    <t>غالباً 33 سم</t>
  </si>
  <si>
    <t>منع تقطيع المقاسات الشائعة بالموقع والجرانيت متجانس خالٍ من العروق والشروخ ومن مورد واحد</t>
  </si>
  <si>
    <t>مطابقة التركيب للمخططات وتوحيد ارتفاع القوائم</t>
  </si>
  <si>
    <t>فواصل بين بلاطات البسطات بسمك أو بدون (zero joint)</t>
  </si>
  <si>
    <t>سد لحامات الجرانيت بالكولة وليس بالأسمنت الأبيض</t>
  </si>
  <si>
    <t>توحيد عروض القلبات والبسط وأفقية النوائم باتجاه عرض القلبة وزوايا قائمة للتلابيس والوزرات</t>
  </si>
  <si>
    <t>توحيد رفرفة النوائم على بياض جانب القلبات من الأطراف الحرة</t>
  </si>
  <si>
    <t>استقامة أنف النوائم وطرفها وأنف التلابيس خط واحد وضبط شطف الوزرات والتلابيس ولف طرف النوائم</t>
  </si>
  <si>
    <t>ص 188 إلى 189</t>
  </si>
  <si>
    <t>تحميل القائم على النائمة وليس على مونة أسمنتية</t>
  </si>
  <si>
    <t>ركوب القائم على النائمة بمقدار سمك القائم (2 سم تقريبا)</t>
  </si>
  <si>
    <t>تنظيف اللحامات والزملة بنفس اللون وعدم تركيب مكسور أو مشروخ أو ملحوم أو نوائم قصيرة</t>
  </si>
  <si>
    <t>سوك أنوف الدرج ملفوفة أو ظهر حية بتفاريز أو بدونها حسب الطلب</t>
  </si>
  <si>
    <t>عمل فرملة بنائمة كل درجة (تخشينة) أو شريط لصق non-slip nosing</t>
  </si>
  <si>
    <t>تركيب وزرات جانبية (SKIRTING) على الجدار مائلة أو مدرجة حسب المخططات</t>
  </si>
  <si>
    <t>تركيب قطعة جرانيت لحبس المياه على الطرف الحر للسلم أسفل الدرابزين</t>
  </si>
  <si>
    <t>حماية الدرج بلباني الجبس بعد عوارض خشبية على الأنوف حتى التسليم</t>
  </si>
  <si>
    <t>عرض العوارض حوالي 10 سم بطول الدرجة</t>
  </si>
  <si>
    <t>استلام المواد ومطابقتها للمعتمد وتوريدها في تغليف محكم باسم الصانع وبلد المنشأ</t>
  </si>
  <si>
    <t>التركيب فوق Screed مسلح بشبكة حديد ملحوم أو على بلاط موزايكو حسب الوصف مع تسوية دقيقة</t>
  </si>
  <si>
    <t>سمك 6 سم وشبكة 200 مم بالاتجاهين وفرق ارتفاع ≤ 5 مم بين أي نقطتين</t>
  </si>
  <si>
    <t>إمرار كل المسارات الكهربائية واعتمادها من المهندس المشرف قبل صب الأرضية</t>
  </si>
  <si>
    <t>تنظيف السطح بتيار هوائي بعد المعالجة بالماء</t>
  </si>
  <si>
    <t>طبقة اللصق حسب تعليمات الشركة الصانعة</t>
  </si>
  <si>
    <t>الفرش بفنيين متخصصين ومعالجة اللحامات بالكي الكهربائي أو حسب تعليمات المنتج</t>
  </si>
  <si>
    <t>دق البلاطات بعد اللصق مباشرة لتفريغ الهواء وتماسك ظهر البلاطة بكامله</t>
  </si>
  <si>
    <t>أحرف البلاطات متلاصقة تماماً دون ظهور لحامات</t>
  </si>
  <si>
    <t>تنظيف السطح ثم التلميع بالمواد الخاصة</t>
  </si>
  <si>
    <t>ملء الفراغات بين بلاطات الفينيل الأنتيستاتيك بخيط سميك من نفس المادة ولحامها لسطح متجانس</t>
  </si>
  <si>
    <t>تقديم رسومات تفصيلية لطريقة التركيب ومواد التثبيت للاعتماد</t>
  </si>
  <si>
    <t>تقديم عينات من كل نوع وإكسسوارات التثبيت للاعتماد قبل التوريد</t>
  </si>
  <si>
    <t>3 عينات من كل نوع</t>
  </si>
  <si>
    <t>تقديم شهادة خبرة للشركة والعمال المتخصصين للاعتماد قبل التركيب</t>
  </si>
  <si>
    <t>تقديم الحسابات الإنشائية والضمان الخاص بصلاحية التصميم الإنشائي لوسائل التثبيت</t>
  </si>
  <si>
    <t>توريد البلاطات والإكسسوارات كما هو معتمد</t>
  </si>
  <si>
    <t>الرخام نخب أول خالٍ من التنقير والشروخ والخدوش والتسويس بالمقاسات والأسماك والألوان المطلوبة</t>
  </si>
  <si>
    <t>انتقاء الرخام من ألواح كبيرة خالية من التشققات ونقاط الضعف تتضح فيها العلامات المميزة وتنسجم</t>
  </si>
  <si>
    <t>ص 207 إلى 208</t>
  </si>
  <si>
    <t>الانتهاء من تأسيس مواسير الكهرباء والصرف وتسليمها قبل الجرانيت</t>
  </si>
  <si>
    <t>ص 208</t>
  </si>
  <si>
    <t>استلام الوزنات والبؤج والرأسية وصحة الزاوية القائمة بالواجهات</t>
  </si>
  <si>
    <t>دهان الواجهة كاملة بدهان طارد للحشرات معتمد</t>
  </si>
  <si>
    <t>الحوائط المركب عليها الرخام من طوب أو بلوك مصمت لتثبيت الزوايا جيداً</t>
  </si>
  <si>
    <t>تثبيت كل بلاطة بخطافات صلب لا يصدأ مثبتة في الحوائط ومحاطة بخلطة أسمنتية (شكل ب-24)</t>
  </si>
  <si>
    <t>كانتان من أسفل وكانتان من أعلى أو حسب المقاس والحسابات</t>
  </si>
  <si>
    <t>عرض الفراغ بين الرخام والجدار</t>
  </si>
  <si>
    <t>عدم اختلاف درجات الألوان أو العروق</t>
  </si>
  <si>
    <t>تنفيذ النواصي عدلة أو ذيل زاوية 45 درجة أو كرتبونة</t>
  </si>
  <si>
    <t>تخريم ثقوب البنز بالدريل في منتصف سمك اللوح من أعلى وأسفل ومنع الاكتفاء بالتخويش (شكل ب-32)</t>
  </si>
  <si>
    <t>تثبيت البنز بمادة رابطة (غراء)</t>
  </si>
  <si>
    <t>استخدام مسامير فيشر حديد خاصة في البلوك المفرغ مع الربط الجيد بالمفتاح</t>
  </si>
  <si>
    <t>اتباع Shop drawing في مقاسات البلاطات والغلايق وأماكن وارتفاع الزوايا</t>
  </si>
  <si>
    <t>كل الزوايا والمسامير من الاستانلس ستيل أو المجلفن</t>
  </si>
  <si>
    <t>تركيب الصف الأول على زاوية حديد مثبتة بالحائط لحمل باقي الواجهة</t>
  </si>
  <si>
    <t>زاوية 5×5 سم</t>
  </si>
  <si>
    <t>تعبئة خلف الرخام بمونة أسمنت ورمل للحماية من الكسر بالاصطدام</t>
  </si>
  <si>
    <t>أول 1.5 م ارتفاع</t>
  </si>
  <si>
    <t>تركيب عازل حراري بين الرخام والحوائط الخارجية عند النص مع حساب أماكن الزوايا لتخترق العازل</t>
  </si>
  <si>
    <t>تفادي تركيب الرخام على بلوك مفرغ ويستخدم معه فيشر خاص للبلوك المفرغ، وعند التركيب عليه يعمل شاسيه كامل من الحديد المجلفن بعوارض أفقية</t>
  </si>
  <si>
    <t>ص 208 إلى 209</t>
  </si>
  <si>
    <t>اللحامات الأفقية والرأسية على استقامة واحدة بالأركان والتقابلات أو Zero Joint حسب المشروع</t>
  </si>
  <si>
    <t>ص 209</t>
  </si>
  <si>
    <t>تنفيذ فواصل حركة في المساحات الكبيرة وفاصل بالواجهة عند فاصل تمدد المبنى</t>
  </si>
  <si>
    <t>مراجعة المظهر العام واستبعاد الشاذ لوناً وعروقاً ومطابقة التشكيلات والكنارات والألوان المعتمدة</t>
  </si>
  <si>
    <t>عمل الوزنات والبؤج لمناسيب الواجهات</t>
  </si>
  <si>
    <t>الواجهات جافة تماماً مع طرطشة أسمنتية للحوائط</t>
  </si>
  <si>
    <t>تجويف ألواح الرخام أو عمل مشقبيات جانبية أو علوية بالسمك والعمق المطلوب للكانة المعتمدة</t>
  </si>
  <si>
    <t>تثبيت الكانات المعدنية أو النحاسية بالحوائط بمونة الأسمنت والرمل حسب المسافات</t>
  </si>
  <si>
    <t>ضبط منسوب الحطة الأولى ووزنها بالميزان وشد الخيطان وتثبيت الألواح بالكانات وربطها بأربطة جبس</t>
  </si>
  <si>
    <t>سقي الفراغ بين الرخام والحائط بعد تصلب الجبس بلباني أسمنت ورمل على دفعات بعد تمام شك السقية السابقة</t>
  </si>
  <si>
    <t>1:2 ودفعات 15 إلى 20 سم، ويجوز إضافة 300 كجم جير مطفأ على 150 كجم أسمنت لكل 1 م3 رمل</t>
  </si>
  <si>
    <t>جواز ملء الفراغ الكبير جزئياً بكسر طوب رملي أو أحمر طفلي</t>
  </si>
  <si>
    <t>تنفيذ الحطة التالية بنفس الأسلوب حتى تمام التكسية</t>
  </si>
  <si>
    <t>تنفيذ الواجهات الداخلية والأسفال والوزرات (السكلو) بنفس الأسلوب والمون</t>
  </si>
  <si>
    <t>تكسية الواجهات الحجرية بمونة أسمنت ورمل مع الربط بالمباني بسلك مجلفن أو كانات نحاس أو صلب لا يصدأ</t>
  </si>
  <si>
    <t>300 كجم/م3 رمل</t>
  </si>
  <si>
    <t>ص 209 إلى 210</t>
  </si>
  <si>
    <t>عمل مدماك حجر بارز وسط ارتفاع كسوة الجدران الداخلية لتقويتها</t>
  </si>
  <si>
    <t>للكسوة بارتفاع 3.70 إلى 7.00 م</t>
  </si>
  <si>
    <t>ص 210</t>
  </si>
  <si>
    <t>تنفيذ فواصل حركة رأسية وأفقية تملأ بحشو مرن عند التركيب في فرشة مونة</t>
  </si>
  <si>
    <t>كل 5 م بحد أقصى، تبعد 1.50 إلى 3.00 م عن أي زاوية، عرض ≥ 10 مم لكل 5 م (السعودي 09450 فقرة 30305)</t>
  </si>
  <si>
    <t>استلام قواطيع المباني الحاملة للقرميد والمسافات بينها</t>
  </si>
  <si>
    <t>دهان الشبكة الحديدية أسفل القرميد بمادة مانعة للصدأ ودهان العلفة الخشبية بالدهانات المطلوبة</t>
  </si>
  <si>
    <t>مراجعة تقسيط الأسياخ ونوعية سلك الشبك الممدد وقطاع العلفات الخشبية وخلوها من العقد الخبيثة</t>
  </si>
  <si>
    <t>تسليخ الشبك بالمونة الأسمنتية جيداً</t>
  </si>
  <si>
    <t>عمل الأوتار على الشبكة الحديدية لضمان استواء سطح القرميد</t>
  </si>
  <si>
    <t>مطابقة القرميد للعينة</t>
  </si>
  <si>
    <t>تثبيت القرميد بالمونة ومع بعضه</t>
  </si>
  <si>
    <t>ضبط المسافة بين القرميد وطيلسانة الدروة حسب الرسومات</t>
  </si>
  <si>
    <t>استلام كل صف بالقدة طولياً وعرضياً واستقامة الأحرف خاصة آخر صف غلايق أسفل الكشفة</t>
  </si>
  <si>
    <t>توحيد رفرفة القرميد على الواجهة وعروض الجمالونات وضبط التقطيب وتركيب الكف واستقامة رأس الجمالون</t>
  </si>
  <si>
    <t>عتبة جرانيت 20 مم للأبواب الخارجية أعلى من الأرضية الخارجية 15 مم ومن الداخلية 10 مم مع weather stripping وميول للخارج</t>
  </si>
  <si>
    <t>15 مم / 10 مم</t>
  </si>
  <si>
    <t>تثبيت القواطيع بالحائط بأقواس stainless steel (wall bracket) وبالـ pilaster بأقواس stainless (pilaster bracket)</t>
  </si>
  <si>
    <t>ارتفاع القاطع عن الأرض</t>
  </si>
  <si>
    <t>عمل الأقفال والـ indicator bolt والمفصلات والـ rubber stop</t>
  </si>
  <si>
    <t>مطابقة مقاسات كابينة ذوي الإعاقة ووجود اللافتة</t>
  </si>
  <si>
    <t>باب 850 مم مع لافتة ذوي الإعاقة</t>
  </si>
  <si>
    <t>المسافات الجانبية بين الأبواب والقواطيع متساوية (EQ) وأبعاد الكبائن حسب المسقط</t>
  </si>
  <si>
    <t>اعتماد نوع المشابك (stainless) وعددها لكل لوح</t>
  </si>
  <si>
    <t>حز حافة اللوح بالعمق والمكان الصحيح لاستقبال الكانة أو الـ pin</t>
  </si>
  <si>
    <t>عدم الاعتماد على المونة وحدها في الواجهات والأسقف</t>
  </si>
  <si>
    <t>وجود ركائز (brackets) تحمل الوزن من أسفل وزوايا بمسامير قابلة للضبط</t>
  </si>
  <si>
    <t>عند الأركان يربط اللوحان المتقابلان بكانة واحدة على شكل U داخل حز في حافتي اللوحين</t>
  </si>
  <si>
    <t>تثبيت الجرانيت بالأسقف بلوح معلق بمسمار ملولب أو خابور مصبوب في تجويف، أو من الأمام بمسمار ملولب ووردة وقطعة معدنية خافية</t>
  </si>
  <si>
    <t>عرض اللوح المعدني ≥ 50 مم وسمك الحجر خلف الخطاف ≥ س</t>
  </si>
  <si>
    <t>يمكن استبدال مسمار التثبيت القابل للتمدد بخابور أو مجرى (كابولي) مصبوب داخل تجويف البلاطة أثناء الصب، ويلزم التخطيط له قبل صب السقف</t>
  </si>
  <si>
    <t>المسامير stainless بعمق ≥ 2 بوصة في الخرسانة</t>
  </si>
  <si>
    <t>≥ 2 بوصة</t>
  </si>
  <si>
    <t>استخدام shim بدل المونة لضبط الاستقامة</t>
  </si>
  <si>
    <t>1/4 بوصة</t>
  </si>
  <si>
    <t>التحقق بالموقع من الفراغ خلف الحجر</t>
  </si>
  <si>
    <t>2 1/2 بوصة</t>
  </si>
  <si>
    <t>نظافة الأرضية قبل فرد الرمل وصب خرسانة ناعمة على مسارات مواسير الكهرباء</t>
  </si>
  <si>
    <t>ملحق مصور ص 36 إلى 37، 42</t>
  </si>
  <si>
    <t>نظافة الرمل ورشه ودكه قبل البلاط</t>
  </si>
  <si>
    <t>عمل Screed أسفل السيراميك والبورسلان عند استخدام الغراء والتسوية على وترين</t>
  </si>
  <si>
    <t>فرز البلاط في صندوق فرز واستبعاد الشاذ</t>
  </si>
  <si>
    <t>مونة مفلفلة ثم لباني كريمي</t>
  </si>
  <si>
    <t>1:2 بسمك 2 مم</t>
  </si>
  <si>
    <t>تركيب صلايب للحفاظ على سمك اللحامات</t>
  </si>
  <si>
    <t>فواصل حركة في المساحات الكبيرة</t>
  </si>
  <si>
    <t>أكبر من 100 م2</t>
  </si>
  <si>
    <t>أفقية البلاط بقدة وميزان واستقامة الوزرة</t>
  </si>
  <si>
    <t>الطرق بعصا خشبية لكشف الفراغات</t>
  </si>
  <si>
    <t>استمرارية خطوط اللحام بين الأرضيات والحوائط</t>
  </si>
  <si>
    <t>الغلق في البلاط متساو من الجانبين المتقابلين</t>
  </si>
  <si>
    <t>السلالم: تلامس أنوف الدرج مع القدة واستقامة الدرج</t>
  </si>
  <si>
    <t>السلالم: منسوب بداية ونهاية السلم من الشيرب وأفقية الربط بين القلبتين</t>
  </si>
  <si>
    <t>للجرانيت والبورسلان وضع لباني أسمنت مع Latex مباشرة على ظهر البلاطة</t>
  </si>
  <si>
    <t>ملحق مصور ص 36</t>
  </si>
  <si>
    <t>صب خرسانة ناعمة وتسويتها مع إمكان إضافة ألياف</t>
  </si>
  <si>
    <t>ركام 12 مم</t>
  </si>
  <si>
    <t>رش المصلب واللون بعد اختفاء الماء الحر ثم طبقة الفصل</t>
  </si>
  <si>
    <t>رش بودرة الفصل على وجه فرم الطبع</t>
  </si>
  <si>
    <t>اختبار جاهزية السطح قبل الطبع</t>
  </si>
  <si>
    <t>أثر 3.5 إلى 6 مم</t>
  </si>
  <si>
    <t>مراجعة الفواصل ومعالجة الحواف المكسورة وإعادة دهان الترقيع</t>
  </si>
  <si>
    <t>التنظيف بالهواء ثم بالماء المضغوط ورش طبقة اللميع والحماية</t>
  </si>
  <si>
    <t>اللصق بالمونة: تجويف خلف البلاطة وسلك نحاس أو مجلفن بالغراء ثم السقية على مراحل</t>
  </si>
  <si>
    <t>الطريقة الميكانيكية: تجويفان من كل طرف وتركيب Anchor pin بالجدار</t>
  </si>
  <si>
    <t>إعداد مخطط تنفيذي منسق يوضح الإضاءة وفتحات التكييف وأجهزة الإنذار ورشاشات الحريق بتماثل حول محاور الفراغ واعتماده</t>
  </si>
  <si>
    <t>تحديد الارتفاع الصافي المطلوب من القطاعات المعمارية</t>
  </si>
  <si>
    <t>عدم التركيب قبل انتهاء الأعمال الميكانيكية: مجاري التكييف واختبارها وعزلها ونوازل DIFFUSER والماكينات ومحابس شبكة الحريق ودهانها والاختبار والتسليم للمهندس المشرف</t>
  </si>
  <si>
    <t>عدم التركيب قبل انتهاء الكهرباء: حوامل الكابلات وتمديد الكابلات ونوازل الإضاءة بمواسير معدنية مرنة</t>
  </si>
  <si>
    <t>انتهاء واختبار مواسير الحريق والتغذية وصرف التكييف المركزي وكل الأعمال الكهربائية أعلى السقف</t>
  </si>
  <si>
    <t>تحديد نوعيات الأسقف وأماكنها (بلاطات، شرائح معدنية، جبس، لياسة على شبك ممدد)</t>
  </si>
  <si>
    <t>فرش البلاطات والإضاءة بانتظام وتماثل</t>
  </si>
  <si>
    <t>المسافة الطرفية بين وحدة الإضاءة والجدار = نصف المسافة بين وحدتين</t>
  </si>
  <si>
    <t>التحقق من جودة عزل الحمامات والمطابخ وتسليك الصرف والتغذية قبل السقف المستعار</t>
  </si>
  <si>
    <t>مراجعة السقف مع الكمرات الساقطة ومجاري الهواء لتحديد الارتفاع الصافي</t>
  </si>
  <si>
    <t>ص 191</t>
  </si>
  <si>
    <t>رفع مناسيب الخدمات المعلقة والتأكد من عدم انخفاضها عن منسوب السقف ووجود مسافة كافية لوحدات الإضاءة</t>
  </si>
  <si>
    <t>مطابقة المواد للعينات المعتمدة (بلاطات، علاقات، مسامير)</t>
  </si>
  <si>
    <t>عدم تركيب البلاط إلا بعد إغلاق المبنى عن عوامل الطقس</t>
  </si>
  <si>
    <t>رطوبة نسبية ≤ 70%</t>
  </si>
  <si>
    <t>تنفيذ جوانب رأسية من الجبس (GYPSUM SIDING) عند فراغ السلالم بسمك السقف وبجوار حوائط الساتر الزجاجي</t>
  </si>
  <si>
    <t>عمل شبكة قطاعات حديدية (T أو U) أعلى منسوب السقف للتعليق منها عند تعذر التعليق المباشر ومنع التعليق في مجاري التكييف</t>
  </si>
  <si>
    <t>ضبط المسافة بين العلاقات (Hanger)</t>
  </si>
  <si>
    <t>≤ 1.2 م عند الركائز و≤ 15 سم من الأطراف (شكل ب-10)</t>
  </si>
  <si>
    <t>إبعاد أقسام التثبيت والتعليق عن تمديدات الخدمات لمنع انتقال الاهتزازات والصوت</t>
  </si>
  <si>
    <t>≥ 50 مم</t>
  </si>
  <si>
    <t>تثبيت الكورنيرة (TRIM EDGE) على محيط الفراغ على المنسوب المطلوب حسب كتالوج المصنع (شكل ب-13)</t>
  </si>
  <si>
    <t>تدقيق واستلام أدوات التعليق وتقسيطها قبل تركيب البلاطات</t>
  </si>
  <si>
    <t>تحميل بلاطات أرمسترونج على قطاعات زوايا مجلفن أو ألمنيوم</t>
  </si>
  <si>
    <t>بلاطات 60×60 سم</t>
  </si>
  <si>
    <t>فصل نظام التعليق عند فواصل التمدد مع تغطية الفاصل كما هو معتمد</t>
  </si>
  <si>
    <t>عمل فتحات صيانة بأسقف الألواح الجبسية والشرائح المعدنية لماكينات VAV ومحابس منطقة الحريق ZCV والسخانات ومحابس التغذية (شكل ب-12)</t>
  </si>
  <si>
    <t>ص 192</t>
  </si>
  <si>
    <t>شد خيطان على منسوب ثابت وبعد ثابت من السقف وقياس المسافة في المنتصف والأطراف</t>
  </si>
  <si>
    <t>لا ترخيم</t>
  </si>
  <si>
    <t>تماثل توزيع البلاطات والإنارة وفتحات التكييف والرشاشات حول المحاور</t>
  </si>
  <si>
    <t>تباعد المعلقات</t>
  </si>
  <si>
    <t>≤ 1200 مم</t>
  </si>
  <si>
    <t>تباعد القطاع الرئيسي 1200 والثانوي 600 مم</t>
  </si>
  <si>
    <t>1200 / 600 مم</t>
  </si>
  <si>
    <t>عدم التركيب قبل استكمال واختبار كل النظم الميكانيكية والكهربائية بالمنطقة</t>
  </si>
  <si>
    <t>تثبيت الحمالات الرئيسية بالمنسوب المحدد مع ضبط الاستواء والحمالات العرضية متعامدة عليها مع مراعاة أماكن وحدات الإضاءة</t>
  </si>
  <si>
    <t>تعليق وحدات الإضاءة تعليقاً مستقلاً بالسقف وعدم تحميلها على نظام السقف</t>
  </si>
  <si>
    <t>تنفيذ شبكة التعليق من أسياخ مثبتة بأسياخ التعليق باللحام بالقوس الكهربائي أو بسلك الرباط وتثبيت النهايات في الحوائط والكمرات مع سيخ أسفل ركوب لوحي الشبك</t>
  </si>
  <si>
    <t>قطر 8 أو 10 مم بمسافات 40×40 أو 50×50 أو 34×60 سم</t>
  </si>
  <si>
    <t>بديل بعض المشاريع: شبكة أفقية بالاتجاهين معلقة بأسياخ تعليق</t>
  </si>
  <si>
    <t>قطر 10 مم بمربعات ≤ 50×50 سم وأسياخ تعليق 5 مم كل 50 سم</t>
  </si>
  <si>
    <t>تثبيت الشبكة الأفقية بجنشات (خطافات) وربطها جيداً</t>
  </si>
  <si>
    <t>قطر 8 مم</t>
  </si>
  <si>
    <t>الشبك المعدني الممدد حسب المواصفات</t>
  </si>
  <si>
    <t>سعة 1/2 بوصة ووزن 1.25 كجم/م2</t>
  </si>
  <si>
    <t>أول طبقة لياسة بمونة غنية والأخيرة أقل</t>
  </si>
  <si>
    <t>500 كجم/م3 للأولى و300 كجم/م3 للأخيرة</t>
  </si>
  <si>
    <t>إدخال أطراف السلك الممدد داخل الجدران بفتح مجرى</t>
  </si>
  <si>
    <t>عمق ≥ 2 سم</t>
  </si>
  <si>
    <t>مراجعة عدد وقطر أسياخ التعليق في المتر واستواء الزوايا وتعامدها وارتفاع منسوب الأسياخ مع سمك البياض وأماكن التوصيلات الكهربائية</t>
  </si>
  <si>
    <t>ص 193</t>
  </si>
  <si>
    <t>عدم ترك بواقي سلك رباط متدلية خارج البياض وشد الشبك بدون ترخيم</t>
  </si>
  <si>
    <t>ركوب الشبك عند التقاء الوصلات</t>
  </si>
  <si>
    <t>15 إلى 20 سم</t>
  </si>
  <si>
    <t>فصل السقف على جانبي فاصل التمدد أو الفاصل الإنشائي</t>
  </si>
  <si>
    <t>شد خيطان وقياس المسافة بالمنتصف والأطراف</t>
  </si>
  <si>
    <t>بدون ترخيم</t>
  </si>
  <si>
    <t>تماثل الإنارة والتكييف والرشاشات حول المحاور</t>
  </si>
  <si>
    <t>تثبيت Edge profile ميكانيكيا على الحائط فوق التشطيب (بلاستر/سيراميك/موزاييك)</t>
  </si>
  <si>
    <t>لصق Separator polyethylene sheet على لياسة الحائط لفصل السقف عن الحائط</t>
  </si>
  <si>
    <t>استخدام Furring channel bracket FB1 وWire connecting clips WCC2 للربط</t>
  </si>
  <si>
    <t>اعتماد عينة الكرانيش الجبس قبل التركيب</t>
  </si>
  <si>
    <t>حسب العينة المعتمدة</t>
  </si>
  <si>
    <t>باب الكشف بمفصلة مستمرة وقفل قياسي بمفك</t>
  </si>
  <si>
    <t>إطار باب الكشف يعلق على قطاعات السقف ومنظومة التعليق ويكسى الباب بنفس لوح الجبس/الأسمنت لاستمرار التشطيب</t>
  </si>
  <si>
    <t>عند التقاء سقف الجبس ببلاطات الأكوستيك يستخدم L moulding قياسي من المصنع مع فرق منسوب 20 مم، وعند التقاء بلاطات الأكوستيك بالحائط يستخدم W moulding على خط تشطيب الحائط</t>
  </si>
  <si>
    <t>إعطاء منسوب السقف من الشيرب مع مراعاة سمك اللوح</t>
  </si>
  <si>
    <t>تثبيت سلك التعليق بـ Anchor في البلاطة</t>
  </si>
  <si>
    <t>80 إلى 120 سم و 90 إلى 100 سم</t>
  </si>
  <si>
    <t>تثبيت الحمالات بالكليبس رقم 2</t>
  </si>
  <si>
    <t>90 إلى 100 سم</t>
  </si>
  <si>
    <t>تثبيت الأوميجا في الحمال بالكليبس رقم 1</t>
  </si>
  <si>
    <t>40 إلى 60 سم</t>
  </si>
  <si>
    <t>تثبيت ألواح الجبس بمسامير Drywall عمودية على الأوميجا</t>
  </si>
  <si>
    <t>المسافة بين آخر قطاع والحائط متغيرة (varies) وتستكمل بقص البلاطات الطرفية مع إطار wall angle 19×24</t>
  </si>
  <si>
    <t>عدم بدء تركيب الحلوق إلا بعد مرحلة البؤج والأوتار والطرطشة الأسمنتية</t>
  </si>
  <si>
    <t>تفريغ العقد السائبة والخبيثة في الخشب وسدها بقطع من نفس النوع مع اتجاه الألياف</t>
  </si>
  <si>
    <t>تجميع رأس الحلق بالقائم بتعشيقة النقر واللسان النافذي أو وصلة ديل يمامة مع مسامير عادية</t>
  </si>
  <si>
    <t>لسانان للقطاعات أعرض من 100 مم، مسامير 8 إلى 10 سم (أشكال ب-26 وب-27)</t>
  </si>
  <si>
    <t>دهان الحلق بالسلاقون والجزء الملامس للحائط بالبيتومين</t>
  </si>
  <si>
    <t>الحلوق متساطحة مع البؤج ما لم تبين الرسومات خلافه</t>
  </si>
  <si>
    <t>مراجعة مكان الضلفة داخل الحلق واتجاه الفتح</t>
  </si>
  <si>
    <t>مراجعة أماكن وعدد الكانات</t>
  </si>
  <si>
    <t>3 كانات على الأقل للقائم</t>
  </si>
  <si>
    <t>تربيع الحلق وقياس عرضه أعلى وأسفل والزاوية القائمة بين القائم والعتب</t>
  </si>
  <si>
    <t>الكانات من خوص حديد مشقوق تثبت بمسامير البرمة (قلاووظ)</t>
  </si>
  <si>
    <t>3×25 مم بطول 150 مم</t>
  </si>
  <si>
    <t>زيادة طول قائم حلق الباب (ضفر)</t>
  </si>
  <si>
    <t>≥ 5 سم أو حسب الرسومات</t>
  </si>
  <si>
    <t>رأسية القائم بميزان الخيط من الداخل والخارج وواجهة الحلق في مستوى البؤج أو البياض</t>
  </si>
  <si>
    <t>قياس عرض الحلق أعلى ومنتصف وأسفل وقياس القطرين وتساويهما (الصلبية)</t>
  </si>
  <si>
    <t>مسامير برمة غاطسة مغطاة الرؤوس ومنع المسامير العادية في التثبيت</t>
  </si>
  <si>
    <t>تحبيش الكانات بمونة الأسمنت والرمل ومنع الجبس</t>
  </si>
  <si>
    <t>تثبيت الحلق على شرب لمنسوب الرأس وعدم الاكتفاء بالعتب والجلسة</t>
  </si>
  <si>
    <t>ضبط أفقية الرأس العلوي والسفلي للشبابيك بميزان المياه</t>
  </si>
  <si>
    <t>مراجعة عيوب التثبيت من كسر أو شرخ</t>
  </si>
  <si>
    <t>إضافة كانة أو خابور بالرأس والجزء السفلي لحلوق الشبابيك الأعرض من 1.3 م</t>
  </si>
  <si>
    <t>كانة لكل متر إضافي</t>
  </si>
  <si>
    <t>التثبيت على الأعمدة الخرسانية أو تحت الكمرات بخوابير بلاستيك وبرمة</t>
  </si>
  <si>
    <t>طول ≥ 150 مم وتغطيس الرأس 5 مم وتغطيته بكاويلة</t>
  </si>
  <si>
    <t>مراجعة الخلوص بين ضلفة الباب والحلق</t>
  </si>
  <si>
    <t>3 مم (1/8 بوصة) أو 5 مم (3/16 بوصة)</t>
  </si>
  <si>
    <t>تثبيت البرور على خوابير هرمية ناقصة من الخشب الأبيض ودهان الأخشاب الملاصقة أو المدفونة وجهين بقطران الفحم الساخن</t>
  </si>
  <si>
    <t>معدل النمو بخط قطري بطول 7.5 سم وحساب متوسط الحلقات على 2.5 سم</t>
  </si>
  <si>
    <t>≥ 8 حلقات لكل 2.5 سم</t>
  </si>
  <si>
    <t>خلو الألواح من اللحاء (السفاطة)</t>
  </si>
  <si>
    <t>التشققات مع ترميمها</t>
  </si>
  <si>
    <t>عرض ≤ 1.0 مم وعمق ≤ ربع سمك اللوح</t>
  </si>
  <si>
    <t>عدم السماح بلب الخشب (الخشب الكاذب)</t>
  </si>
  <si>
    <t>عدم السماح بالتسويس أو الجيوب الصمغية أو الفطريات (بقع خضراء)</t>
  </si>
  <si>
    <t>التقوس والالتواء</t>
  </si>
  <si>
    <t>عرضي ≤ 1/10، طولي ≤ 1/1000، التواء ≤ 1/1000</t>
  </si>
  <si>
    <t>ميل التجزيع</t>
  </si>
  <si>
    <t>1/10 إلى 1/15 للين (السويدي) و1/8 إلى 1/10 للصلب (الزان والماهوجني)</t>
  </si>
  <si>
    <t>فحص حجم وعدد العقد في خشب الدرجة الأولى</t>
  </si>
  <si>
    <t>المسافة بين العقد ≥ 80 سم، القطر ≤ 8 مم لسمك 2.5 سم و≤ 15 مم لسمك 5 سم، وتضاعف في الزان والماهوجني</t>
  </si>
  <si>
    <t>معدل النمو</t>
  </si>
  <si>
    <t>≥ 6 حلقات لكل 2.5 سم</t>
  </si>
  <si>
    <t>اللحاء منسوباً للمقاسات الغشيمة مع إزالته بعد التشغيل</t>
  </si>
  <si>
    <t>≤ 1/10</t>
  </si>
  <si>
    <t>السماح بلب الخشب بشرط أن يكون متماسكاً وجافاً</t>
  </si>
  <si>
    <t>التشققات مع الترميم</t>
  </si>
  <si>
    <t>عرض ≤ 2.0 مم وعمق ≤ نصف سمك اللوح</t>
  </si>
  <si>
    <t>عدم التسويس مع السماح بجيوب صمغية نادرة في الصلب</t>
  </si>
  <si>
    <t>شقوق طول 2 إلى 6 سم بعمق 1.5 مم</t>
  </si>
  <si>
    <t>الفطريات</t>
  </si>
  <si>
    <t>≤ 1/100 من مسطح الخشب</t>
  </si>
  <si>
    <t>فحص حجم وعدد العقد وقياس التقوس والالتواء وميل التجزيع لخشب الدرجة الثانية</t>
  </si>
  <si>
    <t>عقد بمسافة ≥ 50 سم وقطر ≤ 16 مم (بوصة) و26 مم (بوصتين)؛ تقوس عرضي ≤ 2/10 وطولي والتواء ≤ 15/1000؛ ميل 1/10 للين و1/6 للصلب</t>
  </si>
  <si>
    <t>إجراء مراجعة مفاجئة على مراحل التصنيع بورش المقاول للجودة والخامات والخردوات المعتمدة وعند التوريد ومراجعة المقاسات</t>
  </si>
  <si>
    <t>تشوين الأعمال الخشبية بأغطية مانعة للمياه تسمح بالتهوية على إطارات أو بلوكات</t>
  </si>
  <si>
    <t>ارتفاع 15 سم عن الأرض</t>
  </si>
  <si>
    <t>تساوي الخلوص حول الضلفة من كل الجهات</t>
  </si>
  <si>
    <t>تجميع الضلف بالحشوات أو السؤاسات أو السبرص بالنقر واللسان النافذي بالمسامير الخشبية والأسافين والغراء (أشكال ب-26 وب-27)</t>
  </si>
  <si>
    <t>خلوص الضلفة عن تشطيب الأرضية</t>
  </si>
  <si>
    <t>≤ 1.0 سم</t>
  </si>
  <si>
    <t>الخلوص بين الحلق والضلفة مع البويات الساترة</t>
  </si>
  <si>
    <t>0.8 مم رأسي و1.5 مم أفقي</t>
  </si>
  <si>
    <t>غلق الضلفة بسهولة ونعومة</t>
  </si>
  <si>
    <t>سؤاسات ورؤوس الضلف المتجاورة على خط أفقي واحد عند تماثل النموذج</t>
  </si>
  <si>
    <t>عدم وجود سوسة في المفصلات واستكمال كراسي البرور وجودة تثبيت سدايب الزجاج</t>
  </si>
  <si>
    <t>عدم وجود تنبيل (تقوس) بالضلف وتركيب الجوهرة في تقابلات الزوايا المنفرجة</t>
  </si>
  <si>
    <t>معالجة الأبواب الخارجية المعرضة للجو بمواد طاردة للمياه (Water Repellent)</t>
  </si>
  <si>
    <t>تركيب مصد مطاط (كوتش) لكل باب</t>
  </si>
  <si>
    <t>تركيب صفيحة ألمنيوم أو استانلس أسفل كل ضلفة داخلاً وخارجاً في الأماكن كثيرة الرطوبة</t>
  </si>
  <si>
    <t>تركيب البرور بعد انتهاء البياض والأركان بزاوية 45 درجة</t>
  </si>
  <si>
    <t>مطابقة الخردوات (أوكر، مقابض، شناكل، مفصلات) للمعتمد وتركيبها بعد الدهانات</t>
  </si>
  <si>
    <t>مراجعة النوع المطلوب بالرسومات وجداول الكميات (خشب سويدي، باركيه مسمار، باركيه لصق دوكيش) والمنسوب المعتمد للتشطيب (الشرب)</t>
  </si>
  <si>
    <t>نظافة الفراغ من مخلفات البياض وساقط المونة والردش قبل التركيب</t>
  </si>
  <si>
    <t>تحديد منسوب التشطيب وحساب سمك المراين لتحقيق السمك المطلوب أو أكبر</t>
  </si>
  <si>
    <t>استلام خشب العلفة وقطاع المراين</t>
  </si>
  <si>
    <t>لا يقل عن 36×48 مم، وللخشب البياض 38×50 مم، والمعتاد 50×50 مم</t>
  </si>
  <si>
    <t>ص 197 إلى 198</t>
  </si>
  <si>
    <t>دهان المراين بعزل رطوبة بالبيتومين أو الجابون بدون حرامية</t>
  </si>
  <si>
    <t>وجهان على الأقل</t>
  </si>
  <si>
    <t>ص 198</t>
  </si>
  <si>
    <t>تثبيت مراين محيط الغرفة (تحليقة) أقل من منسوب التشطيب بسمك ألواح التطبيق بكانات حديد مع التحبيش بمونة الأسمنت</t>
  </si>
  <si>
    <t>كانات 4×30 مم طول 150 مم والمسافة بينها ≤ 1 م</t>
  </si>
  <si>
    <t>ضبط المسافات بين المراين والدكم والتثبيت بالمسامير</t>
  </si>
  <si>
    <t>محاور المراين ≤ 50 سم، الدكم 70 إلى 100 سم، مسمار 100 مم</t>
  </si>
  <si>
    <t>رص المراين موازية لفتحة الباب</t>
  </si>
  <si>
    <t>ملء الفراغ السفلي بين المراين والأرضية بخوابير خشبية تحبش بالمونة الأسمنتية</t>
  </si>
  <si>
    <t>تثبيت العلفة بالأرضية الخرسانية بمثبتات puldog مع دهانها بالكيروسوت</t>
  </si>
  <si>
    <t>كل 60 سم بالاتجاهين</t>
  </si>
  <si>
    <t>الردم حول العلفة بالرمل النظيف ومنع الردم بمخلفات البياض أو الجير</t>
  </si>
  <si>
    <t>أقل من سمك المراين بما لا يزيد عن 1 سم</t>
  </si>
  <si>
    <t>خشب الفلصة للباركيه المسمار ألواح موحدة تثبت بالعلفة بمسامير شك</t>
  </si>
  <si>
    <t>سمك ≥ 16 مم وعرض 100 مم (3/4×4 بوصة)، مسامير شك 70 مم، المسافة بين الألواح ≤ سمك اللوح (2 سم تقريبا)</t>
  </si>
  <si>
    <t>فحص خشب الباركيه: مقاسات الأصابع وعدم السوس والتفريز ذكر من جهة ونتاية من الأخرى</t>
  </si>
  <si>
    <t>تطبيق الموسكي بألواح ذكر وأنثى والذكر من جهة الغرفة وتثبيت مائل (أرشلي) بمسمار شك</t>
  </si>
  <si>
    <t>مسمار 70 مم</t>
  </si>
  <si>
    <t>باركيه اللصق من القرو أو الزان خالٍ من العقد على أرضية مستوية تماماً</t>
  </si>
  <si>
    <t>سمك 10 إلى 12 مم، طول 100 إلى 270 مم، عرض 25 إلى 45 مم</t>
  </si>
  <si>
    <t>تركيب الخشب الأرو بالمسمار المخبأ</t>
  </si>
  <si>
    <t>مراجعة قطاع الوزرة (baseboard) وتشميع الأرضية قبل الكشط</t>
  </si>
  <si>
    <t>دهان الباركيه ببويات شفافة: تلقيط بمعجون بودرة خشب وورنيش بلاستيك فلوت ثم السنفرة ثم الأوجه</t>
  </si>
  <si>
    <t>ثلاثة أوجه أو أكثر ورنيش بلاستيك فلوت</t>
  </si>
  <si>
    <t>تحديد نوع الوزرة بسيطة أو مركبة</t>
  </si>
  <si>
    <t>البسيطة عرض 60 إلى 145 مم وسمك ≥ 10 مم للصلب و19 مم للين، المركبة حتى ارتفاع 350 مم</t>
  </si>
  <si>
    <t>توريد الألواح بالحليات وشطف الحرف السفلي الخلفي</t>
  </si>
  <si>
    <t>تنعيم الألواح ودهان السطح الخلفي بالبيتومين</t>
  </si>
  <si>
    <t>تركيب خوابير خشبية هرم ناقص خلف الوزرة داخل الحائط وتحبيشها بالمونة</t>
  </si>
  <si>
    <t>قاعدة 50×50 مم وأعلى 35×35 مم كل 75 سم</t>
  </si>
  <si>
    <t>تثبيت الوزرة بالخوابير بمسمار برمة نحاس أو منكل وعلى الخرسانة بخوابير بلاستيك</t>
  </si>
  <si>
    <t>مسمار 60 مم</t>
  </si>
  <si>
    <t>تجميع الأركان الخارجية ذيل زاوية مع وصل نصف على نصف والداخلية الجزء المحلي ذيل زاوية والسفلي نقر ولسان</t>
  </si>
  <si>
    <t>تحديد نوع الوصلة لكل عنصر (حلق، ضلفة، تجليد) في مواصفة النجارة: نقر ولسان، نصف على نصف، كوابيل، 45 درجة، كعب غنفاري</t>
  </si>
  <si>
    <t>ص 386</t>
  </si>
  <si>
    <t>مطابقة وصلات النجارة المنفذة للأنواع المعتمدة: نقر ولسان وزاوية بركبة، 45 درجة على ديل الزاوية، 45 درجة نقر ولسان، كعب غنفاري لحلوق الأبواب، ورفض الوصل بالمسامير فقط</t>
  </si>
  <si>
    <t>ص 387</t>
  </si>
  <si>
    <t>أركان حلوق الأبواب الخشبية توصل بكعب غنفاري (dovetail) وأركان الضلف والتجليد بزاوية 45 مع نقر ولسان</t>
  </si>
  <si>
    <t>رأسية الحلوق بميزان الخيط</t>
  </si>
  <si>
    <t>المسافة الصافية للحلوق أعلى وأسفل وملاحظة الفتل والالتواء</t>
  </si>
  <si>
    <t>أفقية رأس الحلق ورأسية الباب بميزان ألومنيوم</t>
  </si>
  <si>
    <t>وصلات الحلوق نقر ولسان أو ديل اليمامة</t>
  </si>
  <si>
    <t>خلوص الضلفة مع الحلق وإحكام الغلق والبر</t>
  </si>
  <si>
    <t>0.8 مم رأسي و 1.5 مم أفقي</t>
  </si>
  <si>
    <t>تثبيت التحليقة المحيطية أقل من منسوب التشطيب بسمك التطبيق بكانات حديد</t>
  </si>
  <si>
    <t>كانات لا تزيد عن 1 م</t>
  </si>
  <si>
    <t>تثبيت المراين والدكم</t>
  </si>
  <si>
    <t>مراين 35 إلى 50 سم، دكم 70 إلى 100 سم</t>
  </si>
  <si>
    <t>ركائز بخوابير مع المونة وتثبيت العلفة بـ Puldog ودهانها بالكيروسوت</t>
  </si>
  <si>
    <t>كل 60 سم</t>
  </si>
  <si>
    <t>ملء ما بين المراين بالرمل النظيف</t>
  </si>
  <si>
    <t>تركيب الفلصة بالمسامير</t>
  </si>
  <si>
    <t>سمك لا يقل عن 16 مم</t>
  </si>
  <si>
    <t>تركيب الباركيه ثم التنعيم والصقل والدهان</t>
  </si>
  <si>
    <t>استقامة أعمدة السور على خط واحد وموزونة وتوحيد التقسيط والمسافات بين القوائم الرأسية</t>
  </si>
  <si>
    <t>تثبيت الكريتال في الكمرة السفلية والأعمدة الجانبية</t>
  </si>
  <si>
    <t>تثبيت الأبواب الحديدية في أعمدة الخرسانة وكفاية المسامير أو اللحام</t>
  </si>
  <si>
    <t>توحيد ارتفاع الباكيات والأعمدة لكل فاصل من السور</t>
  </si>
  <si>
    <t>أفقية الكريتال بميزان الخرطوم أو القائمة وعدم وجود صدأ أو تقوس أو فتلات بالباكية</t>
  </si>
  <si>
    <t>قياس سماكات ومقاسات أنابيب الحديد المشغول بالقرنية (بوكليز) ومطابقتها للعينة</t>
  </si>
  <si>
    <t>مطابقة الشعار أو التشكيلة في الباكيات وصنفرة اللحامات من الرايش والزيادات</t>
  </si>
  <si>
    <t>مطابقة البوابات للوحات والعينة</t>
  </si>
  <si>
    <t>ميزان القوائم الأفقية والرأسية وقائم التثبيت وعدم وجود التواءات</t>
  </si>
  <si>
    <t>تثبيت قوائم التثبيت الرأسية بالأعمدة الهاشمة</t>
  </si>
  <si>
    <t>توحيد المسافات بين القوائم وتوحيد عرض الخلوص أعلى وأسفل بعد الغلق</t>
  </si>
  <si>
    <t>استقامة البوابة أفقياً بشد خيط وضبط منسوبها بالنسبة لظهر الأعمدة</t>
  </si>
  <si>
    <t>عدم وجود صدأ ومطابقة نوع الكالون للعينة</t>
  </si>
  <si>
    <t>فتح الباب بسهولة</t>
  </si>
  <si>
    <t>حتى زاوية 90 درجة</t>
  </si>
  <si>
    <t>مطابقة الشكل والقطاعات للوحات المعتمدة</t>
  </si>
  <si>
    <t>التصنيع بالورشة حسب رفع مقاسات رخام الدرج من الطبيعة</t>
  </si>
  <si>
    <t>التثبيت الجيد والأمان والارتفاع الصافي بعد الرخام</t>
  </si>
  <si>
    <t>870 إلى 970 مم</t>
  </si>
  <si>
    <t>استقامة الدرابزين بالقلبة بشد خيط وتوحيد عرض القوائم وعرض الدرابزين مع البياض</t>
  </si>
  <si>
    <t>صلابة تثبيت القوائم بنوائم الدرج وتركيب فلانشات لتغطية أماكن الكانات</t>
  </si>
  <si>
    <t>مراجعة عرض قلبة السلم أسفل وأعلى القلبة</t>
  </si>
  <si>
    <t>تثبيت درابزين بالجدار عند وجود جدار على جانب أو جانبي السلم</t>
  </si>
  <si>
    <t>ص 217</t>
  </si>
  <si>
    <t>جلفنة الدرابزينات المعرضة للجو من خارج وداخل القطاعات</t>
  </si>
  <si>
    <t>المسافة بين قوائم الدرابزين</t>
  </si>
  <si>
    <t>≤ 1.8 م بين القوائم الرئيسية والالتزام بالمخططات، مع فتحات حشو لا تسمح بمرور كرة 100 مم (SBC 201)</t>
  </si>
  <si>
    <t>قياس ارتفاع درابزين منحدرات المعاقين وسلالم الهروب وتقسيم الدرج العريض بدرابزينات وسطية</t>
  </si>
  <si>
    <t>منحدرات ≥ 80 سم مع امتداد 30 سم؛ سلالم الهروب 75 سم إلى 1.1 م من أنف الدرجة؛ الدرج الأعرض من 180 سم يقسم لأجزاء 90 إلى 180 سم</t>
  </si>
  <si>
    <t>اعتماد المصنع المورد مع عينة قطاع في ركن الباب</t>
  </si>
  <si>
    <t>تقديم لوحة بكل الخردوات والمواد المتممة للاعتماد وحفظها لدى المهندس كمرجع حتى انتهاء المشروع</t>
  </si>
  <si>
    <t>اعتماد مخططات التصنيع التفصيلية قبل التصنيع والتوريد: اتجاه الفتح والإكسسوارات وأماكن الكوالين والمفصلات وأنواع الأبواب ومقاومتها للحريق والشراعات والجريل</t>
  </si>
  <si>
    <t>تلافي أفاريز الحلوق في الرسومات قبل التصنيع للأبواب الكاتمة للصوت أو المانعة للدخان</t>
  </si>
  <si>
    <t>ص 200</t>
  </si>
  <si>
    <t>اختبار وشهادة للأبواب المقاومة للحريق ضمن الحلق</t>
  </si>
  <si>
    <t>ASTM E152 أو NFPA 252</t>
  </si>
  <si>
    <t>مطابقة سماكة الحلق والضلف المورّدة للمقايسة والمعتمد</t>
  </si>
  <si>
    <t>الإكسسوارات مختومة بختم المصنع وبلد المنشأ</t>
  </si>
  <si>
    <t>التقويات الداخلية أعصاب Z أو جسور بكامل ارتفاع الضلفة ملحومة في صفائح الوجه مع ملء الفراغ بالصوف الصخري</t>
  </si>
  <si>
    <t>كل 15 سم ولحام كل 75 مم</t>
  </si>
  <si>
    <t>دهان الحلوق ببريمر الحديد قبل التركيب</t>
  </si>
  <si>
    <t>تثبيت الحلوق بمسامير فيشر في بلوك مصمت أو فريم خرسانة مسلحة</t>
  </si>
  <si>
    <t>3 مسامير على الأقل كل جانب ومسماران بالعتب</t>
  </si>
  <si>
    <t>ظافر الحلق الحديد أسفل البلاط إن وجد بالتفاصيل</t>
  </si>
  <si>
    <t>مراجعة أماكن الأبواب المقاومة للحريق ومدة مقاومتها مع شهادة ضمان</t>
  </si>
  <si>
    <t>مراجعة فتحات المسامير والكوالين والإكسسوارات وعمل عينة باب كامل</t>
  </si>
  <si>
    <t>رأسية الحلوق وفتحة الحلق أعلى وأسفل قبل الصب خلفها</t>
  </si>
  <si>
    <t>تقميط الحلق في الجدار وصب خرسانة ناعمة لملء الفراغ خلفه والتأكد بالنقر</t>
  </si>
  <si>
    <t>اتجاه فتح الأبواب غالباً يمين للداخل للغرف أو حسب المعماري، وغرف الميكانيكا والكهرباء للخارج</t>
  </si>
  <si>
    <t>منع القص واللحام وتعديل اتجاه الفتح بالموقع منعاً تاماً</t>
  </si>
  <si>
    <t>تركيب النظارات (شراعة زجاج) حسب المطلوب للمكاتب والفصول</t>
  </si>
  <si>
    <t>عمل فتحات لوفرات بأبواب الحمامات المجمعة وغرف الكهرباء والماكينات لمعادلة الضغط السالب</t>
  </si>
  <si>
    <t>تركيب مانع غبار (WEATHER STRIPPING) وحشوات للأبواب الخارجية</t>
  </si>
  <si>
    <t>ارتفاع أبواب الحمامات عن أرضية الحمام</t>
  </si>
  <si>
    <t>10 سم يفضل (الكود المصري الصحي 2002)</t>
  </si>
  <si>
    <t>الفراغ السفلي بين الضلفة والأرضية</t>
  </si>
  <si>
    <t>≤ 19 مم وفي الحمامات 30 مم</t>
  </si>
  <si>
    <t>توحيد الخلوص بين الضلفة والحلق على المحيط</t>
  </si>
  <si>
    <t>ص 201</t>
  </si>
  <si>
    <t>تركيب أبواب الحريق في مخارج الطوارئ وجدران التقسيم بدرجة مقاومة تتناسب مع الجدار</t>
  </si>
  <si>
    <t>تزويد الأبواب بضلفتين فأكثر بجوارير (Bolts) نحاس أو برونز أو ألمنيوم</t>
  </si>
  <si>
    <t>تركيب رداد (Door Closer) لكل الأبواب للغلق الآلي بسرعة معتدلة</t>
  </si>
  <si>
    <t>منع قص الأبواب المعدنية من أسفل لمعالجة خطأ المنسوب أو عدم استواء البلاط</t>
  </si>
  <si>
    <t>تركيب كاتمات صوت كاوتشوك أو NEOPRENE SEAL بالحلق بعد الدهانات (شكل ب-18)</t>
  </si>
  <si>
    <t>150 مم من أسفل وأعلى الضلفة والوسط، وللحلق المزدوج 150 مم من كل طرف بالرأس</t>
  </si>
  <si>
    <t>تركيب SILENCER RUBBER GASKET على كامل محيط الحلق للغرف السكنية والفندقية والمستشفيات عند الطلب</t>
  </si>
  <si>
    <t>تركيب مصدات (DOOR STOPPER)</t>
  </si>
  <si>
    <t>تركيب صفائح ألمنيوم أو استانلس على شكل U بنهاية ضلف الحمامات من أسفل داخلاً وخارجاً بعرض الضلفة</t>
  </si>
  <si>
    <t>سمك ≥ 1.5 مم وارتفاع ≥ 20 سم</t>
  </si>
  <si>
    <t>أقفال أبواب الهروب لا تتطلب مفتاحاً أو معرفة خاصة مع كالون أمان Panic bar</t>
  </si>
  <si>
    <t>الجزء المتحرك ≥ 75 سم وارتفاع ≤ 110 سم</t>
  </si>
  <si>
    <t>تثبيت كوالين الطوارئ من جهة الهروب والفتح باتجاه الهروب</t>
  </si>
  <si>
    <t>ألواح الزجاج في أبواب الحريق مقاومة للحريق بنفس درجة الباب</t>
  </si>
  <si>
    <t>مراجعة لوحة البيانات (Label) لساعات الحريق والاعتماد وعدم دهانها أو إزالتها حتى لجنة الاستلام الابتدائي</t>
  </si>
  <si>
    <t>تجهيز الباب المقاوم للحريق بغلق تلقائي أو بوسيلة غلق عند الحريق (وصلة منصهرة أو نظام الإنذار) إذا لزم بقاؤه مفتوحاً</t>
  </si>
  <si>
    <t>ص 201 إلى 202</t>
  </si>
  <si>
    <t>تقديم عينات النماذج المختلفة مجمعة في قطاع ركني شاملاً الزجاج والخردوات قبل التعاقد</t>
  </si>
  <si>
    <t>اعتماد رسومات التصنيع بالقطاعات والأبعاد والسماكات وطريقة التجميع والتثبيت وشرائط العزل قبل التصنيع</t>
  </si>
  <si>
    <t>اعتماد لوحة الخردوات والمواد المتممة وحفظها لدى المهندس حتى انتهاء المشروع</t>
  </si>
  <si>
    <t>رفع المقاسات من الطبيعة ضمن التفاوتات المسموحة</t>
  </si>
  <si>
    <t>عدم أخذ مقاسات التصنيع للفتحات غير المتناسقة إلا بعد تصحيحها من مقاول المباني، وأخذ الفتحة الأصغر عند الاختلاف وترك الفراغ للتحبيش</t>
  </si>
  <si>
    <t>مراجعة قطاع الشبابيك وسماكته بالمقايسة والعينة قبل التركيب</t>
  </si>
  <si>
    <t>وجود شريط الحماية على القطاعات عند التوريد</t>
  </si>
  <si>
    <t>التوريد ببطاقة تعريف باسم الصانع والاسم التجاري والمحتويات</t>
  </si>
  <si>
    <t>التشوين على منصات بأماكن مظللة بعيداً عن الغبار والأمطار مع فواصل خشبية بين الوحدات</t>
  </si>
  <si>
    <t>التوريد والتركيب من مورد واحد طوال المشروع</t>
  </si>
  <si>
    <t>ص 211</t>
  </si>
  <si>
    <t>فحص سمك طبقة الأكسدة (Anodizing) بعينة عشوائية في معمل متخصص</t>
  </si>
  <si>
    <t>12 إلى 15 ميكرون جاف غير ملوث، 15 إلى 18 قليل التلوث، 18 إلى 21 متوسط، 22 إلى 25 ساحلي وعالي التلوث</t>
  </si>
  <si>
    <t>فحص سمك الزجاج بعينات عشوائية</t>
  </si>
  <si>
    <t>≥ 4 مم للمناور ≤ 0.50 م2، 6 مم للواجهات والأبواب 0.50 إلى 3.30 م2، ≥ 8 مم للأكبر</t>
  </si>
  <si>
    <t>زجاج سيكوريت (Tempered) في الشبابيك ما لم يذكر خلافه مفرد أو دبل عاكس أو شفاف</t>
  </si>
  <si>
    <t>مطابقة نوع الدهان ترسيب كهربائي أو حراري ونوع الفتح للرسومات</t>
  </si>
  <si>
    <t>تركيب الحلق الثانوي (secondary frame) قبل البياض</t>
  </si>
  <si>
    <t>عدم تثبيت الشبابيك إلا بعد المعجون والوجه الأول للدهانات خاصة أسفل البرور</t>
  </si>
  <si>
    <t>عدم تثبيت شبابيك الواجهات من أسفل أو اتخاذ احتياطات منع النفاذية من فتحات المسامير</t>
  </si>
  <si>
    <t>وضع قطع رجلاش داخل الحلق الرئيسي لضبط المسافة مع الحلق الثانوي</t>
  </si>
  <si>
    <t>المسافة بين القطع ≤ 60 سم بالجانبين والسقف والجلسة</t>
  </si>
  <si>
    <t>ص 211 إلى 212</t>
  </si>
  <si>
    <t>مسامير التثبيت من صلب لا يصدأ أو حديد مجلفن</t>
  </si>
  <si>
    <t>ص 212</t>
  </si>
  <si>
    <t>مطابقة الإكسسوارات وبلد المنشأ ونظام الفتح للاعتماد والرسومات</t>
  </si>
  <si>
    <t>تسكيك الزجاج بالربر (vinyl glazing gasket)</t>
  </si>
  <si>
    <t>تركيب مانع الذباب ضمن إطار ألمنيوم على الوجه الخارجي للشرشوب ومنع تثبيته ظاهراً بالبراغي من الخارج</t>
  </si>
  <si>
    <t>تركيب الشبك في الأدوار العلوية صعبة الوصول ضمن إطار Z على الحلق مع تثبيت إطار الشبك من الداخل</t>
  </si>
  <si>
    <t>سهولة تغيير الزجاج من الداخل وعدم سحبه من الخارج والبروكلوز من الداخل للأبواب الخارجية</t>
  </si>
  <si>
    <t>محور المفصلات استانلس مغلف بجراب بلاستيك ما لم يذكر خلافه</t>
  </si>
  <si>
    <t>تجميع الزوايا 45 درجة بدون فروق وأجزاء التجميع وقطع الوصل مخفية</t>
  </si>
  <si>
    <t>فصل الألمنيوم عن المعادن الأخرى بدهان زنك كروم وطبقتين ألمنيوم أو طبقة بيتومينية أو حشوة لمنع التحلل الكهربائي</t>
  </si>
  <si>
    <t>دهان أسطح الألمنيوم الملاصقة للمباني والخرسانة بطبقة zinc chromate مانعة للتآكل</t>
  </si>
  <si>
    <t>تركيب أشرطة مجرى معتمدة لضلف السحاب والتقفيل حول النوافذ من الخارج بـSealants</t>
  </si>
  <si>
    <t>ملء الخلوص بين الحلق الرئيسي والثانوي أو الفتحة بمعجون بولي يوريثان</t>
  </si>
  <si>
    <t>ص 213</t>
  </si>
  <si>
    <t>تركيب أطر نيوبرين مزدوجة (Gasket neoprene) بالحلق والضلفة للأبواب والشبابيك المفصلية</t>
  </si>
  <si>
    <t>عمل تفريز لصرف مياه الأمطار داخل القطاع وفتحات تصريف بالقطاع السفلي للحلق</t>
  </si>
  <si>
    <t>ص 211 و213</t>
  </si>
  <si>
    <t>تركيب شبكة منع الطيور على المخارج وشبك الحشرات على جريليات الهواء</t>
  </si>
  <si>
    <t>النوافذ المطلة على المنور مقاومة للحريق خصوصاً عند المطابخ والحمامات</t>
  </si>
  <si>
    <t>تغطية النوافذ والفتحات الخارجية القريبة من الأرض بشبك معدني لمنع القوارض</t>
  </si>
  <si>
    <t>ضمن 600 مم فوق الأرض، قطر السلك ≥ 0.9 مم (السعودي 1428 فقرة 7-5)</t>
  </si>
  <si>
    <t>تركيب مصدات للمعاقين أسفل الأبواب الخارجية الزجاجية مع علامات على الزجاج</t>
  </si>
  <si>
    <t>ارتفاع 20 سم</t>
  </si>
  <si>
    <t>توازي إطارات الضلف مع الحلق وتساوي قطري كل ضلفة وكل حلق</t>
  </si>
  <si>
    <t>سهولة حركة الضلف والفتح والقفل بدون بوش</t>
  </si>
  <si>
    <t>عدم وجود خدوش أو تلف أو انبعاج بالقطاعات خاصة مجاري الضلف</t>
  </si>
  <si>
    <t>توحيد الخلوص بين الحلق والضلف بكامل الفتحة</t>
  </si>
  <si>
    <t>نظافة القطاعات وتخديم الفرش بين الضلفتين (فرش للجرارة وربر للمفصلية)</t>
  </si>
  <si>
    <t>تقديم خطاب ضمان على المواد والمصنعية</t>
  </si>
  <si>
    <t>عامان من الاستلام الابتدائي أو حسب العقد</t>
  </si>
  <si>
    <t>اعتماد رسومات التصنيع بالقطاعات والأبعاد والسماكات والتجميع والتثبيت وشرائط العزل قبل التصنيع وتقديم عينات قطاع ركني قبل التعاقد</t>
  </si>
  <si>
    <t>اعتماد مواد منع التسرب (SEALANT)</t>
  </si>
  <si>
    <t>ص 214</t>
  </si>
  <si>
    <t>رفع مقاسات الفتحات من الطبيعة ضمن التفاوتات</t>
  </si>
  <si>
    <t>مطابقة التوريدات للعينات والرسومات</t>
  </si>
  <si>
    <t>مراجعة قطاع القوائم الرأسية (MULLION) وقطاعات التقوية من الصلب الإنشائي المجلفن ودهانها وقطاع وسمك العوارض (TRANSOM)</t>
  </si>
  <si>
    <t>مراجعة النظام (قوائم وعوارض أو وحدات أو بانوهات)</t>
  </si>
  <si>
    <t>دهان أسطح الألمنيوم والصلب غير الظاهرة الملامسة للمواد الأسمنتية بطبقة بيتومين</t>
  </si>
  <si>
    <t>تركيب عازل حراري وصوتي للمساحات المصمتة وزجاج مزدوج أو عازل</t>
  </si>
  <si>
    <t>تصميم القطاعات بما يسمح بتسريب المياه المكثفة للخارج</t>
  </si>
  <si>
    <t>إحكام التحام البلاطات مع حائط الألمنيوم</t>
  </si>
  <si>
    <t>تنفيذ وصلات التثبيت في الأوجه الرأسية للعناصر الإنشائية بالعدد والمواقع حسب الرسومات بآلات خاصة دون تكسير عشوائي</t>
  </si>
  <si>
    <t>تركيب مانع حريق عند كل دور في الواجهات المشتركة بين الأدوار</t>
  </si>
  <si>
    <t>تنسيق تركيب مواد منع تسرب الهواء والرطوبة على كامل محيط النظام</t>
  </si>
  <si>
    <t>تنفيذ فواصل حركة منزلقة أو فراغات بين القوائم والعوارض وعند الحشوات ووصلات بثقوب طولية للتمدد والانكماش</t>
  </si>
  <si>
    <t>توفير دروة أو درابزين خلف الواجهة أو حاجز عند منسوب الأرضيات أو زجاج مقاوم للصدمات بسمك مناسب</t>
  </si>
  <si>
    <t>وجود sealant 5 مم بين الحلق واللياسة</t>
  </si>
  <si>
    <t>محاذاة الحلق الصلب مع تشطيب الحائط</t>
  </si>
  <si>
    <t>نوعية الدهانات وأحيانا مقاومة للحريق</t>
  </si>
  <si>
    <t>عدم توريد أي خشب معماري للموقع إلا بعد معاينته وفحصه ودهانه بوجه أساس من النوع المطلوب</t>
  </si>
  <si>
    <t>فك كل الخردوات ومعالجة العقد وحشو الشقوق والعيوب ومعالجتها بطبقة بطانة</t>
  </si>
  <si>
    <t>تنظيف الخشب من الشحوم والغراء والأتربة</t>
  </si>
  <si>
    <t>قياس محتوى الرطوبة قبل الدهان</t>
  </si>
  <si>
    <t>≤ 12% للمعرض للجو و≤ 18% لغير المعرض</t>
  </si>
  <si>
    <t>حرق العقد الثابتة حتى تنزف المواد الراتنجية وإزالة التالفة أو الميتة وسدها بكوايل خشبية</t>
  </si>
  <si>
    <t>معالجة العقد بورنيش العقد أو الجملكة الثقيلة الذائبة في الكحول</t>
  </si>
  <si>
    <t>ملء الفراغات بمعجون الأخشاب أو مادة لدنة</t>
  </si>
  <si>
    <t>السنفرة بالاتجاه العرضي والطولي بسنفرة مطابقة (م ق م 1074)</t>
  </si>
  <si>
    <t>دهان الحلوق والأجزاء الملاصقة للمباني من الجهة الملامسة قبل التركيب بالبيتومين البارد أو القطران أو وجهين زيت خالص مع السلاقون</t>
  </si>
  <si>
    <t>عدد طبقات الدهان</t>
  </si>
  <si>
    <t>طبقتان على الأقل (بطانة وظهارة)</t>
  </si>
  <si>
    <t>استخدام الإسفنج أو القماش للأصباغ المائية وفرشة شعر الجمال للكحولية والشعر الخشن الطبيعي للزيتية مع جواز الرش لكل الأنواع</t>
  </si>
  <si>
    <t>السنفرة باتجاه الألياف</t>
  </si>
  <si>
    <t>نعومة السنفرة ≥ 120</t>
  </si>
  <si>
    <t>الصبغ بالصبغة المائية باللون المطلوب متجانسة وتركها لتجف</t>
  </si>
  <si>
    <t>طبقة سيلر بالقطن المشبع</t>
  </si>
  <si>
    <t>الجملكة المذابة في الكحول بالقطن المشبع بخطوط متجاورة باتجاه الألياف مع التكرار والسنفرة</t>
  </si>
  <si>
    <t>التلقيط بمعجون السبيداج والغراء واللون والسنفرة بعد الجفاف</t>
  </si>
  <si>
    <t>تكرار الدهان بالجملكة المخففة للأوجه الأخيرة</t>
  </si>
  <si>
    <t>وجه بطانة تحضيري من بذرة الكتان المغلي وأبيض الزنك وأكسيد الرصاص الأحمر بدون غراء</t>
  </si>
  <si>
    <t>بذرة الكتان ≥ 70% بالوزن</t>
  </si>
  <si>
    <t>وجه كامل بالمعجون (أسبيداج وزيت ومسحوق زنك) ثم التنعيم بالسنفرة</t>
  </si>
  <si>
    <t>وجه أول بوية من زيت بذرة الكتان المغلي وأبيض الرصاص أو الزنك ثم التلقيط والسنفرة</t>
  </si>
  <si>
    <t>بذرة الكتان ≥ 50%</t>
  </si>
  <si>
    <t>وجه ثانٍ بالبوية</t>
  </si>
  <si>
    <t>40% بذرة كتان مع أبيض الزنك</t>
  </si>
  <si>
    <t>وجه ثالث بالبوية لامع أو مطفي</t>
  </si>
  <si>
    <t>30% بذرة كتان</t>
  </si>
  <si>
    <t>اللاكيه: وجه ثالث خليط ثم وجه رابع لاكيه جاهزة بعد السنفرة</t>
  </si>
  <si>
    <t>50% بوية زيت و50% لاكيه</t>
  </si>
  <si>
    <t>عدم وجود عيوب في اللياسة (تطبيل، عدم تقفيل حول علب الكهرباء، تنميلات، تكسير الزوايا) قبل الدهان</t>
  </si>
  <si>
    <t>ص 202</t>
  </si>
  <si>
    <t>معالجة التنميلات الشعرية بمادة معالجة الشروخ، وتكسير الشروخ أعلى سلك الشبك وإعادة طرطشتها ولياستها مع أديبوند والانتظار حتى الجفاف</t>
  </si>
  <si>
    <t>عدم الدهان إلا بعد جفاف اللياسة تماماً وجفاف كل طبقة</t>
  </si>
  <si>
    <t>≥ أسبوعين صيفاً و3 أسابيع شتاءً</t>
  </si>
  <si>
    <t>قياس رطوبة اللياسة والخشب بأجهزة إلكترونية</t>
  </si>
  <si>
    <t>اللياسة ≤ 12% والخشب ≤ 15%</t>
  </si>
  <si>
    <t>اعتماد المعجون بعبوات مختومة عليها تاريخ الإنتاج والشركة وطريقة الاستخدام</t>
  </si>
  <si>
    <t>مراجعة جدول التشطيبات وعدم دهان مناطق القيشاني والسيراميك</t>
  </si>
  <si>
    <t>منع الطلاء في الأجواء المتربة أو الممطرة أو الرطبة والالتزام بتوصيات الصانع للحرارة والجفاف</t>
  </si>
  <si>
    <t>منع الدهان عند الرطوبة النسبية المرتفعة أو على أسطح رطبة إلا بتعليمات الصانع المطبوعة</t>
  </si>
  <si>
    <t>رطوبة نسبية ≤ 85%</t>
  </si>
  <si>
    <t>نظافة الفراغ من الفضلات والتشوينات</t>
  </si>
  <si>
    <t>معالجة الأسطح الأسمنتية المعيبة بمعجون أسمنتي لا ينكمش ثم التنعيم بالسنفرة أو حجر الكاربوراندم</t>
  </si>
  <si>
    <t>الطلاء الأولي والبطانات ومواد التخفيف من نفس صانع دهان التشطيب وفي حدود توصياته</t>
  </si>
  <si>
    <t>تجهيز الحائط بالسنفرة ومراشمة الحوائط ولصق شريط أعلى الوزرات وتغطية الأرضيات والتنظيف بالهواء المضغوط</t>
  </si>
  <si>
    <t>استلام وجه تحضيري (برايمر) لكامل الحوائط وتنعيمه بسنفرة رقم 1</t>
  </si>
  <si>
    <t>معجون سكينة أولى ثم ثانية في اتجاه متعامد ويفضل لون مختلف للثانية للتمييز</t>
  </si>
  <si>
    <t>مراجعة نوع المعجون وتمام المعجنة في الارتفاعات العالية والزوايا والأركان وأعلى الحوائط</t>
  </si>
  <si>
    <t>صنفرة المعجون وعدم وجود تموجات أو آثار سكينة ونعومة السطح بجانب علب الكهرباء والوزرات</t>
  </si>
  <si>
    <t>تنظيف الفرش والسكاكين وتخزينها لمنع العفن من بقايا المعجون والغراء</t>
  </si>
  <si>
    <t>استلام البطانة بكشاف نيون مائل على الحائط أو بتمرير اليد لكشف عدم الاستواء والريجة والتسييل والحرامية</t>
  </si>
  <si>
    <t>إزالة المواد العالقة والضعيفة بفرشاة حديد قاسية وإزالة التزهر بالغسيل المتكرر وتسوية النتوءات بحجر حف</t>
  </si>
  <si>
    <t>إزالة الزيوت والشحوم ومواد فك القوالب بالمنظفات الموصى بها من الصانع</t>
  </si>
  <si>
    <t>إصلاح العيوب والفراغات بمونة إيبوكسي معتمدة</t>
  </si>
  <si>
    <t>الدهان بعد انتهاء الخرسانة الناعمة بمدة كافية</t>
  </si>
  <si>
    <t>تنظيف الأسطح جيداً قبل الدهان بالهواء المضغوط والفرشاة</t>
  </si>
  <si>
    <t>منع العمل في الغبار أو الطقس السيئ أو الممطر للأسطح المعرضة للأمطار</t>
  </si>
  <si>
    <t>عدم تنفيذ الدهانات الداخلية النهائية إلا بعد الأرضيات وتركيب الأبواب والشبابيك وحماية المبنى وتركيب خردوات الكهرباء والنجارة وتجربتها</t>
  </si>
  <si>
    <t>ص 203 إلى 204</t>
  </si>
  <si>
    <t>اعتماد نوعية الدهانات والشركة المنتجة والعينة (الفاتورة)</t>
  </si>
  <si>
    <t>ص 204</t>
  </si>
  <si>
    <t>البطانة (Under Coats) بلون منسجم مع لون الظهارة وذات قدرة تغطية جيدة</t>
  </si>
  <si>
    <t>منع تخفيف الدهانات بالموقع بمواد مخففة أو زيوت أو بالإسبيداج أو الخضاب</t>
  </si>
  <si>
    <t>منع استخدام عبوات بها مواد مترسبة أو تترسب أثناء الاستعمال</t>
  </si>
  <si>
    <t>التوريد في العبوات الأصلية عليها تاريخ الانتهاء واسم الصانع وتعليمات التخفيف والتخزين في مكان جيد التهوية بعيداً عن الشمس</t>
  </si>
  <si>
    <t>استلام وجه أول باللون المطلوب ثم التلقيط والصنفرة الجيدة</t>
  </si>
  <si>
    <t>ترك كل طبقة حتى تجف تماماً قبل التالية</t>
  </si>
  <si>
    <t>24 ساعة كحد أدنى ما لم يحدد الصانع خلافه</t>
  </si>
  <si>
    <t>استلام الوجه الأول بكشاف نيون مائل ومعالجة أي ريجة أو عيب بالمعجون والتلقيط والصنفرة</t>
  </si>
  <si>
    <t>الوجه الأخير: تحرير الألوان بدقة بمناطق الالتقاء وتوحيد الملمس ودرجة اللون وحجم الحبيبات بكل الغرفة ودهان الزوايا وأعلى الوزرات بدون تسييل</t>
  </si>
  <si>
    <t>تجنب آثار الفرشاة ونقص الدهان والتسييل والبروزات ومظهر قشر البرتقال</t>
  </si>
  <si>
    <t>المراجعة الدقيقة حول علب وصناديق ولوحات الكهرباء والبواطات</t>
  </si>
  <si>
    <t>تأخير الوجه النهائي إلى قبل التسليم الابتدائي وبعد انتهاء الأرضيات</t>
  </si>
  <si>
    <t>تنظيف وسنفرة الأعمال الحديدية جيداً أو القذف بالرمل قبل الدهان</t>
  </si>
  <si>
    <t>استخدام دهانات مؤخرة للهب لتجليد الحوائط بالخشب (المسارح) والأسقف المستعارة الخشبية</t>
  </si>
  <si>
    <t>إعادة غلق أوعية الدهان المستعملة جزئياً بإحكام</t>
  </si>
  <si>
    <t>وضع علامات تحذير دهان رطب وإزالة تغليفات الحماية التي وضعها الآخرون بعد الدهان</t>
  </si>
  <si>
    <t>رفض أي سطح به تسييل أو زوائد أو علامات فرشاة أو فجوات أو انحناءات</t>
  </si>
  <si>
    <t>تنظيف زجاج النوافذ وغيره من تناثر الدهان بالغسيل والحك بعناية دون خدش</t>
  </si>
  <si>
    <t>عدم اعتبار الطبقة الأولية المصنعية تأسيساً ودهان تأسيسي خاص لأسطح الحديد بالموقع</t>
  </si>
  <si>
    <t>دهان الأسطح الحديدية بعد التأسيس</t>
  </si>
  <si>
    <t>تنظيف الحديد المجلفن بمادة مذيبة ثم مادة تنميش (Etching Paint) قبل التأسيس</t>
  </si>
  <si>
    <t>استخدام دهانات كرومات الخارصين بعد التنميش أو دهان تأسيسي رصاصات الكالسيوم (Calcium Plumbate) بدون تنميش</t>
  </si>
  <si>
    <t>دهان الفولاذ المجلفن بعد التأسيس بظهارة راتنج ألكيدي فائق اللمعان أو مطاط مكلور أو إستيرابوكس</t>
  </si>
  <si>
    <t>طبقتان على الأقل</t>
  </si>
  <si>
    <t>المراشمة لإزالة حبات الرمل السائبة</t>
  </si>
  <si>
    <t>الحف بالحجر الخشن ثم النظافة بالمكنسة والهواء المضغوط</t>
  </si>
  <si>
    <t>وجه السيلر ثم معالجة التنميلات بالمعجون</t>
  </si>
  <si>
    <t>سكينتا معجون بلونين مختلفين ثم الصنفرة</t>
  </si>
  <si>
    <t>وجهان أو ثلاثة تشطيب مع قياس سمك كل طبقة</t>
  </si>
  <si>
    <t>قياس سمك كل طبقة بشريط القياس (مشط) أو جهاز إلكتروني</t>
  </si>
  <si>
    <t>استلام الدهانات بالكشاف بزاوية وتعليم المناطق المعيبة</t>
  </si>
  <si>
    <t>التأكد من جفاف الخرسانة ومرور 28 يوما</t>
  </si>
  <si>
    <t>جلي السطح بماكينة متصلة بشفط وتنظيفه بالهواء المضغوط</t>
  </si>
  <si>
    <t>فتح الشروخ وملؤها وعمل وزرة مقعرة (Cove)</t>
  </si>
  <si>
    <t>تنظيف الزيوت بالأحماض ثم دهان برايمر</t>
  </si>
  <si>
    <t>ملء فواصل التمدد بمادة مرنة</t>
  </si>
  <si>
    <t>خلط المصلب مع الإيبوكسي</t>
  </si>
  <si>
    <t>8 دقائق</t>
  </si>
  <si>
    <t>جلي الوجه الأول وتنظيف السطح قبل الثاني بدون مخففات</t>
  </si>
  <si>
    <t>صب وتوزيع الإيبوكسي بالمسطرين والرول وتمرير Spike roller</t>
  </si>
  <si>
    <t>طبقة حماية شفافة بعد الجفاف</t>
  </si>
  <si>
    <t>للأرضية المانعة للانزلاق رش رمل قياسي بعد الوجه الأول ثم إزالة السائب</t>
  </si>
  <si>
    <t>بدء خط الصرف من المناسيب العالية والمصب في المنخفضة لتقليل الحفر والاستغناء عن الرافعات</t>
  </si>
  <si>
    <t>مراجعة المسافات بين الأجهزة الصحية حسب الحدود الدنيا</t>
  </si>
  <si>
    <t>ص 28</t>
  </si>
  <si>
    <t>مخطط صرف لكل دور وتفاصيل منفصلة لكل مجموعة حمامات</t>
  </si>
  <si>
    <t>مخطط تغذية بالمياه الباردة والساخنة لكل دور وتفاصيل لكل مجموعة مع تمييز مواسير الساخن عن البارد</t>
  </si>
  <si>
    <t>موقع عام بالمناسيب (ظهر وقاع وعمق كل منهل، المواسير، غرف التفتيش، الربط مع التصريف العمومي)</t>
  </si>
  <si>
    <t>المساقط الأفقية لخطوط المواسير وأقطارها والوصلات وزوايا الانفراج من وإلى الخزانات العلوية والسفلية</t>
  </si>
  <si>
    <t>مخطط الأعمال الصحية بأنواع التركيبات والمواسير وأقطارها حتى خزان الصرف وتفاصيل غرف التفتيش والغطاء</t>
  </si>
  <si>
    <t>مخطط السطح بميول صرف الأمطار وأماكن التصريف وأقطار المواسير ومخطط تصريف السيول إن وجد</t>
  </si>
  <si>
    <t>ماسورة جافة للإطفاء بمنطقة السلالم موصلة للسطح مع صندوق حريق لكل دور للمباني من 10 طوابق فأكثر</t>
  </si>
  <si>
    <t>قطر 4 بوصة على الأقل</t>
  </si>
  <si>
    <t>مراجعة المخططات طبقا للوائح التنظيم في المدينة</t>
  </si>
  <si>
    <t>فصل صرف الدور الأرضي عن الأدوار المتكررة</t>
  </si>
  <si>
    <t>مبان أقل من 20 طابقا، وفوقها يفصل الأرضي والأول</t>
  </si>
  <si>
    <t>ص 29</t>
  </si>
  <si>
    <t>عدم تصميم نظام امتصاص تحت سطح التربة مع صخور رسوبية على أعماق صغيرة أو تربة مشبعة أو مغمورة (كود سعودي صحي 7/2)</t>
  </si>
  <si>
    <t>مصدران للمياه وشبكتان منفصلتان (صالح وغير صالح للشرب) (كود سعودي ترشيد المياه 5-2/1)</t>
  </si>
  <si>
    <t>أكثر من 25 دورة مياه</t>
  </si>
  <si>
    <t>صرف الأسطح: المساحة لكل عمود وقطر العمود وعدد الأعمدة (كود مصري 301-2003)</t>
  </si>
  <si>
    <t>500 م2 أو أقل لكل عمود، قطر 200 مم أو أقل، عمودان على الأقل</t>
  </si>
  <si>
    <t>مراجعة كفاية عدد وسعة الأجهزة الصحية للمستخدمين وكفاية أقطار ونوعية المواسير</t>
  </si>
  <si>
    <t>تأسيسات الصرف والتغذية وصرف المطر قبل الصب وتثبيتها وتقفيل حوافها بالشطرتون</t>
  </si>
  <si>
    <t>مواسير صرف الحمامات في منتصف الحمام أو حسب الرسومات والفرش</t>
  </si>
  <si>
    <t>جرابات مواسير الصرف أكبر من الأصلية</t>
  </si>
  <si>
    <t>13 مم على الأقل</t>
  </si>
  <si>
    <t>أكمام المواسير المخترقة للكمرات والأسقف من حديد مجلفن جدول 40 أو حديد طري</t>
  </si>
  <si>
    <t>الجرابات الرأسية بالكمرات: القطر والتباعد والبعد عن مناطق القص والكمرات الثانوية مع تكثيف كانات وبرندات قطر 16 مم</t>
  </si>
  <si>
    <t>القطر ثلث العرض بحد أقصى، التباعد 3 أقطار، بعد ربع البحر أو ضعف العمق من العمود وبعمق الكمرة من الثانوية</t>
  </si>
  <si>
    <t>المواسير المخترقة: حديد مجلفن مع Puddle Flange ملحوم بمنتصف الحائط</t>
  </si>
  <si>
    <t>شكل أ-74</t>
  </si>
  <si>
    <t>ماسورة التغذية تحت قاع السقف وأعلى الفائض</t>
  </si>
  <si>
    <t>25 سم على الأقل</t>
  </si>
  <si>
    <t>ماسورة الفائض</t>
  </si>
  <si>
    <t>قطر 1.5 التغذية على الأقل وأعلى المنسوب التصميمي 5 سم</t>
  </si>
  <si>
    <t>محبس عوامة ومفتاح Level switch ووصلة فائض لأقرب غرفة تفتيش</t>
  </si>
  <si>
    <t>مراجعة فرش كل حمام مقابل المخططات المعتمدة</t>
  </si>
  <si>
    <t>ص 221</t>
  </si>
  <si>
    <t>مراجعة المسافات بين الأجهزة الصحية لسهولة الاستخدام والصيانة حسب شكل ب-5</t>
  </si>
  <si>
    <t>التأكد أن تركيب الأجهزة يسمح بالوصول لكل أجزائها للتنظيف</t>
  </si>
  <si>
    <t>كود البناء السعودي، الاشتراطات الصحية 1428هـ فقرة 2-5/2</t>
  </si>
  <si>
    <t>دراسة أماكن البلاعات الأرضية: بعيدة عن الدواليب وفرش المطبخ والحمام وعن فتحة باب الحمام وفي أوطى نقطة</t>
  </si>
  <si>
    <t>استلام تأسيس مواسير الصرف بالسقف الخرساني لكل جهاز حسب كتالوج الجهاز المعتمد، وإلا تؤخذ المقاسات الشائعة</t>
  </si>
  <si>
    <t>المرحاض الشرقي: محور جراب كوع الريحة يبعد 30 سم صافي بعد السيراميك عن الجدار الخلفي كحد أدنى، مع مراجعة البعد الجانبي (شكل ج-1)</t>
  </si>
  <si>
    <t>30 سم صافي حد أدنى</t>
  </si>
  <si>
    <t>المرحاض الإفرنجي (S-TRAP): محور جراب الكوع القائم يبعد 25 إلى 30 سم عن تشطيب الجدار الخلفي، مع مراجعة البعد الجانبي (شكل ج-2)</t>
  </si>
  <si>
    <t>25 إلى 30 سم</t>
  </si>
  <si>
    <t>مراجعة أماكن تأسيس الصفايات والبيب حسب المخططات</t>
  </si>
  <si>
    <t>مراجعة جراب صرف أحواض الوجه وحوض المطبخ</t>
  </si>
  <si>
    <t>جرابات من الصلب الطري لأي ماسورة تخترق عنصراً خرسانياً، قطرها يزيد 6 مم عن القطر الخارجي للماسورة، ويملأ الفراغ بالسيليكون</t>
  </si>
  <si>
    <t>زيادة 6 مم (المواصفات المصرية 2001 فقرة 4/2/1/11)</t>
  </si>
  <si>
    <t>تنفيذ كل المواسير الرأسية (سليف) في بلاطات الحمامات قبل عزل البلاطات مع حلقمة جيدة باللفائف</t>
  </si>
  <si>
    <t>المواسير المارة تحت قاعدة أو خلال حائط أساس: جلبة صلب أكبر بقطرين من الماسورة، وملء الفراغ الحلقي بالحوائط الخارجية بعازل محكم (قطران فحم حجري أو مركب أسفلتي أو رصاص أو مادة معتمدة)</t>
  </si>
  <si>
    <t>جلبة أكبر بقطرين</t>
  </si>
  <si>
    <t>قائم صرف أمطار مدفون في الجدار: جراب رأسي بالأسقف حتى دور السطح</t>
  </si>
  <si>
    <t>استلام جرابات مواسير التغذية الرأسية وصرف المكيفات ومواسير الفريون داخل الكمرات وجرابات شبكة الحريق</t>
  </si>
  <si>
    <t>المشاريع الكبرى: إسقاط مراكز مواسير التأسيس بالإحداثيات بمحطة الرصد (Total Station)</t>
  </si>
  <si>
    <t>الجراب المخترق للعناصر الإنشائية من حديد مجلفن (الكود الأمريكي) أو حديد طري (الكود المصري) بقطر يزيد 13 مم عن قطر الماسورة</t>
  </si>
  <si>
    <t>زيادة 13 مم</t>
  </si>
  <si>
    <t>التأسيس داخل الميدات الأرضية قبل الصب، وقبل صب دكة خرسانة الأرضيات</t>
  </si>
  <si>
    <t>التأسيس لصرف المطر في الميدات إذا كان منسوب الميدات أعلى من 30 سم فوق منسوب الرصيف الخارجي</t>
  </si>
  <si>
    <t>أكثر من 30 سم فوق الرصيف</t>
  </si>
  <si>
    <t>فحص الخامات (نوع وصنف المواسير، الغراء اللاصق، الجوانات) ومطابقتها للاعتمادات</t>
  </si>
  <si>
    <t>ص 223</t>
  </si>
  <si>
    <t>منع التمديدات الأفقية فوق بلاطة السقف لأحواض الوجه والمغاسل إلا بعد انتهاء عزل أرضيات الحمامات واختباره، ثم تغطيتها بلياسة أسمنتية 2 سم بعد تثبيت المواسير بالخلطة</t>
  </si>
  <si>
    <t>طبقة حماية 2 سم</t>
  </si>
  <si>
    <t>النظام التقليدي (Dual-pipe): فصل الصرف الخفيف (أحواض، سيفونات أرضيات، بانيو، أدشاش، بيديهات، غسالات) عن خط صرف المراحيض (شكل ج-17)</t>
  </si>
  <si>
    <t>صرف المراحيض والمباول وأحواض غسيل القصاري على قائم صرف منفصل</t>
  </si>
  <si>
    <t>منسوب ماسورة صرف حوض الوجه</t>
  </si>
  <si>
    <t>45 إلى 52 سم من التشطيب</t>
  </si>
  <si>
    <t>منسوب ماسورة صرف حوض المطبخ</t>
  </si>
  <si>
    <t>65 سم من التشطيب</t>
  </si>
  <si>
    <t>تعليق مواسير الصرف الأفقية بالسقف: البلاستيك كل 1.2 م كحد أقصى والحديد كل 3.6 م وعند أماكن التقاء المواسير</t>
  </si>
  <si>
    <t>SBC 701 جدول 1.8.5</t>
  </si>
  <si>
    <t>المواسير على الجدران أو المعلقة بالأسقف تثبت بأقفزة من قطعتين تربط بصواميل لسهولة الفك</t>
  </si>
  <si>
    <t>تركيب رأس الماسورة (الجلبة) عكس اتجاه سريان المياه</t>
  </si>
  <si>
    <t>فحص طريقة التوصيل (لصق أو جوانات) وأقطار المواسير طبقاً للرسومات</t>
  </si>
  <si>
    <t>ميول المواسير الأفقية في اتجاه القوائم (risers)</t>
  </si>
  <si>
    <t>مراجعة ميول الصرف الأفقي حسب القطر</t>
  </si>
  <si>
    <t>حتى 4 بوصة 1:100 حد أدنى؛ 5 بوصة فأكثر بين 1/(25×D) و 1/(10×D)</t>
  </si>
  <si>
    <t>طبة تسليك (clean out) في نهاية كل مداد أفقي وعند تغير الاتجاه بزاوية 90 وفي أي موقع متوقع به سدد</t>
  </si>
  <si>
    <t>ص 224</t>
  </si>
  <si>
    <t>المواسير المدفونة أسفل البلاط: طبة تسليك أرضية (FCO) بعيدة عن أماكن تثبيت الأجهزة حتى لا تخترقها المسامير</t>
  </si>
  <si>
    <t>مقاس فتحة التسليك يساوي المقاس الاسمي للماسورة حتى 100 مم، وللأقطار الأكبر لا تقل عن 100 مم</t>
  </si>
  <si>
    <t>كود سعودي، الاشتراطات الصحية 1428هـ 4/4</t>
  </si>
  <si>
    <t>ترك خلوص كاف وراء سدادة طبة التسليك لاستعمال أدوات التنظيف</t>
  </si>
  <si>
    <t>عند تعذر الطبة الأرضية: طبة تسليك حائطية (WCO) غالباً أسفل الحوض، وفي المناور فتحة بالجدار بباب ستانلس</t>
  </si>
  <si>
    <t>مواسير التهوية (vent) بميول نحو ماسورة الصرف لرجوع المياه المكثفة، وتركب من أعلى نقطة من ماسورة الصرف</t>
  </si>
  <si>
    <t>التحقق من مطابقة أعمال الصرف لمنسوب التشطيب (F.F.L)</t>
  </si>
  <si>
    <t>تجنب تمديد الصرف فوق المعدات الكهربائية (غرف الكهرباء واللوحات وغرف الماكينات)</t>
  </si>
  <si>
    <t>المطابخ المركزية: المواسير المدفونة من الزهر الرمادي أو CPVC مقاوم للحرارة لارتفاع حرارة المياه</t>
  </si>
  <si>
    <t>منع تعليق مواسير الصرف بسقف المطابخ في المستشفيات والفنادق (تعليمات وزارة الصحة)</t>
  </si>
  <si>
    <t>المشاريع الكبيرة: شبكة منفصلة لتجميع المياه الرمادية (مغاسل، أحواض استحمام، وضوء، مصارف أرضية) لإعادة التدوير لصناديق الطرد أو الري</t>
  </si>
  <si>
    <t>صرف المكيفات على بيبة أرضية وليس على ماسورة الصرف الرئيسية، ولا يصرف للشارع مباشرة</t>
  </si>
  <si>
    <t>تركيب جالي تراب (Gully trap) بالدور الأرضي قبل غرفة التفتيش لمنع ارتداد الروائح للأحواض</t>
  </si>
  <si>
    <t>بعد الاختبار قفل الفوهات ونهايات المواسير حتى تركيب الأجهزة منعاً للسدد</t>
  </si>
  <si>
    <t>اختبار مواسير الصرف بالمياه قبل التغطية</t>
  </si>
  <si>
    <t>عمود ماء 3 م بلا تسريب</t>
  </si>
  <si>
    <t>فصل أعمدة الأدوار المتكررة عن صرف الدور الأرضي، والأرضي يصرف مباشرة على غرفة التفتيش</t>
  </si>
  <si>
    <t>المباني أعلى من 20 دور: فصل صرف الدور الأول والأرضي معاً عن الأدوار المتكررة</t>
  </si>
  <si>
    <t>تثبيت القوائم بالجدار عند كل طابق على الأقل وعند بداية ونهاية القائم لمنع الانحراف</t>
  </si>
  <si>
    <t>ارتفاع الهوايات الفرعية فوق أعلى حافة جهاز صحي متصل بها</t>
  </si>
  <si>
    <t>150 مم على الأقل (كود البناء الأردني)</t>
  </si>
  <si>
    <t>امتداد الصرف والتهوية فوق السطح بعيداً عن الأبواب والشبابيك وفتحات التهوية المجاورة</t>
  </si>
  <si>
    <t>150 سم</t>
  </si>
  <si>
    <t>تركيب طنبوشة (RVC) عند نهاية المواسير على السطح لمنع سقوط المواد الصلبة مع الحفاظ على الاتصال بالضغط الجوي</t>
  </si>
  <si>
    <t>توصيل الفرعي الأفقي بعمود الصرف عند نقطة تبعد عن مخرج العمود</t>
  </si>
  <si>
    <t>10 أمثال قطر العمود على الأقل (كود سعودي 2/4)</t>
  </si>
  <si>
    <t>المباني أعلى من 10 أدوار: تهوية مساعدة تربط أعمدة الصرف الخفيف والثقيل كل 10 م ارتفاع بقطر مساو لماسورة التهوية، وربطها بقائم التهوية فوق منسوب الدور بـ 95 سم</t>
  </si>
  <si>
    <t>كل 10 م، فوق الدور 95 سم (الكود المصري للتركيبات الصحية 2002 ج4 ص202)</t>
  </si>
  <si>
    <t>حظر التمديدات في مناور المصاعد وغرفها، وحظر تعارض التركيب مع الشبابيك والأبواب ومخارج الطوارئ</t>
  </si>
  <si>
    <t>حظر قطع الاتصال ذات الرأس المزدوج (double hub) في أي جزء من الصرف وحظر استخدامها رأسياً</t>
  </si>
  <si>
    <t>فتحات كشف وصيانة عند المحابس والسيفونات المخفية خلف الحوائط أو الأسقف المستعارة</t>
  </si>
  <si>
    <t>حوض المعاقين على ارتفاع 85 سم من التشطيب مع فراغ 25 سم وعزل مواسير الساخن</t>
  </si>
  <si>
    <t>85 سم، فراغ 25 سم</t>
  </si>
  <si>
    <t>الأجهزة التي تحتاج خوابير: خوابير خشب أبيض مدهونة بالبيتومين تدفن في الحائط وتحبش بالمونة</t>
  </si>
  <si>
    <t>ميل قاع البانيو نحو مخرج الصرف</t>
  </si>
  <si>
    <t>1 سم/م</t>
  </si>
  <si>
    <t>حماية المواسير المكشوفة على الأسطح من الشمس والأشعة فوق البنفسجية عدا الحديد المجلفن والزهر</t>
  </si>
  <si>
    <t>خزانات تجميع الصرف عند عدم وجود شبكة عامة: جهاز إنذار منسوب تلقائي يعمل عند وصول المياه لمنسوب يقل 0.3 م عن منسوب ماسورة الصرف الداخلة</t>
  </si>
  <si>
    <t>0.3 م تحت الماسورة الداخلة (SBC 1428هـ فقرة 7-5/6/5)</t>
  </si>
  <si>
    <t>حمامات المعاقين: مراحيض إفرنجي (يفضل المعلق)، مساحة مناورة كافية، باب يفتح للخارج، صمام مياه أوتوماتيكي، أحواض دفق أوتوماتيكية، حاملات صابون ومقابض خاصة</t>
  </si>
  <si>
    <t>صرف المعامل والمختبرات: فتحات التصريف الأرضية بعيدة عن الطاولات مع ميل بسيط نحوها</t>
  </si>
  <si>
    <t>مراجعة فرش الحمام مقابل المعتمد وأبعاد ومناسيب تغذية كل جهاز حسب تفاصيله</t>
  </si>
  <si>
    <t>ص 227</t>
  </si>
  <si>
    <t>عدم تكويع مواسير التغذية بزاوية 22.5 درجة</t>
  </si>
  <si>
    <t>فحص الخامات ومطابقتها للاعتمادات</t>
  </si>
  <si>
    <t>حظر تمديد مواسير المياه الساخنة والباردة تحت أرضيات الحمامات، ويكون توزيعها داخل الجدران</t>
  </si>
  <si>
    <t>كود البناء الأردني</t>
  </si>
  <si>
    <t>لا تمديدات أفقية داخل الحوائط بأقل من ¾ بوصة للبارد أو الساخن، عدا وصلات خراطيم دورات المياه (V.A.H) بجوار المراحيض بقطر ½ بوصة</t>
  </si>
  <si>
    <t>المواصفات الكويتية</t>
  </si>
  <si>
    <t>فحص رأسية وأفقية الخطوط والتثبيت الجيد</t>
  </si>
  <si>
    <t>المسافة بين ماسورتي الساخن والبارد</t>
  </si>
  <si>
    <t>16 إلى 17 سم</t>
  </si>
  <si>
    <t>عدم إضافة الجبس لخلطة تثبيت المواسير (التحبيش)</t>
  </si>
  <si>
    <t>مواسير الحديد المجلفن المدفونة تعزل بشريط عازل ذاتي اللصق نصف على نصف أو مادة مماثلة</t>
  </si>
  <si>
    <t>الكود المصري للتركيبات الصحية 2002 ص69</t>
  </si>
  <si>
    <t>يفضل وضع الشطافات بالمراحيض الشرقية والغربية على يمين المستخدم</t>
  </si>
  <si>
    <t>ص 228</t>
  </si>
  <si>
    <t>فحص الصرف قبل فحص التغذية، وفحص توافق صرف كل جهاز مع تغذيته</t>
  </si>
  <si>
    <t>المواسير تحت الأرضيات أو داخل الجدران عدا البلاستيك: دهان وجهين بوية مقاومة للصدأ ثم لف بشرائط بلاستيك نصف على نصف، أو دهان بالبيتومين ولف بشرائح خيش مشبع بالبيتومين</t>
  </si>
  <si>
    <t>مواصفات مصرية 4/2/1/13</t>
  </si>
  <si>
    <t>عند التكريب بأكثر من وصلة TEE تكون الوصلات متباعدة لتفادي اضطراب السريان</t>
  </si>
  <si>
    <t>تجنب التمديد فوق المعدات الكهربائية وحظر اختراق غرف الكهرباء واللوحات والماكينات</t>
  </si>
  <si>
    <t>محابس تصريف في النهايات السفلى (أوطى نقطة) لتفريغ الخطوط مع ميل المواسير الأفقية نحو المحبس</t>
  </si>
  <si>
    <t>المواصفات المصرية 2001 فقرة 4/2/1/2</t>
  </si>
  <si>
    <t>محبس عام عند مدخل التغذية لكل وحدة (مجموعة حمامات، مرحاض، مطبخ، غرفة تخديم) ومحبس على البارد والساخن لكل جهاز</t>
  </si>
  <si>
    <t>ص 228 إلى 229</t>
  </si>
  <si>
    <t>محبس فرعي للتحكم في التغذية ساخن وبارد لكل جهاز داخل الوحدة</t>
  </si>
  <si>
    <t>محبس تخفيض ضغط عند زيادة الضغط الهيدروستاتيكي داخل المبنى عن 5.5 بار</t>
  </si>
  <si>
    <t>5.5 بار (كود سعودي 3-4/9)</t>
  </si>
  <si>
    <t>راكور تجميع بعد كل محبس سكينة وعدم تركيب راكور داخل الحوائط أو الأرضيات</t>
  </si>
  <si>
    <t>أكمام (sleeves) لكل مواسير تخترق عناصر خرسانية من حديد مجلفن أو طري</t>
  </si>
  <si>
    <t>خلوص 6 مم من كل جانب</t>
  </si>
  <si>
    <t>كل مجموعة حمامات أو وحدة سكنية بمحبس قفل منفصل سهل الوصول لعزلها عند الخلل أو الصيانة</t>
  </si>
  <si>
    <t>صمام عدم الرجوع: نوع spring على الرأسي ونوع swing على الأفقي ولا يجوز العكس</t>
  </si>
  <si>
    <t>الخزان العلوي: فتحة فائض محمية من التلوث وفتحة تهوية محمية من القوارض والأتربة</t>
  </si>
  <si>
    <t>عوامة الخزان العلوي ينخفض محورها عن الحافة السفلية لفتحة الفائض</t>
  </si>
  <si>
    <t>10 سم</t>
  </si>
  <si>
    <t>الخط المغذي للخزان بصمام بوابي (Gate valve) بطيء الفتح والقفل وصمام قفل (Stop valve) على ماسورة التزويد، وعدم تركيب أي محابس على الفائض</t>
  </si>
  <si>
    <t>ص 229 إلى 230</t>
  </si>
  <si>
    <t>عند وجود عيوب في الاختبار: إصلاح ثم إعادة اختبار الضغط</t>
  </si>
  <si>
    <t>اختبار ضغط مواسير التغذية قبل الإغلاق</t>
  </si>
  <si>
    <t>1.5 × ضغط التشغيل، المعتاد 8 بار بلا هبوط</t>
  </si>
  <si>
    <t>صمام خلط (mixing valve) بمنظم حراري لضبط حرارة المياه الساخنة</t>
  </si>
  <si>
    <t>60°C حد أقصى عند الاستخدام</t>
  </si>
  <si>
    <t>ص 230</t>
  </si>
  <si>
    <t>عزل مواسير الساخن بكل المسارات (المدفونة بالجدران، فوق الأسقف المستعارة، في المناور) بصوف زجاجي ثم قماش قلاع المراكب</t>
  </si>
  <si>
    <t>سمك 20 مم على الأقل</t>
  </si>
  <si>
    <t>ص 231</t>
  </si>
  <si>
    <t>شبكات الساخن الطويلة بسخانات مركزية: شبكة مياه راجعة (Circulation System) بمضخة دوران لثبات الحرارة</t>
  </si>
  <si>
    <t>عزل مواسير الساخن المكشوفة لتقليل فقد الحرارة</t>
  </si>
  <si>
    <t>مانع طرقة مائية (water-hammer arrestor) عند مخرج السخانات المركزية وسخانات حمامات السباحة وفي شبكة التغذية ونقاط التوزيع المعرضة</t>
  </si>
  <si>
    <t>تثبيت قوائم التغذية بالجدار عند كل طابق وبداية ونهاية القائم، وجرابات عند المرور بالعناصر الإنشائية</t>
  </si>
  <si>
    <t>تزويد تغذية كل جهاز صحي بالحمام بمحبس قفل</t>
  </si>
  <si>
    <t>صمامات على خط الخدمة قرب رصيف المبنى، وعلى التوزيع عند مدخل المبنى، وبعد كل عداد، وبداية كل صاعد أو هابط، وعند مدخل كل دورة مياه وكل سخان، وأنابيب تغذية الخزانات</t>
  </si>
  <si>
    <t>كود البناء السعودي الاشتراطات الصحية، باب أنظمة التغذية بالمياه ص 4/3، ويشمل تغذية الخزانات بالجاذبية أو بنظام الضغط</t>
  </si>
  <si>
    <t>بعد اختبار الشبكة الداخلية تترك بالطبات حتى التشطيب وتركيب الأجهزة منعاً للسدد</t>
  </si>
  <si>
    <t>محابس القفل الرئيسية بعلامات مستديرة مكتوب عليها رقم المحبس ومهمته</t>
  </si>
  <si>
    <t>مواسير الحديد الظاهرة على الحوائط والأسقف: بوية مقاومة للصدأ ثم 3 أوجه زيت</t>
  </si>
  <si>
    <t>علامات على المواسير لاتجاه السريان وتمييز الساخن عن البارد وترقيم المحابس والعدادات</t>
  </si>
  <si>
    <t>وصلة مرنة عند مرور المواسير بفاصل تمدد في المبنى (شكل ح-3)</t>
  </si>
  <si>
    <t>مواسير التغذية في خطوط مستقيمة ومتوازية بلا ترخيم أو نقاط عالية تسبب ترسيب أو جيوب هوائية</t>
  </si>
  <si>
    <t>مراجعة عدد أعمدة المطر ومساحة السطح المخدومة لكل قائم</t>
  </si>
  <si>
    <t>2 على الأقل، 500 م² كحد أقصى للقائم</t>
  </si>
  <si>
    <t>تثبيت الجرجوري في أوطى نقطة قبل بدء العزل ودخول العزل داخله</t>
  </si>
  <si>
    <t>50 مم</t>
  </si>
  <si>
    <t>مراجعة ميول الأسطح وطبقة الميول</t>
  </si>
  <si>
    <t>1% على الأقل، ولا تقل عن 3 مم/م</t>
  </si>
  <si>
    <t>قوائم صرف المطر المدفونة بالجدار على الواجهات: جرابات في كل الأسقف الخرسانية والمباني</t>
  </si>
  <si>
    <t>مكان القائم بعيد عن تقاطعات الشبابيك والأبواب وأي فتحات بالمحيط</t>
  </si>
  <si>
    <t>حظر تصريف المطر على مجرى الصرف الصحي، والتصريف على مجار خاصة</t>
  </si>
  <si>
    <t>مراجعة نوع الجرجوري ومادته واعتماده: Parapet Wall Gutters، Valley Gutters، وEaves Gutters للأسطح المائلة</t>
  </si>
  <si>
    <t>حماية مواسير الصرف المكشوفة من الشمس والأشعة فوق البنفسجية عدا المجلفن والزهر</t>
  </si>
  <si>
    <t>الأسطح المشطبة بالحصى: حاجز حصى حول الجرجوري</t>
  </si>
  <si>
    <t>تزويد كل منور أو فناء مكشوف داخل المبنى بتجهيزات صرف المطر</t>
  </si>
  <si>
    <t>حماية مواسير المطر المدفونة بالجدار بعمق كاف أو ألواح معدنية</t>
  </si>
  <si>
    <t>40 مم أو لوح 1.5 مم</t>
  </si>
  <si>
    <t>نهاية كوع الجزمة أعلى الرصيف</t>
  </si>
  <si>
    <t>30 سم على الأقل</t>
  </si>
  <si>
    <t>تنسيق (Coordination) بين كل شبكات الموقع العام لتفادي التعارضات وترتيب الأعماق وأولويات المناسيب، وتجنب مرور المياه فوق كابلات الكهرباء</t>
  </si>
  <si>
    <t>رفع منسوب المطبق الرئيسي بالشبكة العمومية الذي يصب عليه المشروع أولاً وربطه بمناسيب الشبكة أو بيارة الصرف</t>
  </si>
  <si>
    <t>رسومات تفصيلية للقطاعات الطولية مبنية على منسوب نقطة الصرف الفعلية: قاع الحفر، أسفل المواسير من الداخل، دخول وخروج المطابق، الأغطية، تشطيب الموقع</t>
  </si>
  <si>
    <t>تشوين المواسير أفقياً على صفوف والأقطار الصغرى داخل الكبرى، والقطع على أرفف بمستودعات مغطاة</t>
  </si>
  <si>
    <t>المواسير وقطع الاتصال من نفس المورد ونفس وحدة القياس (مم أو بوصة) لتجنب فروق الأقطار</t>
  </si>
  <si>
    <t>ص 234</t>
  </si>
  <si>
    <t>مطابقة الماسورة والإكسسوارات للعينة المعتمدة (الماركة والقطر المذكور باللوحة)</t>
  </si>
  <si>
    <t>عدم تغيير أقطار الصرف في اتجاه التصريف من الأكبر للأصغر</t>
  </si>
  <si>
    <t>الفرق بين منسوب قاع خندق المواسير ومنسوب تأسيس الأساسات المجاورة لا يزيد عن المسافة الأفقية بين طرف الأساس والطرف القريب للخندق</t>
  </si>
  <si>
    <t>كود الأردني</t>
  </si>
  <si>
    <t>حظر تصريف السيول على الصرف الصحي أو استخدام أنابيبها كتهوية له، وحظر صرف الصحي على السيول</t>
  </si>
  <si>
    <t>حظر تمديد مواسير موازية لقواعد المبنى وجدرانه دون مستوى تحميل بزاوية 45 للقواعد</t>
  </si>
  <si>
    <t>كود سعودي 6-1/2</t>
  </si>
  <si>
    <t>جالي تراب (مصد أرضي) على كل مخرج لصرف الأحواض والبيب خارج المبنى (شكل ج-18)</t>
  </si>
  <si>
    <t>مصيدة زيوت (Grease trap / Interceptor) للمطاعم ومصانع التغذية</t>
  </si>
  <si>
    <t>عدم مد مواسير المياه في نفس خندق المجاري أو الغاز أو الوقود أو الكهرباء</t>
  </si>
  <si>
    <t>الجالي تراب على قاعدة خرسانة وحوله حولة طوب أسمنتي مصمت مع بياض داخلي بأبعاد تسمح بالتركيب</t>
  </si>
  <si>
    <t>سمك 25 سم (مواصفات مصرية 4/3/2/8)</t>
  </si>
  <si>
    <t>عرض خندق الحفر</t>
  </si>
  <si>
    <t>3 أمثال القطر ولا يقل عن 50 سم</t>
  </si>
  <si>
    <t>تربة القاع غير الثابتة: طبقة إحلال</t>
  </si>
  <si>
    <t>15 سم حصى + 15 سم رمل</t>
  </si>
  <si>
    <t>القاع الصخري: إزالة الصخر تحت منسوب قاع الأنبوب ثم ردم برمل مدكوك</t>
  </si>
  <si>
    <t>75 مم على الأقل</t>
  </si>
  <si>
    <t>ص 235</t>
  </si>
  <si>
    <t>دمك الرمل حول الماسورة على طبقات</t>
  </si>
  <si>
    <t>70% كثافة نسبية حتى 150 مم فوق الماسورة، طبقة 150 مم كحد أقصى</t>
  </si>
  <si>
    <t>زيادة منسوب قاع الحفر تردم بخرسانة عادية أو رمل نظيف مدكوك</t>
  </si>
  <si>
    <t>95% كثافة جافة</t>
  </si>
  <si>
    <t>وصلة مرنة قبل وبعد غرفة التفتيش</t>
  </si>
  <si>
    <t>على مسافة أقل من 1 م</t>
  </si>
  <si>
    <t>المسافة بين غرف التفتيش وأماكنها عند التلاقي وتغيير الاتجاه أو المنسوب أو القطر أو المادة</t>
  </si>
  <si>
    <t>30 م كحد أقصى</t>
  </si>
  <si>
    <t>هدار في نهاية الفرعة عند زيادة فرق منسوب المدخل عن قاع الغرفة</t>
  </si>
  <si>
    <t>أكثر من 60 سم</t>
  </si>
  <si>
    <t>تعيين مركز كل مطبق بوتد مثبت مع علامات على أبعاد مناسبة وعدد كاف من العلامات بطول محور الماسورة</t>
  </si>
  <si>
    <t>المشاريع الكبرى: توقيع بمحطة رصد بالإحداثيات حسب مخطط تنسيق الشبكات، والصغيرة بالتحشية من المباني القائمة</t>
  </si>
  <si>
    <t>المواسير الأوطى من منسوب تأسيس المبنى تبعد عنه بنفس فرق المنسوب خارج منطقة تحميل الأساسات</t>
  </si>
  <si>
    <t>تدعيم جوانب الحفر بألواح (SHORING) في الأعماق الكبيرة والتربة المفككة</t>
  </si>
  <si>
    <t>قاع الخندق تربة ثابتة مستقيم أملس خال من الصخور ويتبع ميول المواسير</t>
  </si>
  <si>
    <t>ص 234 إلى 235</t>
  </si>
  <si>
    <t>مراجعة الميول بميزان القامة</t>
  </si>
  <si>
    <t>شد خيط على جانب المواسير للتأكد من الاستقامة</t>
  </si>
  <si>
    <t>التسليم المساحي لظهر الماسورة واستلام المسار مساحياً وطبقة الإحلال إن وجدت</t>
  </si>
  <si>
    <t>تمديد المواسير حسب الميول المعتمدة دون كسر استمرارية منسوب أسفل الماسورة من الداخل</t>
  </si>
  <si>
    <t>رأس الماسورة عكس اتجاه السريان (ناحية دخول المياه)</t>
  </si>
  <si>
    <t>سد النهايات المفتوحة عند نهاية كل جزء وكل يوم</t>
  </si>
  <si>
    <t>ترك الوصلات مكشوفة وعدم صب خرسانة فوقها حتى الاختبار</t>
  </si>
  <si>
    <t>مراجعة نوع بناء غرف التفتيش (سابقة الصب، مصبوبة بالموقع، بلوك مصمت) والسمك المطلوب</t>
  </si>
  <si>
    <t>التأكد من نموذج المطبق وسمك الحائط ورأسيته وضبط المائل في اتجاه الصرف (العدلة ناحية الخروج)، وفي الدائري انتظام السمك وارتفاع المائل حسب النماذج (أشكال ج-22 إلى ج-24)</t>
  </si>
  <si>
    <t>أول غرفة تفتيش تستقبل القوائم لا تبعد عن المبنى أكثر من 1 م</t>
  </si>
  <si>
    <t>1 م كحد أقصى</t>
  </si>
  <si>
    <t>خرسانة التغليف حول الوصلات المتصلة بالمطبق</t>
  </si>
  <si>
    <t>معالجة أي تعشيش وتجهيز سطح الخرسانة للعزل</t>
  </si>
  <si>
    <t>عزل المطبق من الخارج ثم تغليفه بغلاف بولي إيثيلين</t>
  </si>
  <si>
    <t>سمك 200 ميكرون على الأقل (القرار الوزاري 368 لسنة 1988)</t>
  </si>
  <si>
    <t>دهان المطابق من الداخل 3 طبقات إيبوكسي أو قطران فحم معتمد ولا يسمح بالتخفيف إلا حسب المواصفات</t>
  </si>
  <si>
    <t>سمك جاف 450 ميكرون على الأقل</t>
  </si>
  <si>
    <t>سلم حديد (Ladder) داخل المطابق العميقة</t>
  </si>
  <si>
    <t>القنوات الداخلية (البنشينج) نصف دائرية بمقاس المواسير الموصلة</t>
  </si>
  <si>
    <t>ارتفاع 0.8 × قطر الماسورة على الأقل</t>
  </si>
  <si>
    <t>سماكة جدران المطبق وفرشة خرسانة القاعدة</t>
  </si>
  <si>
    <t>150 مم على الأقل</t>
  </si>
  <si>
    <t>الغرف بعمق أكثر من 1.5 م: درج من الحديد المجلفن أو مادة غير قابلة للتآكل</t>
  </si>
  <si>
    <t>كل 30 سم</t>
  </si>
  <si>
    <t>تجربة المطابق قبل الردم بسد فتحات المواسير وملء المطبق بالماء على درجات ومراقبة المنسوب، والمقاول يصلح العيوب</t>
  </si>
  <si>
    <t>غرف تفتيش المباني: فرشة نظافة وجدران طوب أسمنتي مصمت بسمك متدرج مع العمق، وبياض داخلي بتدوير الأركان ومجرى بالقاع من خرسانة عادية بزلط صغير وتنعيم جيد</t>
  </si>
  <si>
    <t>فرشة 20 أو 25 سم؛ جدران 25/38/51 سم</t>
  </si>
  <si>
    <t>مخارج حرة للهواء أثناء ملء المواسير لمنع الطرق المائي</t>
  </si>
  <si>
    <t>عند زيادة النقص عن المسموح: تحديد أماكن التسرب ومعالجتها وإعادة الاختبار</t>
  </si>
  <si>
    <t>المطبق بهدار خلفي: تفريغ الخط من الطبة السفلية عند الاختبار، ولا يستلم إلا بعد إتمام الهدار وتسليمه منفصلاً بطلب فحص قبل تغليف الخرسانة</t>
  </si>
  <si>
    <t>توصيل المواسير الخارجة والداخلة للمطبق بوصلات مرنة</t>
  </si>
  <si>
    <t>نظافة رمال الردم من الحصى والزلط والحجر</t>
  </si>
  <si>
    <t>ردم بطبقة رمل أعلى المواسير مع غمرها جيداً بالماء</t>
  </si>
  <si>
    <t>30 سم</t>
  </si>
  <si>
    <t>استكمال الردم بالتربة المعتمدة للمشروع</t>
  </si>
  <si>
    <t>حظر الردم بتربة المستنقعات والسبخات والأنقاض، أو بها جذوع وأعشاب، أو حجارة أكبر من 100 مم، أو PI أكبر من 35%، أو عالية الانتفاخ أو المحتوى المائي</t>
  </si>
  <si>
    <t>حجارة 100 مم كحد أقصى، PI 35% كحد أقصى (دستور البناء الأردني، كودة تصريف المباني ص15 و16)</t>
  </si>
  <si>
    <t>شريط تحذير معتمد مستمر فوق المواسير مكتوب عليه نوع الخدمة بالعربية والإنجليزية</t>
  </si>
  <si>
    <t>عمق 30 سم تحت سطح الأرض النهائي</t>
  </si>
  <si>
    <t>تسليم كل مرحلة للاستشاري وعدم البدء في مرحلة قبل تسليم السابقة</t>
  </si>
  <si>
    <t>الدمك الجيد لطبقات الردم دون إتلاف المواسير مع اختبار دمك لكل طبقة</t>
  </si>
  <si>
    <t>مواسير أو وصلات على عمق أقل من 750 مم تحت سطح الطريق: أساس خرساني 100 مم، وبعد الاختبار غلاف خرساني 100 مم جوانب وأعلى قبل الردم</t>
  </si>
  <si>
    <t>SBC 701 4/12</t>
  </si>
  <si>
    <t>اعتماد الأغطية ودرج المطابق من الاستشاري</t>
  </si>
  <si>
    <t>نوع الغطاء حسب الموقع: HEAVY DUTY بالطرق الرئيسية، MEDIUM DUTY بالممرات الداخلية، LIGHT DUTY بالأرصفة</t>
  </si>
  <si>
    <t>ملء الفراغ بين الإطار والغطاء بالشحم قبل التسليم</t>
  </si>
  <si>
    <t>حظر نظام الامتصاص تحت سطح التربة مع وجود صخور رسوبية على أعماق صغيرة أو ممتدة أو في النقاط المشبعة بالمياه</t>
  </si>
  <si>
    <t>عند انخفاض صرف المشروع عن الشبكة الخارجية: تجميع في غرفة محكمة بتهوية وضخ آلي بطلمبات مع صمام عدم رجوع</t>
  </si>
  <si>
    <t>مراجعة نوع المواسير والقطع والمحابس والصمامات والغراء مقابل المعتمد</t>
  </si>
  <si>
    <t>المواسير غالباً UPVC جدول 80 والتوصيل باللحام بلاصق ذائب</t>
  </si>
  <si>
    <t>ASTM D 1785، ASTM D 2564</t>
  </si>
  <si>
    <t>مخطط تفصيلي للشبكة منسق مع باقي التخصصات (خاصة الكهرباء، ممنوع المرور أعلى الكابلات) يوضح فرعات المباني والأقطار وأماكن التقليل</t>
  </si>
  <si>
    <t>مراجعة المسافات بين مواسير الشرب وغرف التفتيش والبيارات ومصادر التلوث، وعدم المرور تحتها أو خلالها</t>
  </si>
  <si>
    <t>50 سم عن الغرف، 3 م عن البيارات</t>
  </si>
  <si>
    <t>ص 239</t>
  </si>
  <si>
    <t>عمق مواسير التغذية المدفونة</t>
  </si>
  <si>
    <t>50 سم على الأقل، المعتاد 1 م أو 1.2 م للأقطار الأكبر من 400 مم</t>
  </si>
  <si>
    <t>عند التقاطع مع الصرف تكون التغذية أعلى مع عزل ماسورة المياه من نقطة التقاطع</t>
  </si>
  <si>
    <t>30 سم رأسي، عزل 1.5 م</t>
  </si>
  <si>
    <t>عرض الحفر</t>
  </si>
  <si>
    <t>0.60 م أو 3 أمثال القطر أيهما أكبر</t>
  </si>
  <si>
    <t>الطبقات الصخرية: زيادة عمق الحفر وردم القاع برمل ناعم مدكوك</t>
  </si>
  <si>
    <t>7.5 سم على الأقل، ويحظر تحميل المواسير على الصخر (SBC 1428 الاشتراطات الصحية فقرة 1-6/2/2)</t>
  </si>
  <si>
    <t>كتل دفع خرسانية (Thrust Block) للكيعان والمشتركات والنهايات الميتة مثبتة بأقفزة حديد</t>
  </si>
  <si>
    <t>2 × 0.5 بوصة</t>
  </si>
  <si>
    <t>صمام خلاص الضغط قرب المضخة للمباني المغذاة بمضخات مباشرة</t>
  </si>
  <si>
    <t>فتح عند 15% فوق ضغط الموقع كحد أقصى</t>
  </si>
  <si>
    <t>ص 239 إلى 240</t>
  </si>
  <si>
    <t>حظر وصل المواسير المدفونة بوصلات الشفة وشدات الوصل إلا داخل غرف تفتيش</t>
  </si>
  <si>
    <t>دستور البناء الأردني، كودة تزويد المباني بالمياه ص72</t>
  </si>
  <si>
    <t>توقيع وتخطيط مسار الحفر بمحطة الرصد أو التحشية بدقة على المخطط المجمع للشبكات</t>
  </si>
  <si>
    <t>مراجعة المحابس المطلوبة ومحبس وصمام الهواء داخل غرف تفتيش</t>
  </si>
  <si>
    <t>صمام غسيل عند المناطق المنخفضة</t>
  </si>
  <si>
    <t>صمام تصريف الهواء (Air Relief Valve) في النقاط العليا مع محبس قفل</t>
  </si>
  <si>
    <t>جهاز تنظيم الضغط عند تغذية الشبكة مباشرة من الخزان الأرضي</t>
  </si>
  <si>
    <t>كود سعودي، ترشيد المياه والطاقة 2-5/2</t>
  </si>
  <si>
    <t>ص 240</t>
  </si>
  <si>
    <t>صمامات على خط الخدمة قرب رصيف المبنى وعند مدخل المبنى وبعد كل عداد وبداية كل صاعد أو هابط ومدخل كل دورة مياه وكل سخان وأنابيب تغذية الخزانات</t>
  </si>
  <si>
    <t>إجراء التجارب بعد ردم جزئي على الخط مع ترك الرؤوس والوصلات ظاهرة</t>
  </si>
  <si>
    <t>ردم خطوط المياه بطبقات رمل نظيف مع الرش والدمك</t>
  </si>
  <si>
    <t>25 سم للطبقة</t>
  </si>
  <si>
    <t>شريط تمييز على مسار المواسير</t>
  </si>
  <si>
    <t>30 سم تحت التشطيب</t>
  </si>
  <si>
    <t>يفضل اختبار شبكة التغذية وشبكة الحريق وأي شبكات تحت ضغط قبل السفلتة أو تركيب بلاط الموقع</t>
  </si>
  <si>
    <t>غسيل الشبكة جيداً بمياه نظيفة قبل التعقيم</t>
  </si>
  <si>
    <t>قياس المسافات بين محاور الأجهزة الصحية عند استلام دورات المياه</t>
  </si>
  <si>
    <t>0.4 / 0.75 / 0.8 م</t>
  </si>
  <si>
    <t>قياس الخلوص الأمامي أمام المرحاض والمبولة</t>
  </si>
  <si>
    <t>≥ 0.5 م</t>
  </si>
  <si>
    <t>تركيب hanging bracket وstraight connector واتصال Vent عند الحاجة وأخذ الارتفاع والموقع من المخططات المعمارية</t>
  </si>
  <si>
    <t>Y fitting + كوع 45° + ceiling clean-out بغطاء ملولب مع pipe sleeve عند اختراق البلاطة</t>
  </si>
  <si>
    <t>طبة نهاية الخط: long radius elbow أو 2 × 45° مع clean-out plug بجوان وغطاء نحاسي في منسوب التشطيب</t>
  </si>
  <si>
    <t>ص 396</t>
  </si>
  <si>
    <t>طبة منتصف الخط: Wye fitting مع نفس الغطاء</t>
  </si>
  <si>
    <t>طبة المناور الجدارية: Clean-out tee في الـ soil pipe مع anchor lugs وغطاء في مستوى الحائط المشطب</t>
  </si>
  <si>
    <t>Vent cowl أعلى الـ soil vent stack مع weathering apron وsilicon sealer ورفع العزل حول الماسورة</t>
  </si>
  <si>
    <t>مطابقة ارتفاعات وأماكن مخارج التغذية والصرف للمخططات والقيم القياسية قبل التشطيب</t>
  </si>
  <si>
    <t>ص 391</t>
  </si>
  <si>
    <t>وجود vent لكل جهاز</t>
  </si>
  <si>
    <t>ميل خط صرف حوض الوجه الأفقي</t>
  </si>
  <si>
    <t>1:50</t>
  </si>
  <si>
    <t>ص 392</t>
  </si>
  <si>
    <t>ارتفاعات الملحقات</t>
  </si>
  <si>
    <t>850/900/1000/600 مم</t>
  </si>
  <si>
    <t>أغطية الـ clean-out في منسوب التشطيب وقابلة للفتح</t>
  </si>
  <si>
    <t>وجود access panel للـ flush valve المخفي</t>
  </si>
  <si>
    <t>فصل عامود الصرف الخفيف (حوض وبانيو وبلاعة) عن عامود الصرف الثقيل (المراحيض)</t>
  </si>
  <si>
    <t>وجود جاليتراب على ماسورة الصرف الخفيف قبل غرفة التفتيش</t>
  </si>
  <si>
    <t>عامود تهوية موازٍ لعامود الصرف الثقيل وكوع S عند القاعدة</t>
  </si>
  <si>
    <t>تسلسل الوصلة: corporation valve ثم gooseneck مرنة ثم راكور ثم ماسورة ثم محبس داخل صندوق خدمة عند الرصيف ثم صمام قفل داخل حدود المبنى</t>
  </si>
  <si>
    <t>Drop manhole: Wye + 45° + 90° خارج المطبق مغلف بالخرسانة مع Clean-out أعلى وDouble hub</t>
  </si>
  <si>
    <t>Gravel guard 400 × 400 وgravel fill وmembrane flashing مثبت في فلانشة الجرجوري</t>
  </si>
  <si>
    <t>400 × 400 مم</t>
  </si>
  <si>
    <t>اعتماد مناسيب القاع (Invert levels) والميول</t>
  </si>
  <si>
    <t>غطاء المطبق في منسوب الأرض النهائي وبتحمل مناسب</t>
  </si>
  <si>
    <t>Traffic 40 طن في الطرق</t>
  </si>
  <si>
    <t>سلالم المطبق (Safety steps) كل 300 مم والقناة بنصف ماسورة</t>
  </si>
  <si>
    <t>كل 300 مم</t>
  </si>
  <si>
    <t>مداخل الساخن والبارد للخلاط على ارتفاع 810 مم بتباعد 150 مم ومتماثلة (eq) على محور الدش، ورأس الدش على 1800 مم</t>
  </si>
  <si>
    <t>810 / 150 / 1800 مم</t>
  </si>
  <si>
    <t>مخطط توزيع وحدات الإضاءة لكل دور (المواقع، الأنواع، إنارة الطوارئ، المقاومة للماء)</t>
  </si>
  <si>
    <t>مخطط توزيع القوى (برايز، مكيفات، مراوح، سخانات) بمواقع المفاتيح وارتفاعاتها وطريقة الربط والنوع العادي أو المعزول</t>
  </si>
  <si>
    <t>مخطط الهاتف وهوائي التلفزيون والاستدعاء العام والساعات</t>
  </si>
  <si>
    <t>مخطط التأريض: لحام حديد الأساسات وتوصيل المبسطات والقضبان ومواقع الإلكترودات وربطها ببسبار التأريض ومقاسات الأسلاك</t>
  </si>
  <si>
    <t>مخطط مانعة الصواعق حسب الحاجة</t>
  </si>
  <si>
    <t>لوحات التوزيع: المواقع وأرقامها وتسمياتها وارتفاعها عن البلاط وأرقام وأحجام الدوائر الفرعية</t>
  </si>
  <si>
    <t>مسار الكابلات والمخططات الأحادية SLD لكل نظام</t>
  </si>
  <si>
    <t>الجهد المنخفض (هاتف، تلفزيون، إنتركم) لكل طابق مع مواقع وارتفاعات لوحاته</t>
  </si>
  <si>
    <t>ص 30</t>
  </si>
  <si>
    <t>التأكد أن المعماري المستخدم آخر إصدار معتمد والالتزام بالمواصفات واشتراطات المالك</t>
  </si>
  <si>
    <t>جداول الرموز وحسابات شدة الإضاءة وجدول الأحمال وحساب الفقد في الجهد وأحمال المحولات</t>
  </si>
  <si>
    <t>بيانات اللوحات ومطابقتها للأحمال (سعات القواطع، مقاطع الكابلات، المحايد والأرضي)</t>
  </si>
  <si>
    <t>اللوحة الرئيسية قريبة من مصدر التغذية وتقسيم المبنى لمناطق بلوحة فرعية لكل منطقة ولكل فاصل في المباني الكبيرة</t>
  </si>
  <si>
    <t>معرفة مسارات الشبكة الرئيسية وسعتها ونظام التغذية (الجهد، الأطوار، الذبذبة) والحاجة لمحولات</t>
  </si>
  <si>
    <t>وسائل الحماية ضد زيادة الأحمال والتسرب الأرضي وانخفاض الجهد</t>
  </si>
  <si>
    <t>مطابقة ترقيم الدوائر مع القواطع وإرشادات ماسورة الهاتف ورسومات التأريض ومانعة الصواعق ولوائح التنظيم</t>
  </si>
  <si>
    <t>فصل الإنارة عن القوى بلوحات مستقلة ولوحة مستقلة للتكييف وفصل التيار الخفيف وفصل الإنارة الخارجية عن الداخلية</t>
  </si>
  <si>
    <t>تأريض الأساسات والمواسير المعدنية والآلات ومانعة صواعق مناسبة</t>
  </si>
  <si>
    <t>ص 30 إلى 31</t>
  </si>
  <si>
    <t>تحديد طريقة التغذية حسب الحمل (كود مصري كهرباء 2000)</t>
  </si>
  <si>
    <t>100 ك.ف.أ أو أقل جهد منخفض، أكثر من 625 ك.ف.أ محول وجهد متوسط</t>
  </si>
  <si>
    <t>ص 31</t>
  </si>
  <si>
    <t>عدد مخارج الإنارة أو المآخذ على الدائرة الفرعية النهائية</t>
  </si>
  <si>
    <t>10 مخارج أو أقل</t>
  </si>
  <si>
    <t>المستشفيات: يفضل تحكم رقمي DDC مع نظام إدارة المبنى BMS</t>
  </si>
  <si>
    <t>مواسير الكهرباء بين رقتي التسليح وليس على الخشب مباشرة</t>
  </si>
  <si>
    <t>منع مواسير الكهرباء في الجسور إلا إذا وردت بالرسومات</t>
  </si>
  <si>
    <t>المسافة بين المواسير من المركز</t>
  </si>
  <si>
    <t>3 أضعاف القطر على الأقل</t>
  </si>
  <si>
    <t>القطر الخارجي للمجرى</t>
  </si>
  <si>
    <t>ثلث سمك الخرسانة بحد أقصى</t>
  </si>
  <si>
    <t>منع دفن المواسير في البلاطات الرقيقة</t>
  </si>
  <si>
    <t>سمك أقل من 100 مم</t>
  </si>
  <si>
    <t>منع دفن تمديدات الألومنيوم داخل الخرسانة</t>
  </si>
  <si>
    <t>منع التمديدات الكهربائية المعدنية إلا إذا وردت بالإنشائي</t>
  </si>
  <si>
    <t>تواجد فني كهرباء أثناء الصب لإصلاح أي كسر</t>
  </si>
  <si>
    <t>عدم وضع مواسير الكهرباء بين أسفل حديد التسليح وأسفل البلاطة</t>
  </si>
  <si>
    <t>المواصفات العامة لتنفيذ المباني السعودية قسم 03300</t>
  </si>
  <si>
    <t>أماكن الإضاءة وكاميرات المراقبة</t>
  </si>
  <si>
    <t>أنظمة الحماية من الصواعق إن كانت تعاقدية</t>
  </si>
  <si>
    <t>تأريض المنشآت المعدنية</t>
  </si>
  <si>
    <t>عدم صب أي عنصر خرساني قبل استلامه كهربائياً</t>
  </si>
  <si>
    <t>وجود واعتماد Shop Drawings لكل الأعمال الكهربائية واعتماد التعديلات</t>
  </si>
  <si>
    <t>اعتماد مخططات As-Built ومطابقتها للتنفيذ قبل الاستلام الابتدائي</t>
  </si>
  <si>
    <t>وجود الكتالوجات الفنية وقوائم التشغيل والصيانة وقوائم قطع الغيار</t>
  </si>
  <si>
    <t>تقديم عينات من كل مقاسات المواسير وملحقاتها لاعتماد المالك والاستشاري والالتزام بها عند التوريد</t>
  </si>
  <si>
    <t>ص 244</t>
  </si>
  <si>
    <t>وضع مخطط كهرباء السقف على معماري الدور السابق مع إنشائي السقف وتحديد الحوائط بدقة لتكون التنزيلات على حافة الحائط</t>
  </si>
  <si>
    <t>تمديدات المواسير داخل الأسقف أفقية ورأسية وموازية للمحاور الرئيسية</t>
  </si>
  <si>
    <t>عدد مخارج الإنارة أو المآخذ على دائرة فرعية نهائية واحدة</t>
  </si>
  <si>
    <t>10 مخارج كحد أقصى</t>
  </si>
  <si>
    <t>فصل الإنارة عن القوى بلوحات مستقلة ولوحة مستقلة للتكييف، وفصل التيار الخفيف عن الإنارة والقوى، وفصل الإنارة الخارجية عن الداخلية، ومواسير منفصلة للجهود المختلفة</t>
  </si>
  <si>
    <t>مطابقة التوريدات للمعتمد</t>
  </si>
  <si>
    <t>تشوين مواسير الكهرباء بعيداً عن الشمس والحرارة</t>
  </si>
  <si>
    <t>3 طبقات كحد أقصى</t>
  </si>
  <si>
    <t>لا توضع مواسير الكهرباء بين حديد التسليح السفلي وأسفل البلاطة (على الشدة)، وإنما بين رقتي التسليح وليس على الخشب مباشرة</t>
  </si>
  <si>
    <t>المواصفات العامة لتنفيذ المباني بالسعودية قسم 03300 ص53 فقرة 3.3.3.1</t>
  </si>
  <si>
    <t>منع وضع مواسير في الكمرات الرئيسية والثانوية إلا إذا كانت بالرسومات</t>
  </si>
  <si>
    <t>المسافة بين المواسير مركز لمركز</t>
  </si>
  <si>
    <t>3 × القطر على الأقل</t>
  </si>
  <si>
    <t>الغطاء الخرساني للمجاري المدفونة</t>
  </si>
  <si>
    <t>40 مم على الأقل</t>
  </si>
  <si>
    <t>التأكد من سمك البلاطة قبل دفن المواسير</t>
  </si>
  <si>
    <t>100 مم على الأقل</t>
  </si>
  <si>
    <t>المسافة بين صناديق الاتصال لتسهيل سحب الكابلات</t>
  </si>
  <si>
    <t>10 م كحد أقصى</t>
  </si>
  <si>
    <t>ص 245</t>
  </si>
  <si>
    <t>سلك سحب مجلفن في كل المواسير والمواسير الاحتياطية</t>
  </si>
  <si>
    <t>قطر 2 مم</t>
  </si>
  <si>
    <t>عدد الأكواع بين صندوقي سحب وقطر الانحناء بأدوات خاصة، ومنع أكثر من كوعين</t>
  </si>
  <si>
    <t>2 كوع، قطر انحناء 4D على الأقل</t>
  </si>
  <si>
    <t>البعد عن شبكة الإنذار</t>
  </si>
  <si>
    <t>50 سم توازي، 5 سم تعامد</t>
  </si>
  <si>
    <t>عدم دفن تمديدات ألومنيوم في الخرسانة، ولا تمديدات معدنية إلا إذا ذكرت في المخططات</t>
  </si>
  <si>
    <t>رفع منتصف الماسورة عن طرفيها مع ميول نحو صناديق الاتصال لمنع تجمع الرطوبة ولباني الأسمنت</t>
  </si>
  <si>
    <t>ثني PVC الجاسئة بقطع وصل من نفس مصنع المواسير، والبلاستيك القابل للثني بملئه بالرمل الناعم والهواء الساخن بزاوية 90 دون لهب مباشر</t>
  </si>
  <si>
    <t>مادة لاصقة للمواسير غير المعدنية لا تسبب تشوهها خاصة PVC الجاسئة</t>
  </si>
  <si>
    <t>أماكن العلب والأكواع في مناطق سهل الوصول إليها وظاهرة</t>
  </si>
  <si>
    <t>ربط المواسير المدفونة بحديد التسليح على مسافات مناسبة حتى لا تطفو أثناء أو بعد الصب</t>
  </si>
  <si>
    <t>استخدام PVC الثقيل في التمديدات المدفونة بالخرسانة</t>
  </si>
  <si>
    <t>المواسير على مسافة مناسبة من قاع السقف والسطح مع التثبيت الجيد بالتسليح</t>
  </si>
  <si>
    <t>تقفيل فوهات المواسير والعلب بقطع الفلين لمنع تسرب لباني الأسمنت</t>
  </si>
  <si>
    <t>حظر الحفر والتكسير في الأسقف الخرسانية بعد صبها لتركيب مواسير التوصيلات</t>
  </si>
  <si>
    <t>فواصل التمدد بالأسقف: صندوق اتصال على جانبي الفاصل ومواسير عابرة معدنية مرنة مع طول إضافي من السلك داخل الصناديق</t>
  </si>
  <si>
    <t>ص 246</t>
  </si>
  <si>
    <t>عدد الثنيات بين صندوقين لا يزيد عن 2، وإن تعذر يقلل عدد الكابلات 10% عن كل انحناء إضافي أو يزاد مقطع الماسورة</t>
  </si>
  <si>
    <t>الكود المصري للتوصيلات 2000 مج2 ص308</t>
  </si>
  <si>
    <t>حظر تركيب صناديق الاتصال بالواجهات الخارجية أو الشرفات والفرندات</t>
  </si>
  <si>
    <t>مقاسات الصناديق مناسبة لعدد وأقطار المواسير وفي أماكن يسهل منها سحب الكابلات</t>
  </si>
  <si>
    <t>مطابقة تمديد المواسير وحالتها قبل الصب لكل الأغراض (إنارة، مآخذ، هاتف، أجراس، كمبيوتر)</t>
  </si>
  <si>
    <t>ص 247</t>
  </si>
  <si>
    <t>تواجد فني كهرباء أثناء صب السقف لإصلاح أي كسر بالمواسير</t>
  </si>
  <si>
    <t>تثبيت مخارج الإنارة جيداً واستبعاد التالف والمكسور، وتثبيت الخراطيم داخل المخارج وفتحها بطريقة سليمة</t>
  </si>
  <si>
    <t>مطابقة أنواع المواسير والخراطيم والعلب للمعتمد</t>
  </si>
  <si>
    <t>تحديد مسارات التأسيس بخطوط مستقيمة رأسية وأفقية بالطباشير أو الخيط وتسليم المسارات قبل التكسير</t>
  </si>
  <si>
    <t>التقطيع في الجدران بصاروخ (آلة تقطيع دوارة) وعدم التكسير بالأزمة والشاكوش</t>
  </si>
  <si>
    <t>حظر التكسير في الأسقف الخرسانية أو الأعمدة أو الكمرات لتركيب مواسير الكهرباء</t>
  </si>
  <si>
    <t>عمق التكسير في الطوب المصمت</t>
  </si>
  <si>
    <t>رأسي 1/3 وأفقي 1/6 سمك الوحدة كحد أقصى، ولا تكسير في البلوك المفرغ أو الرغوي</t>
  </si>
  <si>
    <t>بروز صناديق الاتصال في مستوى البياض ومتساطحة مع البؤج والأوتار</t>
  </si>
  <si>
    <t>1.5 إلى 2.5 سم</t>
  </si>
  <si>
    <t>ارتفاع مفاتيح الإنارة في الاتجاه الحر للباب وبعدها الأفقي عن الباب</t>
  </si>
  <si>
    <t>1.20 إلى 1.35 م من تشطيب الأرضية (SBC الاشتراطات المعمارية فقرة 2-1/11/2)، و10 إلى 20 سم أفقيا من الباب (ص 248 بند 9)</t>
  </si>
  <si>
    <t>ص 247 إلى 248</t>
  </si>
  <si>
    <t>ارتفاع البرايز موحد بالمشروع</t>
  </si>
  <si>
    <t>35 إلى 40 سم سكني ومكاتب، 120 إلى 135 سم حمامات ومطابخ</t>
  </si>
  <si>
    <t>مفاتيح وبرايز Back-to-Back على جانبي جدار بمسافة أفقية لمنع انتقال الصوت</t>
  </si>
  <si>
    <t>15 سم على الأقل</t>
  </si>
  <si>
    <t>ص 248</t>
  </si>
  <si>
    <t>تغليف التمديدات الأرضية بخرسانة وليس مونة</t>
  </si>
  <si>
    <t>7.5 سم</t>
  </si>
  <si>
    <t>البعد عن مواسير المياه الساخنة والباردة وشبكة الإنذار</t>
  </si>
  <si>
    <t>ساخن 30/15 سم، بارد 7.5 سم، إنذار 50 سم</t>
  </si>
  <si>
    <t>تثبيت المواسير المعدنية الظاهرة</t>
  </si>
  <si>
    <t>كل 2 م أفقي و2.25 م رأسي</t>
  </si>
  <si>
    <t>توزيع المقابس على الحوائط</t>
  </si>
  <si>
    <t>1.8 م من الحائط العمودي، 3.65 م بين بريزتين كحد أقصى</t>
  </si>
  <si>
    <t>ص 249</t>
  </si>
  <si>
    <t>عمق علب برايز القوى 16 أمبير فأكثر</t>
  </si>
  <si>
    <t>38 مم على الأقل</t>
  </si>
  <si>
    <t>المسافة بين الأكواع وصناديق الاتصال</t>
  </si>
  <si>
    <t>المواسير المرنة المعدنية وغير المعدنية بأطوال محدودة، وعدم استخدام غير المعدنية في التركيبات الغاطسة أو تحت الصبة</t>
  </si>
  <si>
    <t>2 م كحد أقصى، معدنية 16 مم قطر على الأقل</t>
  </si>
  <si>
    <t>إخفاء كل تركيبات المواسير في الجدران والمجاري وفراغات المنافع وأعلى الأسقف وتحت الأرضيات ما لم ينص على غير ذلك</t>
  </si>
  <si>
    <t>التأكد من سلامة المخارج بالأسقف والحوائط باختبار بالسوستة (سلك اختبار)</t>
  </si>
  <si>
    <t>مطابقة أماكن المخارج للرسومات وربطها باللوحة العمومية وتناسق توزيعها على نفس الحائط</t>
  </si>
  <si>
    <t>عدم ربط مخارج التليفون والتليفزيون بأي مخارج أخرى، وكل مخرج مستقل من البريزة إلى مكان التجميع</t>
  </si>
  <si>
    <t>سلامة المنشون والكرب لسهولة مرور الأسلاك</t>
  </si>
  <si>
    <t>فاصل التمدد بالجدران: صندوق اتصال على جانبي الفاصل ومواسير معدنية مرنة قطرها ضعف الماسورة الأساسية بطول مناسب</t>
  </si>
  <si>
    <t>صناديق بلا فتحات مقلوظة: الاتصال بجلبة وصامولة نحاس ذات رقبة مقلوظة من الخارج وناعمة من الداخل، أو صامولة زنق وصامولة نحاسية ذات شفة</t>
  </si>
  <si>
    <t>تثبيت المواسير المعدنية بقطع خاصة (حلقات وجلب معالجة للصدأ)</t>
  </si>
  <si>
    <t>التمديدات أسفل التغطيات الحديدية بمشابك خاصة</t>
  </si>
  <si>
    <t>نهايات بلاستيك لمواسير الصلب أو صواميل نحاس قصيرة مقلوظة لوقاية عزل الكابلات عند السحب</t>
  </si>
  <si>
    <t>تأريض المواسير المعدنية والهياكل المعدنية الحاملة للموصلات</t>
  </si>
  <si>
    <t>صناديق الأرضيات (FLOOR BOXES) حسب مخطط الفرش والأجهزة ومنسوبها مضبوط مع البلاط بجلبة محكمة ثابتة</t>
  </si>
  <si>
    <t>عدم وضع مقابس في حيز المغاطس وكبائن الاستحمام</t>
  </si>
  <si>
    <t>الوصلات المنحنية والتحويلية الجانبية لمواسير الصلب بالموقع بوصلات مسننة معتمدة أو آلة ثني</t>
  </si>
  <si>
    <t>توصيلات مرنة قصيرة للمحركات والمعدات المعرضة للاهتزاز، ومجاري مرنة محكمة ضد السوائل في الأماكن المبتلة وغرف المعدات</t>
  </si>
  <si>
    <t>حظر مد توصيلات داخل بئر المصعد عدا توصيلات تشغيله</t>
  </si>
  <si>
    <t>عدم وجود توصيلات كهربائية داخل مجاري التكييف أو مواسير الغاز أو الزيت</t>
  </si>
  <si>
    <t>صناديق الاتصال والسحب في الأماكن الرطبة بحشو مانع للمياه والأتربة</t>
  </si>
  <si>
    <t>تثبيت الصناديق في الخرسانة والطوب بمسامير وغلاف ممدد (Bolts, exp. Shield)</t>
  </si>
  <si>
    <t>طلاء المواسير المعدنية الظاهرة للكهرباء بلون مميز (يفضل برتقالي)</t>
  </si>
  <si>
    <t>مواسير الصلب تحت الأرضيات في أضيق الحدود مع لفها بطبقتين خيش مقطرن أو قماش مشبع بالبيتومين</t>
  </si>
  <si>
    <t>تركيب مواسير كل دائرة وملحقاتها بالكامل قبل سحب الأسلاك</t>
  </si>
  <si>
    <t>المواسير مدفونة داخل الجدار مع مسافة بينها وبين بؤج البياض</t>
  </si>
  <si>
    <t>ص 250</t>
  </si>
  <si>
    <t>رش مسارات التكسير بالمياه وطرطشتها بالمونة ثم طبقة حماية بسطح متساو مع البياض وتموجات، ومنع الجبس نهائياً (رمل وأسمنت فقط)</t>
  </si>
  <si>
    <t>فحص الأسلاك والكابلات (النوع، الجودة، المقطع، درجة العزل) بالموقع قبل التركيب ومطابقتها للمعتمد</t>
  </si>
  <si>
    <t>مطابقة مقاطع الأسلاك للدوائر حسب المخططات</t>
  </si>
  <si>
    <t>عدم وجود وصلات داخل المواسير</t>
  </si>
  <si>
    <t>تدقيق ألوان الأسلاك ومطابقتها للمواصفات</t>
  </si>
  <si>
    <t>SBC 401 فقرة 3-1/5</t>
  </si>
  <si>
    <t>فحص المرابط (القسامات) داخل علب السحب وعدم التوصيل بدون مرابط معزولة</t>
  </si>
  <si>
    <t>فحص أسلاك التأريض ومقاطعها</t>
  </si>
  <si>
    <t>مراجعة توزيع الدوائر وربطها بالقواطع وجودة التوصيل</t>
  </si>
  <si>
    <t>عدم سحب كابلات إنارة أو قوى بجهود مختلفة في نفس المواسير</t>
  </si>
  <si>
    <t>عدم استعمال بعض أقطاب كابل متعدد الأقطاب على جهد يخالف جهد باقي الأقطاب</t>
  </si>
  <si>
    <t>تنظيف المواسير بالهواء المضغوط قبل شد الأسلاك</t>
  </si>
  <si>
    <t>الالتزام بالألوان المميزة لموصلات المغذيات ودوائر التوزيع</t>
  </si>
  <si>
    <t>أقل مقطع لموصلات خطوط القوى النحاسية</t>
  </si>
  <si>
    <t>3 مم² (الكود المصري 2000 فقرة 7/4)؛ SBC 401 جدول 52-5 يسمح بـ 1.5 مم² نحاس</t>
  </si>
  <si>
    <t>حظر وصل الأسلاك خارج صناديق الاتصال</t>
  </si>
  <si>
    <t>لصق أرقام القواطع على نهايات الأسلاك عند الحمل أو في صناديق الاتصال</t>
  </si>
  <si>
    <t>مقطع موصلات الإنارة والمقابس</t>
  </si>
  <si>
    <t>إنارة 2 مم²، مقابس 3 مم² على الأقل (الكود المصري 2000 مج2 ص262)</t>
  </si>
  <si>
    <t>القواطع الرئيسية والفرعية تفصل مباشرة عند زيادة التيار عن المقنن</t>
  </si>
  <si>
    <t>SBC 401 جدول 52-5</t>
  </si>
  <si>
    <t>عدم حشر الأسلاك بالقوة أثناء الشد بما يعرض العزل والشعيرات للتلف</t>
  </si>
  <si>
    <t>عدم حشر سلك أو أكثر في مربط ذي مقاس غير كاف</t>
  </si>
  <si>
    <t>عدم الاعتماد على لف الأسلاك ببعضها والشريط اللاصق العازل</t>
  </si>
  <si>
    <t>موصلات كل دائرة فرعية نهائية منفصلة تماماً عن أي دائرة أخرى ولا تشترك حتى في المحايد</t>
  </si>
  <si>
    <t>التأكد من سلامة الأسلاك بالأفوميتر أو بتمرير تيار</t>
  </si>
  <si>
    <t>الأسلاك قطعة واحدة بلا وصلات بين مخرجين أو بين المخرج وصندوق الاتصال، والوصلات فقط في الصناديق</t>
  </si>
  <si>
    <t>ص 252</t>
  </si>
  <si>
    <t>حظر استعمال الأجزاء الموصلة الخارجية كموصلات PEN</t>
  </si>
  <si>
    <t>حظر توصيل الأجزاء المكهربة لدوائر جهد الحماية فائق الانخفاض بالأرضي أو بأجزاء مكهربة أو موصلات حماية لدوائر أخرى</t>
  </si>
  <si>
    <t>الأخضر والأصفر لموصلات الوقاية فقط</t>
  </si>
  <si>
    <t>أسلاك أنظمة إنذار الحريق موصلات نحاسية أو ألياف بصرية</t>
  </si>
  <si>
    <t>1 مم² على الأقل للنحاس</t>
  </si>
  <si>
    <t>منع استخدام الأزرق بجميع درجاته للأسلاك المكهربة وتخصيصه للمحايد، ومنع البني أو الأسود أو الرمادي للمحايد</t>
  </si>
  <si>
    <t>الدليل الإرشادي لوزارة الكهرباء السعودية</t>
  </si>
  <si>
    <t>تقديم عينات لكل أنواع المفاتيح والبرايز للاعتماد ومطابقة التوريدات عليها</t>
  </si>
  <si>
    <t>مفاتيح الإنارة في الاتجاه الحر للباب</t>
  </si>
  <si>
    <t>120 إلى 135 سم من تشطيب الأرضية</t>
  </si>
  <si>
    <t>مراجعة سعة المفاتيح والمخارج للأغراض المختلفة حسب المخططات والمواصفات</t>
  </si>
  <si>
    <t>مراجعة ربط الأسلاك بالمفاتيح والمخارج وتثبيتها جيداً</t>
  </si>
  <si>
    <t>مفاتيح الدوائر الفرعية سريعة الفصل والتوصيل ومقننة بالجهد والتيار المحدد</t>
  </si>
  <si>
    <t>مفاتيح المطابخ والحمامات والمغاسل محكمة</t>
  </si>
  <si>
    <t>IP55 على الأقل</t>
  </si>
  <si>
    <t>لمبة نيون (Neon pilot light) بالمفاتيح إذا تطلبتها المواصفات</t>
  </si>
  <si>
    <t>حماية دوائر مقابس الحمامات والأماكن الرطبة بقاطع تسرب أرضي أوتوماتيكي حتى لو لم يذكر بالمستندات</t>
  </si>
  <si>
    <t>30 مللي أمبير</t>
  </si>
  <si>
    <t>ص 253</t>
  </si>
  <si>
    <t>حماية كل دوائر المقابس بقاطع تسرب أرضي، والمقابس الخارجية والرطبة من النوع المقاوم للعوامل الجوية</t>
  </si>
  <si>
    <t>أغطية المخارج والمفاتيح بتلامس مستمر للأطراف الأربعة مع سطح التشطيب بدون حشوات، ولا يسمح بحشوات بياض، وتركب رأسية</t>
  </si>
  <si>
    <t>استقامة 4 مم كحد أقصى</t>
  </si>
  <si>
    <t>عدد مآخذ 16 أمبير على الدائرة النهائية الواحدة</t>
  </si>
  <si>
    <t>4 كحد أقصى (الكود المصري للتوصيلات 2000 مج2 ص263)</t>
  </si>
  <si>
    <t>ص 254</t>
  </si>
  <si>
    <t>كل المخارج بقطب وقاية يوصل بالرباط متساوي الجهد</t>
  </si>
  <si>
    <t>المفاتيح سريعة القطع والفصل (snap) للتيار المتردد ومناسبة للمصابيح المتوهجة والفلورية</t>
  </si>
  <si>
    <t>مقابس الجهود المختلفة بشكل مميز لكل جهد ونوع تيار لسهولة التمييز</t>
  </si>
  <si>
    <t>حظر تركيب مقابس يمكن لمس اتصالاتها النحاسية باليد</t>
  </si>
  <si>
    <t>توحيد مناسيب المفاتيح والمقابس على كامل المشروع</t>
  </si>
  <si>
    <t>مقابس أغراض التنظيف مع مفاتيح الإنارة كمجموعة عند باب الغرفة</t>
  </si>
  <si>
    <t>لوحة إرشادية على المقابس المغذية لمعدات خارج نطاق الربط الرئيسي متساوي الجهد</t>
  </si>
  <si>
    <t>علب السحب لا تقل عن الأبعاد الدنيا في ANSI/NFPA 70 من الصلب المجلفن أو المعدن المصبوب بأغطية بمسامير ملولبة</t>
  </si>
  <si>
    <t>ANSI/NFPA 70</t>
  </si>
  <si>
    <t>علب السحب لعدة موصلات تغذية بعلامات تعريف (الخصائص، رقم الدائرة، اللوحة)، والمغذيات بجهود مختلفة في علب منفصلة ودوائر الإشارات منفصلة عن القوى</t>
  </si>
  <si>
    <t>صناديق الاتصال الغاطسة في الجدران الخارجية أو خارج المباني بحشو Gasket لمنع تسرب المياه</t>
  </si>
  <si>
    <t>مآخذ الحمامات أحادية الطور ثلاثة أقطاب (قطبي تيار وقطب أرضي)</t>
  </si>
  <si>
    <t>مقابس الأرضيات صامدة للمياه ومنتجة خصيصاً لهذا الغرض</t>
  </si>
  <si>
    <t>عينات حوامل الكابلات وقطع الوصل مثبتة على لوحة للاعتماد ومطابقة الموردة للعينة</t>
  </si>
  <si>
    <t>قطع وصل (Reducer) عند تغيير عرض المسار</t>
  </si>
  <si>
    <t>قطع اتصال جاهزة من نفس الصانع عند تغيير المقطع والاتجاه والتقاطع وعدم تشكيلها بالموقع</t>
  </si>
  <si>
    <t>ص 255</t>
  </si>
  <si>
    <t>عنونة الكابل بمصدر التغذية والحمل المغذي لكل مسار</t>
  </si>
  <si>
    <t>تأريض كل الحوامل ويفضل موصل تأريض منفصل داخل المجرى توصل به أجزاؤه</t>
  </si>
  <si>
    <t>وصل أجزاء الحوامل عند الوصلة بحامل U-channel بمسمارين من كل جهة</t>
  </si>
  <si>
    <t>تربيط الكابلات بأحزمة على الحوامل وبعد كل انحناء أو نزول</t>
  </si>
  <si>
    <t>كل 2 م</t>
  </si>
  <si>
    <t>قياس سماكة حوامل الصلب المجلفن</t>
  </si>
  <si>
    <t>1.5 مم على الأقل</t>
  </si>
  <si>
    <t>نسبة امتلاء الحامل بالكابلات</t>
  </si>
  <si>
    <t>50% كحد أقصى مع احتياطي 25%</t>
  </si>
  <si>
    <t>تباعد الكابلات المتجاورة على الحامل</t>
  </si>
  <si>
    <t>قطر الأكبر أحادي الطور، ضعف القطر ثلاثي الطور</t>
  </si>
  <si>
    <t>تثبيت ودعامات الحوامل</t>
  </si>
  <si>
    <t>كل 1.5 م كحد أقصى</t>
  </si>
  <si>
    <t>مجاري كابلات إنذار الحريق مقاومة للحريق ومنفصلة عن كوابل الأنظمة الأخرى</t>
  </si>
  <si>
    <t>ساعتين</t>
  </si>
  <si>
    <t>عرض الحامل كاف لتمديد الكابلات في طبقة واحدة مثبتة بمرابط</t>
  </si>
  <si>
    <t>أغطية من نفس نوع الحامل للمجاري الرأسية (Ladders) والأجزاء الأفقية المعرضة للصدمات فوق السطح</t>
  </si>
  <si>
    <t>حظر تعليق الأسقف المستعارة بحوامل الكابلات وحظر مرور تعليق السقف المستعار داخل قطاع الحوامل</t>
  </si>
  <si>
    <t>منسوب الحوامل أعلى من أي مصدر مياه (صرف معلق، تغذية، حريق)</t>
  </si>
  <si>
    <t>فروق المنسوب بميول وليس زوايا قائمة</t>
  </si>
  <si>
    <t>مراجعة انحناءات الكابلات داخل المجاري بحيث لا تكون على العاصي</t>
  </si>
  <si>
    <t>الحوامل لتمديد الكوابل أو الأسلاك متعددة الأقطاب المعزولة والمغلفة فقط</t>
  </si>
  <si>
    <t>فصل كابلات الطوارئ بحوامل خاصة منفصلة عن القوى العادية</t>
  </si>
  <si>
    <t>وصل الكابلات فوق الحوامل عند الضرورة فقط داخل علبة اتصال محكمة مانعة للرطوبة</t>
  </si>
  <si>
    <t>غطاء الحامل المخترق للأدوار ملحوم مع شبك ممدد وبياض</t>
  </si>
  <si>
    <t>50 سم أعلى الدور، 20 سم أسفل السقف</t>
  </si>
  <si>
    <t>سد فراغات المجاري المخترقة للأدوار بعد تركيب الكابلات بمواد تمنع سريان اللهب عند كل دور</t>
  </si>
  <si>
    <t>وصلة تمدد في الحوامل عند اختراق فواصل التمدد بين المباني (شكل ك-4)</t>
  </si>
  <si>
    <t>استخدام TRUNKING بدل الحوامل في الأماكن التي تتطلب وقاية ميكانيكية خاصة أو وقاية من الإشعاع الحراري</t>
  </si>
  <si>
    <t>تثبيت TRUNKING وعدد الوصلات والموصلات به</t>
  </si>
  <si>
    <t>1.5 م أفقي، 4.5 م رأسي، وصلة واحدة بين نقطتين، 30 موصل و20% مساحة كحد أقصى</t>
  </si>
  <si>
    <t>أبعاد قناة الكابلات الخرسانية وميول أرضيتها نحو أقرب بالوعة</t>
  </si>
  <si>
    <t>عمق 30 سم، عرض 40 سم، ميل 1:200</t>
  </si>
  <si>
    <t>زوايا معدنية على جوانب المجرى تثبت عليها الكابلات مع تباعد الكابلات</t>
  </si>
  <si>
    <t>5 سم بين الكابلات، 3 سم عن الجدران</t>
  </si>
  <si>
    <t>المجرى مقفل تماماً من كل الاتجاهات لمنع القوارض والحشرات والقطط</t>
  </si>
  <si>
    <t>أغطية القناة من الصاج المجلفن أو بلاطات خرسانية قابلة للرفع</t>
  </si>
  <si>
    <t>3 إلى 6 مم على زوايا 40×40 مم</t>
  </si>
  <si>
    <t>مخطط تجميعي لكل الخدمات والشبكات بالموقع والتنسيق لتحقيق المسافات الأفقية الدنيا وترتيب المناسيب بحيث تكون الكابلات أعلى من أي مصدر مياه</t>
  </si>
  <si>
    <t>ص 257</t>
  </si>
  <si>
    <t>عينات من أنواع الكابلات والأسلاك مثبتة على لوح للاعتماد</t>
  </si>
  <si>
    <t>المشاريع الكبرى: توقيع مسارات الخدمات بمحطة الرصد بالإحداثيات حسب مخطط تنسيق الشبكات</t>
  </si>
  <si>
    <t>قياس عمق الحفر من مناسيب التشطيب النهائية وليس من الأرض الطبيعية بالتنسيق مع المساحة والمعماري</t>
  </si>
  <si>
    <t>فحص الكابلات (النوع، الجودة، المقطع، درجة العزل) قبل التركيب والتأكد من عدم التلف أو الطعن أثناء التنزيل</t>
  </si>
  <si>
    <t>الكابلات المدفونة مباشرة مسلحة أو بغلاف معدني أو كليهما أو متحدة المركز معزولة بالبلاستيك</t>
  </si>
  <si>
    <t>الالتزام بتفاصيل الترنشات الواردة بالمخططات</t>
  </si>
  <si>
    <t>استلام منسوب قاع الحفر والمسار مساحياً</t>
  </si>
  <si>
    <t>عمق الكابلات حسب الجهد</t>
  </si>
  <si>
    <t>منخفض 80 سم، متوسط 1 م، أعلى من 600 فولت 1000 مم على الأقل</t>
  </si>
  <si>
    <t>البعد عن خطوط الصرف ووصلات مواسير المياه</t>
  </si>
  <si>
    <t>1 م عن الصرف، 3 م عن الوصلات عند التقاطع غالباً</t>
  </si>
  <si>
    <t>مواسير احتياطية لتعدية الطرق الرئيسية</t>
  </si>
  <si>
    <t>25% إلى 50% من المستعمل</t>
  </si>
  <si>
    <t>فرشة الرمل حول وأسفل المواسير المدفونة</t>
  </si>
  <si>
    <t>10 سم أسفل، وتمتد 50 سم خارج الطرفين</t>
  </si>
  <si>
    <t>ص 258</t>
  </si>
  <si>
    <t>سلك سحب داخل المواسير</t>
  </si>
  <si>
    <t>مجلفن 3 مم</t>
  </si>
  <si>
    <t>ميل المواسير الخارجية نحو غرف التفتيش</t>
  </si>
  <si>
    <t>75 مم لكل 20 م</t>
  </si>
  <si>
    <t>الدفن المباشر: فرش رمل ثم فرد الكابل ثم ردم رمل</t>
  </si>
  <si>
    <t>10 سم أسفل و10 سم أعلى على الأقل</t>
  </si>
  <si>
    <t>المسافات بين الكابلات المتجاورة وبين الجهود المختلفة وكابلات الاتصال</t>
  </si>
  <si>
    <t>20 سم بين كابلين، 30 سم عن الاتصال، 15 سم منخفض ومتوسط</t>
  </si>
  <si>
    <t>نصف قطر انحناء الكوابل</t>
  </si>
  <si>
    <t>غير مسلحة 8 إلى 10D، مسلحة 10 إلى 12D</t>
  </si>
  <si>
    <t>لحام الكوابل بصناديق اللحام فقط للمسارات الطويلة</t>
  </si>
  <si>
    <t>أكثر من 250 م أو أطول من الطول القياسي</t>
  </si>
  <si>
    <t>المسارات المتقاطعة بطبقة رمل فاصلة والجهد المتوسط بالأسفل</t>
  </si>
  <si>
    <t>10 سم فاصل، أعلى طبقة 600 مم تحت التشطيب</t>
  </si>
  <si>
    <t>ص 259</t>
  </si>
  <si>
    <t>بلاطات حماية خرسانية فوق الرمل وشريط تحذير</t>
  </si>
  <si>
    <t>بلاطات 5 سم، شريط على 300 مم</t>
  </si>
  <si>
    <t>علامات خرسانية للكابلات عند كل انحراف ونقطة وصل ولحام</t>
  </si>
  <si>
    <t>ارتفاع 600 مم، مربع 200 مم</t>
  </si>
  <si>
    <t>الكوابل الرئيسية والثانوية وكوابل الإنارة العابرة أسفل الطرق والمواقف داخل مواسير PVC في غلاف خرسانة مسلحة (شكل ك-7)</t>
  </si>
  <si>
    <t>مواصفات بنود الأعمال الكهربائية المصرية 2006 البند 8/2-1</t>
  </si>
  <si>
    <t>الكابلات في المواسير المدفونة بمسارات مستقيمة وغرف تفتيش عند تغيير الاتجاه، وتنظيف المواسير ومسحها قبل السحب</t>
  </si>
  <si>
    <t>فرد الكابلات في مسارات متوازية مستقيمة غير متعرجة دون إتلاف العزل أثناء السحب</t>
  </si>
  <si>
    <t>سحب الكوابل ذات القطاع الأكبر في القاع أولاً ثم الأصغر فوقها</t>
  </si>
  <si>
    <t>ترك أطوال إضافية من أطراف الكابلات للتركيب على اللوحات والمحولات وللصيانة المستقبلية</t>
  </si>
  <si>
    <t>مباعدات (Separators) عند وجود أكثر من كابل في خندق واحد</t>
  </si>
  <si>
    <t>الكابلات قطعة واحدة بلا وصلات بين مخرجين والوصلات في صناديق اتصال فقط</t>
  </si>
  <si>
    <t>ص 258 إلى 259</t>
  </si>
  <si>
    <t>حظر وصل الكوابل والأسلاك بجدلها مع بعضها (التناكب)</t>
  </si>
  <si>
    <t>غرف تفتيش أو مناولة عند مواضع تغيير اتجاه الكابل الأرضي</t>
  </si>
  <si>
    <t>تثبيت كوابل التغذية بأجسام الأجهزة بجلب تثبيت خاصة (Cable Glands)</t>
  </si>
  <si>
    <t>تبطين الفتحات عند مرور الكابلات خلال منشآت معدنية لحمايتها من الاحتكاك</t>
  </si>
  <si>
    <t>حماية الكابلات غير المسلحة بمواسير أو مجار أو حوامل</t>
  </si>
  <si>
    <t>الكابلات قطعة واحدة والوصلات في صناديق اتصال فقط وحظر الوصل داخل المواسير</t>
  </si>
  <si>
    <t>مقاومة الوصلة لا تزيد عن مقاومة طول مماثل من الكابل ولا ترتفع حرارتها أكثر منه أثناء التحميل</t>
  </si>
  <si>
    <t>عزل الوصلة لا يقل عن عزل الكابل</t>
  </si>
  <si>
    <t>عدم استخدام مواد مساعدة تحتوي أحماضاً في اللحام</t>
  </si>
  <si>
    <t>إزالة العزل لمسافة زائدة عن الطول العاري المطلوب وطلاء الأطراف بالقصدير للكابلات النحاسية غير المطلية</t>
  </si>
  <si>
    <t>1.5 سم زيادة</t>
  </si>
  <si>
    <t>لف الأطراف النحاسية على بعضها جيداً ثم اللحام بمخلوط متساو من القصدير النقي والرصاص مع راتنج</t>
  </si>
  <si>
    <t>ص 259 إلى 260</t>
  </si>
  <si>
    <t>الكابلات المعزولة بالبلاستيك تعزل بعد اللحام بشريط لاصق بلاستيك وشريط عازل بلاستيك</t>
  </si>
  <si>
    <t>كابلات الألومنيوم توصل بمكابس خاصة ويمكن اللحام باللهب بسبيكة القصدير والزنك</t>
  </si>
  <si>
    <t>صناديق الوصل Cast-Resin مناسبة لنوع وقطاع الكابل بنفس مواصفاته أو أفضل (التيار المقنن وتيار القصر) ومقاومة للعوامل الجوية والكيماوية ومانعة للمياه</t>
  </si>
  <si>
    <t>توصيل أطراف النواقل بمرابط كبس خاصة وعزل نقط لحام الجهد المتوسط بشريط عازل وشريط واق حسب تعليمات الصانع</t>
  </si>
  <si>
    <t>مطابقة الوحدات للمعتمد (اسم المنتج، العلامة، بلد المنشأ، لون الضوء، تصنيف المصباح، التردد والجهد المقنن)</t>
  </si>
  <si>
    <t>فحص اكتمال أجزاء الوحدات والعواكس والأغطية الزجاجية أو البلاستيكية وأغطية فتحات التهوية وعلب التوصيل الجانبية</t>
  </si>
  <si>
    <t>الوحدات على استقامة واحدة (Perfect Alignment) وحسب التوزيع بالمخططات</t>
  </si>
  <si>
    <t>تطبيع جسم الوحدات على السقف الخرساني</t>
  </si>
  <si>
    <t>اكتمال الوحدات بمصابيحها والزجاج والعواكس والألواح الجانبية ونواشر الضوء</t>
  </si>
  <si>
    <t>التأكد من شدة الاستضاءة حسب استخدام المكان وكفاءة المصابيح (لومن/وات) مطابقة للبيانات الفنية</t>
  </si>
  <si>
    <t>تشغيل كل الوحدات بعد إطلاق التيار</t>
  </si>
  <si>
    <t>الإنارة الغاطسة في الأسقف المستعارة محكمة داخل الفراغ دون فراغات بين حوافها والسقف (أشكال ك-5، ك-6)</t>
  </si>
  <si>
    <t>تقديم كتالوجات الأعمدة للاعتماد</t>
  </si>
  <si>
    <t>استلام الأعمدة الموردة: المظهر، الاستدارة، الجلفنة، سمك العامود والقاعدة، الصواميل، الارتفاع، ومطابقتها للعينة والكتالوج</t>
  </si>
  <si>
    <t>فتحة العامود بغطاء محكم ذي حشوة مانعة للمياه والأتربة وعلبة توصيلات داخلية بها نقطة تأريض</t>
  </si>
  <si>
    <t>استلام قاعدة العامود مساحياً (إحداثيات ومنسوب) وأبعاد وتسليح القواعد وقوة الخرسانة (شكل ك-10)</t>
  </si>
  <si>
    <t>استقامة الأعمدة على خط واحد وضبط رأسيتها وتعامدها على الأرض وتثبيتها على القواعد</t>
  </si>
  <si>
    <t>خندق كابل التغذية موازٍ لخط القواعد مع غرف تفتيش صغيرة قرب كل عامود</t>
  </si>
  <si>
    <t>60 إلى 80 سم من القواعد</t>
  </si>
  <si>
    <t>شريط عازل واق للجزء المدفون من العامود</t>
  </si>
  <si>
    <t>20 سم أعلى وأسفل منسوب الأرض</t>
  </si>
  <si>
    <t>فحص كابلات الإنارة (النوع، الجودة، المقطع، العزل) وترك أطوال إضافية داخل غرف التفتيش</t>
  </si>
  <si>
    <t>تركيب المصهرات داخل العامود والتحقق من التوصيل وتثبيت الأطراف</t>
  </si>
  <si>
    <t>فحص محتويات الكشاف (اللمبات، الجسم، الترانس، البادي، المكثف) مقابل المعتمد وشد الأسلاك داخل العامود وتركيب الكشاف بالذراع جيداً</t>
  </si>
  <si>
    <t>تأريض جسم العامود من الداخل بنقطة تأريض قرب نهايته السفلى وتوصيل نقطتي التأريض لدائرة التغذية ولجسم العامود بالأرض</t>
  </si>
  <si>
    <t>ذراع واحد للإنارة عند التثبيت على جانب واحد وذراعين في جزيرة منتصف الطريق</t>
  </si>
  <si>
    <t>مطابقة اللوحات للعينات المعتمدة</t>
  </si>
  <si>
    <t>ص 262</t>
  </si>
  <si>
    <t>تقديم واعتماد مخططات تصنيع تفصيلية بمكونات اللوحة (القواطع والفيوزات ومواصفاتها وأنواعها)</t>
  </si>
  <si>
    <t>تركيب اللوحات في أماكنها بدقة ومنسوب ارتفاعها (شكل ك-3)</t>
  </si>
  <si>
    <t>تخصيص قاطع لكل دائرة تغذي جهازاً مستقلاً أو مجموعة إنارة أو أفياش</t>
  </si>
  <si>
    <t>ترقيم القواطع الفرعية وجدول ملصق بباب اللوحة من الداخل يبين الأحمال وأجزاء المبنى لكل قاطع، ولصق نفس الرقم على سلك المحايد للحمل</t>
  </si>
  <si>
    <t>تغذية كل دائرة من قاطعها بأسلاك مستمرة غير موصولة من نقطة التغذية للحمل بمربط القاطع أو الجهاز المحكم</t>
  </si>
  <si>
    <t>القواطع الرئيسية والفرعية تفصل عند زيادة التيار عن المقنن</t>
  </si>
  <si>
    <t>عدم حشر الأسلاك بالمرابط بطريقة تستلزم إزالة بعض شعيرات السلك</t>
  </si>
  <si>
    <t>اللوحات الرئيسية: فراغ كاف من جهة التشغيل وبين واجهتها والحائط المقابل وبين اللوحة المجاورة</t>
  </si>
  <si>
    <t>تأريض كل أجزاء اللوحة وتغذية لمبات البيان مباشرة من أطراف كابل الدخول</t>
  </si>
  <si>
    <t>كل لوحة بمخطط Single Line Diagram أو جدول بطريقة التوزيع</t>
  </si>
  <si>
    <t>كل الكابلات والموصلات الداخلة والخارجة بمرابط، ولا توصل مباشرة بالأجهزة، ولا أكثر من موصل على مربط واحد</t>
  </si>
  <si>
    <t>ص 262 إلى 263</t>
  </si>
  <si>
    <t>سمك صاج اللوحات ومستوى العزل ودرجة الحماية</t>
  </si>
  <si>
    <t>1.5 مم، 660 فولت، IP40</t>
  </si>
  <si>
    <t>ص 263</t>
  </si>
  <si>
    <t>بطاقة اللوحة بنوع التيار والجهد والأطوار وكلمة خطر للجهد الأعلى من 250 فولت</t>
  </si>
  <si>
    <t>ارتفاع تركيب اللوحة ومقبض التشغيل</t>
  </si>
  <si>
    <t>قاع 1700 مم على الأقل، قمة 1950 مم كحد أقصى</t>
  </si>
  <si>
    <t>عدم تركيب مفاتيح اللوحة إلا بعد انتهاء اللياسة حتى لا تتلف</t>
  </si>
  <si>
    <t>عدم تركيب اللوحة الرئيسية MDB داخل غرفة مغلقة إلا إذا كانت مخصصة لها ومفتاحها مع مسؤول الكهرباء</t>
  </si>
  <si>
    <t>رسومات أجزاء المبنى المغذاة داخل هياكل اللوحات الفرعية بأرقام مسلسلة للدوائر تقابل أرقام القواطع</t>
  </si>
  <si>
    <t>القواطع تفصل عند الالتماس أو القصر (short circuit) وتمنع التيار العالي وخطر الصعق</t>
  </si>
  <si>
    <t>مراجعة أبعاد القواعد الخرسانية للوحات ومنسوب ارتفاعها حسب المخططات</t>
  </si>
  <si>
    <t>فحص طريقة تثبيت Cable Gland من المادة المذكورة بالوثائق وربط الكابلات الرئيسية والفرعية بالقواطع حسب المخططات</t>
  </si>
  <si>
    <t>ربط موصلات الأرضي العمومي بقضيب التأريض باللوحة</t>
  </si>
  <si>
    <t>أسماء الدوائر على غطاء اللوحة من الداخل</t>
  </si>
  <si>
    <t>فحص الإطار الخارجي للوحات وفتحات دخول الخراطيم وتشطيب الإطار من الداخل بعد دخول المواسير</t>
  </si>
  <si>
    <t>ص 263 إلى 264</t>
  </si>
  <si>
    <t>اللوحة معتمدة وتم تلافي الملاحظات</t>
  </si>
  <si>
    <t>الانتهاء من فحص الأسلاك والكابلات قبل استلام اللوحة</t>
  </si>
  <si>
    <t>فحص عدد المفاتيح وقدراتها مقابل الرسومات ودخول الأسلاك والكابل على المفاتيح والبارات</t>
  </si>
  <si>
    <t>ملصق بمعلومات الدوائر وأسماء الحجرات و SLD والقواطع الاحتياطية وبيان عدد الخطوط الاحتياطية</t>
  </si>
  <si>
    <t>سحب الأسلاك حسب الألوان بالرسومات ومطابقة Panel Schedule</t>
  </si>
  <si>
    <t>تقديم رسومات As-built بالمسارات المنفذة فعلياً موضحاً بها عدد الأسلاك في الماسورة الواحدة</t>
  </si>
  <si>
    <t>تسليم مكان المحول (إحداثيات ومنسوب)</t>
  </si>
  <si>
    <t>تسليم أعمال الدمك أسفل المحولات لاستشاري الطرق</t>
  </si>
  <si>
    <t>تسليم زوايا ومنسوب قاعدة المحول لاستشاري الأعمال المساحية</t>
  </si>
  <si>
    <t>التأكد من اتجاه القاعدة ناحية كابلات الجهد المتوسط وناحية كابلات الجهد المنخفض</t>
  </si>
  <si>
    <t>الانتهاء من أعمال بئر الأرضي</t>
  </si>
  <si>
    <t>علب النهاية لكابلات الجهد المتوسط والتركيب، وتكويس كابلات الجهد المنخفض والتركيب</t>
  </si>
  <si>
    <t>توصيل أطراف EARTH FAULT INDICATOR إلى CT's وتوصيل الأرضي EARTH BAR</t>
  </si>
  <si>
    <t>عند ربط المحول بمحول آخر (ربط الواب) يضاف EARTH FAULT INDICATOR إلى CT's</t>
  </si>
  <si>
    <t>مطابقة بيانات ماكينة الديزل والمولد (الرقم الكودي والتسلسلي والمصنع والقدرة المستمرة عند معامل قدرة 0.8 متأخر والقدرة عند ظروف الموقع)</t>
  </si>
  <si>
    <t>المرجع في التركيبات الكهربية، جيلاني 2013</t>
  </si>
  <si>
    <t>ص 265</t>
  </si>
  <si>
    <t>فحص غرفة المولد (الأبعاد، الباب، فتحة التهوية) والتهوية ومروحة التبريد وفتحة العادم</t>
  </si>
  <si>
    <t>فحص نظام العادم (الطول، الانحناءات، القطر، العزل الحراري، مخفضات الصوت، حساب الضغط العكسي)</t>
  </si>
  <si>
    <t>موانع الاهتزاز بين الماكينة والشاسية وبين الشاسية والقاعدة الخرسانية</t>
  </si>
  <si>
    <t>ص 266</t>
  </si>
  <si>
    <t>فحص أجهزة القياس والإنذار والفصل للمولد (حرارة التبريد والزيت، ضغط الزيت، زيادة السرعة)</t>
  </si>
  <si>
    <t>تثبيت اللوحة على حائط إنشائي مع pull box وEMT ظاهر والكابلات الرئيسية من أسفل على uni-strut</t>
  </si>
  <si>
    <t>فجوة في الـ cable tray منطبقة على الفاصل مع braided copper strip بارتخاء وtinned crimp lugs</t>
  </si>
  <si>
    <t>تأريض ماسورة المرافق بلحام Thermoweld</t>
  </si>
  <si>
    <t>الموصل النازل من مانعة الصواعق داخل PVC 25 مم Schedule 40 في رقبة العمود ويوصل بالـ ground rod عبر clamp أو Thermoweld</t>
  </si>
  <si>
    <t>Cable ladder مجلفن على حوامل فوق العزل مع sunshade وdisconnect switch مقاوم للعوامل وflexible watertight conduit حتى المعدة</t>
  </si>
  <si>
    <t>ارتفاع البرايز والمفاتيح وبعد المفتاح عن الباب</t>
  </si>
  <si>
    <t>300 / 1350 / 200 مم</t>
  </si>
  <si>
    <t>الخلوص بين العلب</t>
  </si>
  <si>
    <t>أعماق الخنادق والفرشة الرملية والبلاط وشريط التحذير</t>
  </si>
  <si>
    <t>LV 900/1200، HV 1100 مم</t>
  </si>
  <si>
    <t>ص 417</t>
  </si>
  <si>
    <t>علامات المسارات بالموقع العام</t>
  </si>
  <si>
    <t>أغطية غرف التأريض مكتوب عليها</t>
  </si>
  <si>
    <t>ربط anchor bolts أعمدة الإنارة بالـ levelling nuts</t>
  </si>
  <si>
    <t>ص 418</t>
  </si>
  <si>
    <t>البريزة في علبة تثبيت على ارتفاع 300 مم مع male bush وماسورة مثبتة بـ saddle تمر في طبقة الـ screed</t>
  </si>
  <si>
    <t>مخطط لكل دور يوضح مناطق الحريق ودرجة مقاومة الجدران Fire Zone &amp; Wall Types Plan</t>
  </si>
  <si>
    <t>خلو سبل الهروب من العوائق واتجاه فتح الأبواب مع مسار الهروب</t>
  </si>
  <si>
    <t>مخارج طوارئ دون الاعتماد على وسائل المكافحة مناسبة عددا وسعة وموقعا</t>
  </si>
  <si>
    <t>توزيع المخارج على أطراف المبنى وتجنب النهايات المغلقة</t>
  </si>
  <si>
    <t>عرض الممرات لا يقل عن عرض المخرج الذي تؤدي إليه</t>
  </si>
  <si>
    <t>150 سم للممرات الرئيسية، 120 سم داخل الشقق</t>
  </si>
  <si>
    <t>غرفة المولد واللوحات الرئيسية مقاومة للحريق معزولة كوحدة مستقلة مدخلها من الخارج فقط</t>
  </si>
  <si>
    <t>4 ساعات على الأقل</t>
  </si>
  <si>
    <t>غرفة خزان الوقود السائل مستقلة ويفضل على الجدار الخارجي</t>
  </si>
  <si>
    <t>أبواب غرف النوم في الفنادق وبيوت الطلبة وسكن العمال بإغلاق تلقائي</t>
  </si>
  <si>
    <t>مقاومة 20 دقيقة على الأقل</t>
  </si>
  <si>
    <t>حظر مرور مخرج الطوارئ عبر غرفة قابلة للغلق أو قرب خطر حريق ما لم يفصل بجدار</t>
  </si>
  <si>
    <t>امتداد سلم الطوارئ للسطح (كود سعودي اشتراطات الحماية من الحريق فقرة 5-7/11)</t>
  </si>
  <si>
    <t>إذا زاد المبنى عن 3 أدوار</t>
  </si>
  <si>
    <t>عدد درجات القلبة في سلم الهروب ومسلكان للهروب للمباني أكثر من دورين</t>
  </si>
  <si>
    <t>3 درجات على الأقل</t>
  </si>
  <si>
    <t>عرض سلم الهروب</t>
  </si>
  <si>
    <t>112 سم على الأقل، 91 سم إذا كان الأشخاص أقل من 50</t>
  </si>
  <si>
    <t>عدد مخارج الهروب (كود مصري حريق 2007)</t>
  </si>
  <si>
    <t>2 على الأقل، و4 للأسواق والمسارح فوق 1000 شخص</t>
  </si>
  <si>
    <t>سلم هروب واصل للبدروم: باب أو حاجز عند منسوب الأرضي يمنع الاستمرار للبدروم مع علامة إرشادية</t>
  </si>
  <si>
    <t>مخطط شبكة إنذار الحريق حسب أهمية المبنى</t>
  </si>
  <si>
    <t>إنذار آلي بالمدارس (كود سعودي حريق 2-3/11)</t>
  </si>
  <si>
    <t>إذا زاد المستخدمون عن 50 شخصا</t>
  </si>
  <si>
    <t>أنظمة كشف حريق آلية إلزامية للفنادق والسكنية والمستشفيات والتعليمية والأسواق والمكاتب العامة (كود سعودي حريق 7-1/3)</t>
  </si>
  <si>
    <t>خزانات الوقود مدفونة أو في غرفة مستقلة مقاومة للحريق</t>
  </si>
  <si>
    <t>مكافحة مائية متخصصة بالمباني التعليمية (كود سعودي)</t>
  </si>
  <si>
    <t>أكثر من 3 أدوار أو مقاومة العناصر أقل من ساعة</t>
  </si>
  <si>
    <t>حماية المستشفيات بالرشاشات سريعة الاستجابة أو المنزلية عدا الغرف التي لا تسمح بالماء (أنظمة بديلة)</t>
  </si>
  <si>
    <t>الالتزام بكود الحريق المصري لكل المباني عدا المعفاة باللائحة 119/2008</t>
  </si>
  <si>
    <t>مخطط شبكة ونظام الإطفاء في المشاريع الكبيرة</t>
  </si>
  <si>
    <t>بعد كاشف الحرارة عن مخارج هواء التكييف</t>
  </si>
  <si>
    <t>1 م على الأقل</t>
  </si>
  <si>
    <t>اختيار الكاشف الحراري حسب درجة حرارة جو الحيز القصوى ومطابقة حرارة التشغيل للمخططات</t>
  </si>
  <si>
    <t>حرارة المكان + 14 إلى + 28°C</t>
  </si>
  <si>
    <t>تركيب كاشف الحرارة بالنسبة للسقف والجدار</t>
  </si>
  <si>
    <t>10 إلى 30 سم من السقف، 10 سم على الأقل من الجدار</t>
  </si>
  <si>
    <t>توزيع الكواشف في الأسقف ذات الكمرات الساقطة</t>
  </si>
  <si>
    <t>منطقة منفصلة للسقوط الأكبر من 45 سم</t>
  </si>
  <si>
    <t>مساحة الحماية والتباعد لكواشف الحرارة</t>
  </si>
  <si>
    <t>50 م² للكاشف، 10 إلى 14 م في الممرات</t>
  </si>
  <si>
    <t>تركيب كاشف الدخان بالنسبة للسقف</t>
  </si>
  <si>
    <t>2.5 إلى 60 سم</t>
  </si>
  <si>
    <t>ارتفاع وتباعد كواشف الدخان</t>
  </si>
  <si>
    <t>10.5 م ارتفاع، 9 م تباعد، 7.5 م لأي نقطة</t>
  </si>
  <si>
    <t>ص 268</t>
  </si>
  <si>
    <t>مساحة تغطية كاشف الدخان حسب درجة الخطورة</t>
  </si>
  <si>
    <t>70 إلى 90 / 45 إلى 70 / 10 إلى 40 م²</t>
  </si>
  <si>
    <t>الكواشف الضوئية والحزمية للحرائق البطيئة (خشب، ورق) في الممرات ومخارج الطوارئ</t>
  </si>
  <si>
    <t>SBC 1428 اشتراطات الحماية من الحريق فقرة 7-8/2</t>
  </si>
  <si>
    <t>الكواشف الأيونية للحرائق السريعة (مكاتب، مساكن، غرف المحولات، صالات المفاتيح، مخازن المحاليل)، ويمكن الجمع بين الأيونية والضوئية في غرف التحكم والحاسبات</t>
  </si>
  <si>
    <t>SBC 1428 اشتراطات الحماية من الحريق فقرة 7-8/3</t>
  </si>
  <si>
    <t>كواشف الليزر في مناطق الهواء الملوث بالغبار ودخان العمليات الصناعية والسيارات</t>
  </si>
  <si>
    <t>يفضل تركيب الكواشف قرب مسارات راجع التكييف والتهوية</t>
  </si>
  <si>
    <t>كواشف البدروم بينها كاشف أقرب ما يمكن للسلم المؤدي للطابق الأعلى</t>
  </si>
  <si>
    <t>كواشف مخصصة داخل مجاري التكييف للتحكم في غلق المسارات (المراوح والخوانق) مع محطات إنذار واختبار مستقلة لكل كاشف بمجرى هواء</t>
  </si>
  <si>
    <t>صلاحية الكاشف للمجاري حسب المصنع</t>
  </si>
  <si>
    <t>المباني المكيفة مركزياً: كاشف دخان على راجع الهواء قبل دخوله الماكينة مباشرة</t>
  </si>
  <si>
    <t>أزرار الإنذار اليدوي في مسالك الهروب عند كل طابق ومنافذ الخروج</t>
  </si>
  <si>
    <t>مسافة ارتحال 30 م، ارتفاع 1.1 إلى 1.4 م</t>
  </si>
  <si>
    <t>ارتفاع وشدة أجهزة الإنذار الصوتي</t>
  </si>
  <si>
    <t>2.3 م على الأقل، 15 ديسيبل فوق الضوضاء</t>
  </si>
  <si>
    <t>أجهزة الإنذار المرئية وإضافة ضوء متقطع في أماكن الضوضاء العالية والمستشفيات</t>
  </si>
  <si>
    <t>2 إلى 2.5 م</t>
  </si>
  <si>
    <t>ص 269</t>
  </si>
  <si>
    <t>الأماكن الصناعية والعامة: نقاط نداء على مرحلتين (كسر الزجاج ثم الضغط على زر)</t>
  </si>
  <si>
    <t>ص 270</t>
  </si>
  <si>
    <t>نقاط النداء في الممرات ومسالك الهروب ومنافذ الخروج بكل الطوابق</t>
  </si>
  <si>
    <t>45 م كحد أقصى، ارتفاع 1.4 م</t>
  </si>
  <si>
    <t>لوحة التحكم الرئيسية قرب المداخل أو بغرف أمن المبنى غير موصد عليها بباب ومنطقتها محمية بكاشف دخان على الأقل</t>
  </si>
  <si>
    <t>توضيح مناطق الإنذار على اللوحة</t>
  </si>
  <si>
    <t>دوائر الإبلاغ بمفاتيح إيقاف لإسكات المبينات دون مسح المعلومات المخزنة</t>
  </si>
  <si>
    <t>إشارات إنذار مسموعة ومرئية تلقائياً عند عطل بالأجهزة أو عناصر الكشف</t>
  </si>
  <si>
    <t>خط تليفوني مخصص للدفاع المدني لا يستخدم لغير إشارات الحريق وغير متصل هوائياً بالمبنى</t>
  </si>
  <si>
    <t>كاشفات اللهب تراقب ديناميكياً وتعرف منفردة في لوحة التحكم</t>
  </si>
  <si>
    <t>تداخل بيني مع نظام BMS وتشغيل أي نظام إطفاء أوتوماتيكي متصل بالإنذار</t>
  </si>
  <si>
    <t>أسلاك الإنذار نحاس أو ألياف بصرية مع حماية التمديدات الأرضية من الرطوبة</t>
  </si>
  <si>
    <t>1 مم² على الأقل</t>
  </si>
  <si>
    <t>تمديد كابلات الإنذار في مجار مقاومة للحريق وعدم تمديدها بجوار كوابل أي نظام آخر</t>
  </si>
  <si>
    <t>كاشف واحد على الأقل في كل حيز حسب المساحة</t>
  </si>
  <si>
    <t>القواطع الجدارية غير الواصلة للسقف والأقل منه بأقل من 300 مم تعتبر فاصلاً وتركب كواشف على جانبيها</t>
  </si>
  <si>
    <t>مناور المصاعد وآبار الأدراج: كواشف أعلى المنور وعند مستوى كل دور</t>
  </si>
  <si>
    <t>الكواشف المخفية فوق السقف المستعار أو تحت الأرضيات المرفوعة بمصباح بيان في المكان المأهول</t>
  </si>
  <si>
    <t>ربط حساس السريان (flow switch) ومفتاح المراقبة (tamper switch) مع نظام الإنذار</t>
  </si>
  <si>
    <t>عدم استخدام قابس أو مفتاح كهربائي لتوصيلات اللوحة الرئيسية</t>
  </si>
  <si>
    <t>تأريض لوحة الإنذار</t>
  </si>
  <si>
    <t>ترتيب تمديدات مناطق الحريق معنونة ومرقمة لكل منطقة وكل كاشف يحمل رقم منطقته</t>
  </si>
  <si>
    <t>مراجعة توصيلات اللوحة الرئيسية مع الفرعية وتوصيل الأسلاك مع قواعد الكواشف ووحدات نهاية الخطوط بكل دائرة ودوائر الأجراس</t>
  </si>
  <si>
    <t>المباني العالية: مراقبة أبواب الهروب موصلة بلوحة الإنذار لتسجيل فتح وغلق الأبواب ووقته</t>
  </si>
  <si>
    <t>المباني العالية: كاشف لكل مجرى تكييف من ناحية دفع الهواء، وكاشفات فوق السقف المستعار بغض النظر عن المسافة للسقف الأصلي</t>
  </si>
  <si>
    <t>المباني العالية: ربط مفاتيح مراقبة صمامات الرشاشات بالإنذار ومراقبة مستوى مياه خزان الحريق بإشارة خلل</t>
  </si>
  <si>
    <t>مكتشف دخاني على أنظمة توزيع الهواء يغلقها عند الحريق خاصة المباني الأعلى من 4 أدوار</t>
  </si>
  <si>
    <t>تحديد درجة خطورة المبنى أولاً: منخفضة (Light) أو عادية (Ordinary) أو عالية (Extra hazard)</t>
  </si>
  <si>
    <t>ص 284</t>
  </si>
  <si>
    <t>المباني الأكثر من 10 طوابق (30 م): ماسورة إطفاء جافة بمنطقة السلالم وصناديق حريق لكل دور وشبكة رطبة لكل دور متصلة بمصدر مياه</t>
  </si>
  <si>
    <t>قائم 4 بوصة على الأقل</t>
  </si>
  <si>
    <t>استبعاد غرف الوثائق والأجهزة الحساسة والحاسب واللوحات والمحولات و Data Room من الإطفاء بالمياه واستخدام الغاز النظيف (FM200، نوفاك وغيرها)، وغرف العمليات بغازات نظيفة أو رذاذ ماء، والمؤسسات الصحية بطفايات متعددة</t>
  </si>
  <si>
    <t>تصنيف مختبرات المدارس كمبان صناعية وصالاتها الكبيرة كأماكن تجمع ومكاتب الإدارة كمكاتب أعمال</t>
  </si>
  <si>
    <t>مراجعة تغطية المدادات الرطبة ومساحة القائم والرشاش والمسافات بين القوائم والرشاشات حسب درجة الخطورة</t>
  </si>
  <si>
    <t>40 م تغطية، 50 م بين القوائم، 2 م أقل مسافة بين رشاشين</t>
  </si>
  <si>
    <t>ص 284 إلى 285</t>
  </si>
  <si>
    <t>المسافة بين الجدار وأول رشاش</t>
  </si>
  <si>
    <t>لا تزيد عن نصف المسافة بين الرشاشين ولا تقل عن 102 مم (4 بوصة) حسب NFPA 13</t>
  </si>
  <si>
    <t>ص 285</t>
  </si>
  <si>
    <t>بروز الرشاش عن السقف المستعار</t>
  </si>
  <si>
    <t>1 بوصة على الأقل (NFPA 13)</t>
  </si>
  <si>
    <t>مسافات تعليق مواسير الحريق</t>
  </si>
  <si>
    <t>12 قدم لـ ½ بوصة، 15 قدم للأكبر</t>
  </si>
  <si>
    <t>وصلة سيارات الإطفاء بصمام عدم رجوع قرب القائم</t>
  </si>
  <si>
    <t>18 م كحد أقصى من السيارة</t>
  </si>
  <si>
    <t>حنفية حريق لكل قائم لكل دور بخرطوم وقاذف داخل صندوق زجاجي في الممرات أو الردهات أو بئر السلم</t>
  </si>
  <si>
    <t>خرطوم 30 م</t>
  </si>
  <si>
    <t>طريقة وصل المواسير الفولاذية والمجلفنة</t>
  </si>
  <si>
    <t>قلاووظ أقل من 50 مم، لحام أو فلانشات أكبر من 65 مم، المجلفن بدون لحام</t>
  </si>
  <si>
    <t>ص 286</t>
  </si>
  <si>
    <t>نوع مواسير الحريق داخل المبنى</t>
  </si>
  <si>
    <t>seamless black steel schedule 40 غالباً</t>
  </si>
  <si>
    <t>أقطار الفرعيات وضغط آخر رشاش وأداء مضخات الحريق</t>
  </si>
  <si>
    <t>7.5 psi عند آخر رشاش؛ 4 بار و60 م³/ساعة عند أبعد حنفية</t>
  </si>
  <si>
    <t>حنفيات الحريق الخارجية ومواقعها</t>
  </si>
  <si>
    <t>100 مم، 25 م من المبنى، 100 م بين الحنفيات</t>
  </si>
  <si>
    <t>اختبار ضغط شبكة الحريق الداخلية</t>
  </si>
  <si>
    <t>13.8 بار ساعتين بلا فقد</t>
  </si>
  <si>
    <t>تسليم قطع غيار الرشاشات عند التسليم الابتدائي</t>
  </si>
  <si>
    <t>6 لأقل من 300 رشاش، و12 من 300 إلى 1000، و24 لأكثر من 1000 (NFPA 13)</t>
  </si>
  <si>
    <t>فحص الرشاشات (كسر، صدأ، دهان، خلل تركيب) وتغييرها عند وجود أي منها</t>
  </si>
  <si>
    <t>حظر وضع منشآت حول الرشاشات تتعارض مع عملها</t>
  </si>
  <si>
    <t>فحص المواسير والتوصيلات والصمامات وأجهزة الإنذار للكسر أو الصدأ أو التسرب أو خلل التركيب أو الدهان، وفحص التعاليق والحوامل ومقاييس الضغط</t>
  </si>
  <si>
    <t>ص 285 إلى 286</t>
  </si>
  <si>
    <t>ربط حساس السريان (flow switch) ومفتاح المراقبة (tamper switch) بنظام الإنذار</t>
  </si>
  <si>
    <t>نقاط تفريغ أو صمامات تصريف في أدنى منسوب للشبكة خاصة التوزيع الشاقولي من أسفل لأعلى</t>
  </si>
  <si>
    <t>الخطوط تحت الأرض أو بالمناور: الصمامات وأجهزة التحكم في أماكن سهلة الوصول داخل غرف تفتيش أو صناديق محمية</t>
  </si>
  <si>
    <t>عدم ظهور سن القلاووظ بعد التجميع النهائي</t>
  </si>
  <si>
    <t>محبس بوابة (Gate Valve) عند بداية كل قائم مغذ وعند التفرعات الرئيسية بالموقع العام عليه tamper switch موصل بالإنذار</t>
  </si>
  <si>
    <t>وصلة مرنة (BELLOW TYPE EXPANSION JOINT) عند مرور الرئيسي داخل فواصل التمدد بين مبنيين</t>
  </si>
  <si>
    <t>شبكة تغذية حنفيات الحريق بالموقع العام حلقية خاصة لأكثر من مبنى</t>
  </si>
  <si>
    <t>نوع مضخات الحريق أفقي طارد مركزي أو توربيني رأسي</t>
  </si>
  <si>
    <t>Centrifugal Horizontal أو Turbine Vertical، كود البناء السعودي 6-5/2</t>
  </si>
  <si>
    <t>حماية المواسير الحديد المخفية داخل الجدران ضد الصدأ بشريط أو لفافات تغليف</t>
  </si>
  <si>
    <t>لفائف مقاومة للصدأ</t>
  </si>
  <si>
    <t>دهان كل المواسير المكشوفة بدهان مينا</t>
  </si>
  <si>
    <t>منع إضافة الجبس لخلطة خرسانة تحبيش وتثبيت المواسير</t>
  </si>
  <si>
    <t>ممنوع</t>
  </si>
  <si>
    <t>اختبار شبكة الحريق الخارجية قبل بدء السفلتة أو تركيب بلاط الموقع العام</t>
  </si>
  <si>
    <t>يفضل قبل التشطيب</t>
  </si>
  <si>
    <t>التأكد من ربط Water Flow Switch بنظام إنذار الحريق</t>
  </si>
  <si>
    <t>تركيب مضخة تعويض Jockey Pump على التوازي مع المضخات الأساسية لتعويض فاقد الضغط</t>
  </si>
  <si>
    <t>ضغط بدء التعويض أعلى من ضغط بدء المضخة الرئيسية</t>
  </si>
  <si>
    <t>تركيب محابس قبل وبعد طلمبات الحريق: gate valve وcheck valve وflow meter وflexible connection</t>
  </si>
  <si>
    <t>كود سعودي 6-5/3</t>
  </si>
  <si>
    <t>مصدر تغذية كهربائية رئيسي واحتياطي بقواطع وتمديدات منفصلة عن أي تمديدات أخرى</t>
  </si>
  <si>
    <t>كود سعودي 6-5/4</t>
  </si>
  <si>
    <t>قاطع تحويل آلي ATS متصل بمضخة الحريق فقط ولا يشغل أجهزة أخرى</t>
  </si>
  <si>
    <t>ماسورة السحب لطلمبات الحريق من أوطى مأخذ في مواسير الخزان المشترك لضمان احتياطي الحريق</t>
  </si>
  <si>
    <t>عمق مواسير الحريق المدفونة تحت الأرصفة</t>
  </si>
  <si>
    <t>لا يقل عن 80 سم</t>
  </si>
  <si>
    <t>عمق مواسير الحريق المدفونة أسفل الطرق والأسفلت</t>
  </si>
  <si>
    <t>لا يقل عن 90 سم، NFPA 13 بند 5-14.4.1</t>
  </si>
  <si>
    <t>التيار الكهربائي واصل للوحة المضخات</t>
  </si>
  <si>
    <t>لمبة البيان مضاءة</t>
  </si>
  <si>
    <t>منسوب الماء بخزان الحريق عند المستوى المطلوب</t>
  </si>
  <si>
    <t>لمبة بيان المنسوب مضاءة</t>
  </si>
  <si>
    <t>مفاتيح تشغيل المضخات على وضع التشغيل الآلي</t>
  </si>
  <si>
    <t>وضع Auto</t>
  </si>
  <si>
    <t>قراءة مؤشر الضغط</t>
  </si>
  <si>
    <t>بين 5.5 و7 بار</t>
  </si>
  <si>
    <t>خط الراجع متصل بالخزان من خط الدفع الرئيسي ومزود بمحبس لاختبار تشغيل المضخات</t>
  </si>
  <si>
    <t>ضغط الشبكة لمدة ساعتين</t>
  </si>
  <si>
    <t>13.6 بار دون انخفاض في الضغط</t>
  </si>
  <si>
    <t>الضغط عند أي حنفية حريق بالموقع العام</t>
  </si>
  <si>
    <t>لا يقل عن 4 كجم/سم² بقطر 63 مم</t>
  </si>
  <si>
    <t>عدم استخدام الإطفاء بغاز CO2 في الفراغات المأهولة بالمستخدمين</t>
  </si>
  <si>
    <t>قصر استخدام CO2 على غرف المولدات واللوحات الكهربائية والمحولات ومقاسم الهاتف والأجهزة الإلكترونية والمستودعات</t>
  </si>
  <si>
    <t>اعتماد كل معدات مكافحة الحريق وفق اشتراطات الدفاع المدني ومواصفات المشروع</t>
  </si>
  <si>
    <t>تركيب الأجهزة وفق المخططات وتعليمات المصنع</t>
  </si>
  <si>
    <t>غسيل جميع مواسير الشبكة بالماء فور انتهاء الاختبارات</t>
  </si>
  <si>
    <t>حشو فاصل التمدد بحاجز حريق مقاومة ساعتين مع عزل مغلف وFire barrier caulk</t>
  </si>
  <si>
    <t>2 HR</t>
  </si>
  <si>
    <t>حاجز حريق داخل فاصل التمدد بمقاومة ساعتين مع عزل مغلف و Fire barrier caulk، وعرض الفاصل حسب الرسومات الإنشائية</t>
  </si>
  <si>
    <t>2 ساعة</t>
  </si>
  <si>
    <t>تركيب الرشاش Upright أعلى الماسورة أو Pendent أسفلها بـ reducing tee على ماسورة B.I.</t>
  </si>
  <si>
    <t>Concrete thrust block عند الكوع وعند التي</t>
  </si>
  <si>
    <t>O.S.&amp;Y gate valve بـ tamper switch وWater flow switch متصلان بلوحة الإنذار، مع عدادي ضغط الإمداد والنظام وAlarm motor &amp; gong بـ strainer</t>
  </si>
  <si>
    <t>Indicating floor control valve بـ supervisory switch وpressure gauge وvane type flow switch وinspector's test وauxiliary drain وsight glass و25 مم union وdrain leader</t>
  </si>
  <si>
    <t>Single clevis: expansion anchor + hanger rod + locking nut</t>
  </si>
  <si>
    <t>الحوامل الخارجية: U-bolt على channel فوق قواعد خرسانية بـ anchor bolts وsaddle 18 gauge وتغليف ألومنيوم للمكشوف وwooden saddle للمعزول</t>
  </si>
  <si>
    <t>مرور حائط داخلي: sleeve + back-up + sealant + escutcheon</t>
  </si>
  <si>
    <t>مرور السطح: sleeve + flashing sleeve رصاص/نحاس/ألومنيوم على العزل + sealant</t>
  </si>
  <si>
    <t>مرور حائط خارجي: sleeve مجلفن مصبوب بـ no-leak flange وحشو oakum ودهان قطراني للأسطح الخارجية</t>
  </si>
  <si>
    <t>FDC مع clapper وplugs وswing check valve وmastic sealant عند مرور الأرضية</t>
  </si>
  <si>
    <t>قاعدة عامود الحريق بكوع duct foot مرتكز على قاعدة خرسانية، ووصلة التغذية من الشارع بـ flange adaptor عبر الحائط، وflange reducer عند الوصلة عند اللزوم</t>
  </si>
  <si>
    <t>اعتماد أماكن الطفايات والصناديق والرشاشات</t>
  </si>
  <si>
    <t>ارتفاعات التركيب</t>
  </si>
  <si>
    <t>طفاية: أعلاها لا يزيد عن 1.53 م (NFPA 10)؛ صندوق الحريق: أسفله 1000 مم وأعلاه 2000 مم</t>
  </si>
  <si>
    <t>pipe sleeve عند كل اختراق للحوائط والسقف مع back-up material وsealant وescutcheon</t>
  </si>
  <si>
    <t>حماية الحنفيات بالأعمدة</t>
  </si>
  <si>
    <t>وجود العدادات وقراءة الضغط ولوحات التعريف</t>
  </si>
  <si>
    <t>توزيع وحدات التكييف والأجهزة الميكانيكية لكل دور ومسارات وأحجام مجاري التكييف المركزي والتفاصيل والرموز</t>
  </si>
  <si>
    <t>آخر إصدار معماري معتمد والرموز وجداول الكميات وحسابات أحمال التكييف والتهوية وجداول أحمال الخدمات</t>
  </si>
  <si>
    <t>ترقيم مفاتيح تشغيل المعدات بلوحات التشغيل والإرشادات والرسومات الإيضاحية</t>
  </si>
  <si>
    <t>المطابخ المفتوحة على الصالات بتهوية ميكانيكية مواجهة لفتحات التهوية</t>
  </si>
  <si>
    <t>مختبرات المدارس بمراوح شفط قوية أو غرف غاز Gas Chamber</t>
  </si>
  <si>
    <t>مخطط تهوية الحمامات غير المهواة (موقع وسعة الشفاطات ونوع ومقاس المجرى للخارج)</t>
  </si>
  <si>
    <t>مآخذ الهواء الخارجي بعيدة عن الروائح ومخاطر الحريق وتكييف منفصل للمطابخ والحمامات إن طلب</t>
  </si>
  <si>
    <t>حظر مرور مجاري التكييف أو المواسير داخل غرف المحولات</t>
  </si>
  <si>
    <t>مسار مجاري الهواء رأسي أو أفقي دون مائل وعدم وضع فتحات الراجع في أماكن الروائح والغازات وإبعاد التدفق عن الوجوه</t>
  </si>
  <si>
    <t>عدم البدء في تمديدات المواسير الأرضية إلا بعد عزل واختبار عزل أرضيات الحمامات والمطابخ</t>
  </si>
  <si>
    <t>اعتماد مقاول متخصص له سابقة أعمال مع دراسة وضعه المالي وإمكاناته الفنية</t>
  </si>
  <si>
    <t>ص 274</t>
  </si>
  <si>
    <t>عينات صاج المجاري والعزل والغراء وإكسسوارات التعليق مثبتة على لوح للاعتماد</t>
  </si>
  <si>
    <t>عينات مواسير المياه المثلجة (غالباً Seamless Black Steel) والقطع والأكواع والعلاقات</t>
  </si>
  <si>
    <t>كتالوجات الأجهزة والمعدات وموانع الاهتزاز للاعتماد</t>
  </si>
  <si>
    <t>اعتماد عينات فتحات التكييف (Diffusers) بأنواعها</t>
  </si>
  <si>
    <t>التأكد من درجة جلفنة الصاج</t>
  </si>
  <si>
    <t>طبقة زنك G90</t>
  </si>
  <si>
    <t>تحديد تصنيف ضغط المجاري أولاً لاستلامها حسب متطلباته</t>
  </si>
  <si>
    <t>ص 274 إلى 275</t>
  </si>
  <si>
    <t>وضع مخططات المجاري والأجهزة على إنشائي الأسقف مع سقوط الكمرات وارتفاع المجاري والارتفاع الصافي للسقف المستعار ومراجعة التعارضات</t>
  </si>
  <si>
    <t>مقاول الباطن يقدم Shop Drawings بعد دراسة المخططات التعاقدية</t>
  </si>
  <si>
    <t>دراسة كفاية الفتحات والمناور للتمديدات الميكانيكية</t>
  </si>
  <si>
    <t>رسم المجاري بالأبعاد التصميمية وليس كخطوط، على مخططات معمارية معتمدة بآخر التعديلات</t>
  </si>
  <si>
    <t>حظر مرور مجاري التكييف أو مواسيره داخل غرف المحولات الكهربائية</t>
  </si>
  <si>
    <t>ص 275</t>
  </si>
  <si>
    <t>عدم تركيب فتحات الهواء الراجع في أماكن تسبب اختلاطه بالروائح أو الغازات</t>
  </si>
  <si>
    <t>مسار المجاري عمودي أو أفقي وتفادي المسارات المائلة</t>
  </si>
  <si>
    <t>مسار التدفق بعيد عن وجوه مستخدمي المبنى قدر الإمكان</t>
  </si>
  <si>
    <t>الأكواع بنصف قطر عند المنتصف يساوي عرض المجرى مع turning vanes عند الحاجة لنصف قطر أقصر، وزاوية المسلوبة محدودة (أشكال ف-5، ف-8)</t>
  </si>
  <si>
    <t>30 درجة للانكماش، 20 درجة للتمدد كحد أقصى</t>
  </si>
  <si>
    <t>Fire Damper عند كل دكت يمر من Fire Zone في جدران تتحمل الحريق</t>
  </si>
  <si>
    <t>Smoke Fire Damper في فتحات الممرات الرأسية والأدوار وجدران وقواطع وأسقف الحريق، أفقي بريشة مفردة أو متعددة ورأسي بريشة واحدة، بمنصهرات وأذرع ومؤشر وضعية يصل إليه من الخارج</t>
  </si>
  <si>
    <t>Smoke Damper عند اختراق الحواجز المانعة للدخان مع ملء الخلوص بمواد مانعة للهب والمواد السامة</t>
  </si>
  <si>
    <t>خلوص 2.5 سم كحد أقصى</t>
  </si>
  <si>
    <t>مكتشف دخاني على أنظمة توزيع الهواء يغلقها عند الحريق خاصة الأعلى من 4 أدوار</t>
  </si>
  <si>
    <t>تجنب اختراق مجاري التكييف للمناطق شديدة الخطورة، وإن لزم يستخدم Fire Damper</t>
  </si>
  <si>
    <t>حيز خال أمام لوحات المفاتيح لا يمر فيه أي مجرى هواء</t>
  </si>
  <si>
    <t>914 مم (NFPA70)</t>
  </si>
  <si>
    <t>ص 276</t>
  </si>
  <si>
    <t>حواجز صوت محكمة على مجاري السحب والطرد لكل مروحة تعمل بالضغط العالي</t>
  </si>
  <si>
    <t>زيادة أبعاد الدكت عن الرسومات لتعويض سمك البطانة العازلة للصوت عند استخدامها</t>
  </si>
  <si>
    <t>المختبرات المنتجة للغازات: مراوح شفط قوية أو غرف غاز (Gas Chamber)</t>
  </si>
  <si>
    <t>المطابخ المفتوحة على الصالات بالشقق: توفير تهوية ميكانيكية بشرط أن يكون موقعها مواجها لفتحات التهوية (شكل ف-1)</t>
  </si>
  <si>
    <t>الفنادق: طرد العادم من الغرف بحمامات بمراوح شفط داخل الحمام، وتهوية صناعية للحمامات عامة</t>
  </si>
  <si>
    <t>الغرف المحتاجة تعقيم (عمليات، أبحاث، أجهزة حساسة، تصنيع أدوية): فلاتر HEPA على ماكينات التكييف</t>
  </si>
  <si>
    <t>عند صب الأسقف: مقاسات وأماكن وعدد فتحات المناور، وجرابات صرف الأجهزة والفريون، وقواعد الأجهزة الخرسانية وأماكنها ومقاساتها</t>
  </si>
  <si>
    <t>مطابقة التوريدات للعينات (سمك ونوع الصاج والشركة، العزل وسماكته، إكسسوارات التعليق)</t>
  </si>
  <si>
    <t>مراجعة سمك ونوع الصاج (Gauge) حسب أكبر ضلع</t>
  </si>
  <si>
    <t>تجميع مجاري الهواء في الورشة أو المصنع لأقصى قدر لتقليل التجميع بالموقع</t>
  </si>
  <si>
    <t>مراجعة نقاط المجاري: Pressure Class، Duct Wall، Joints، Seams، Reinforcements، Tie Rods، Crossbreak/Bead، Sealing، Hangers/Supports، Inserts/Anchors، Duct Liner وAdhesive وPins، Elbows، Turning Vanes، Transitions، Trunk-Branch Fitting، Branch Connection، Extractors</t>
  </si>
  <si>
    <t>مراجعة أبعاد المجاري ومساراتها حسب المخططات المعتمدة</t>
  </si>
  <si>
    <t>تقوية المجاري المستقيمة غير المقواة بالثني المتصلب أو الحززة (شكل ف-9)</t>
  </si>
  <si>
    <t>ص 277</t>
  </si>
  <si>
    <t>مسافة تعليق المجرى بالسقف</t>
  </si>
  <si>
    <t>1.5 م غالباً</t>
  </si>
  <si>
    <t>الوصلات الطولية والمحيطة ووصلات الشفة حسب السماكة</t>
  </si>
  <si>
    <t>برشام 40 مم، تداخل 50 مم، براغي 8 أو 10 مم</t>
  </si>
  <si>
    <t>أبواب الكشف لكل المراوح بالمجاري ووجود Turning Vanes في الكيعان</t>
  </si>
  <si>
    <t>90 سم من جانبي المروحة</t>
  </si>
  <si>
    <t>التأكد من قطر قضبان التعليق (Rods) وجودة تثبيتها بالأسقف الخرسانية</t>
  </si>
  <si>
    <t>الزوايا المعدنية للتعليق محمية من الصدأ (شكل ف-13)</t>
  </si>
  <si>
    <t>مطابقة نوع السيليكون Sealant للمعتمد</t>
  </si>
  <si>
    <t>حلوق خشبية (TIMBER LINING) حول الدكتات المخترقة للجدران</t>
  </si>
  <si>
    <t>منسوب المجرى مع السقف المستعار</t>
  </si>
  <si>
    <t>الدنابر الحجمية عند التفريع (Splitter / Volume Damper) حسب الرسومات (ف-3، ف-4)</t>
  </si>
  <si>
    <t>عدم ملامسة المجاري للجدران</t>
  </si>
  <si>
    <t>نوع الوصلات بين الصاج حسب أبعاد المجرى (ف-6)</t>
  </si>
  <si>
    <t>تقليل القطاع بعد التفريعة وليس قبلها</t>
  </si>
  <si>
    <t>مراجعة Fire Damper و Smoke Fire Damper في مواقعها (ف-7)</t>
  </si>
  <si>
    <t>نهاية آخر تفريعة بوصلة ربع دائرية أو وصلة T (بنطلون)</t>
  </si>
  <si>
    <t>وصلة مرنة عند مرور المجاري على فواصل التمدد (ف-2)</t>
  </si>
  <si>
    <t>تغطية نهايات المجاري غير الموصلة بالمعدات بغشاء بولي إيثيلين حتى إتمام التوصيل</t>
  </si>
  <si>
    <t>السد حول الفتحات من وإلى الغرف ووصلات مرنة عند اتصال المجاري بمعدات معزولة ضد الاهتزاز</t>
  </si>
  <si>
    <t>اختبار المجاري قبل العزل</t>
  </si>
  <si>
    <t>ضغط التشغيل + 200 أو 300 أو 500 باسكال</t>
  </si>
  <si>
    <t>عزل كل مجاري الهواء المعرضة للجو الخارجي أو المارة بأماكن غير مكيفة بألواح أو بكرات صوف زجاجي مع التأمين بأسلاك أو شرائط اللصق</t>
  </si>
  <si>
    <t>داخلي 1 بوصة 24 كجم/م³، خارجي 2 بوصة 48 كجم/م³</t>
  </si>
  <si>
    <t>دهان المجاري بالغراء قبل العزل وتركيب العزل بدون انقطاع داخل الجدران والاختراقات وشريط عازل على الوصلات</t>
  </si>
  <si>
    <t>زاوية معدنية (Corner Angle) على أركان العزل وتحزيم بسلك معدني بالمناطق المكشوفة حسب المواصفات</t>
  </si>
  <si>
    <t>أحزمة كل 30 سم</t>
  </si>
  <si>
    <t>تغطية عزل المجاري على السطح والمعرضة للجو بألواح ألومنيوم (ALUM. CLADDING)</t>
  </si>
  <si>
    <t>مطابقة المواسير والقطع والعلاقات ونوع وأقطار المحابس والمصنع للمعتمد</t>
  </si>
  <si>
    <t>خلو المواسير من الصدأ والتآكل ومراجعة المسارات واستقامة الخطوط</t>
  </si>
  <si>
    <t>عدم مد المواسير فوق المعدات الكهربائية (محولات، مجموعات ولوحات المفاتيح)</t>
  </si>
  <si>
    <t>مسافات التثبيت حسب المخططات والمواصفات</t>
  </si>
  <si>
    <t>مراجعة الأقطار وبدء التقليل بعد أخذ الفرع وليس قبله</t>
  </si>
  <si>
    <t>فواصل تمدد عند فواصل تمدد المبنى و Seismic Joint إن وجدت</t>
  </si>
  <si>
    <t>قياس ارتفاع المواسير لتحقيق مسافة كافية أعلى السقف المستعار وعدم المرور أعلى مجاري الكابلات</t>
  </si>
  <si>
    <t>محابس G.V و B.V على أفرع الشبكة في الأدوار وأبواب كشف في أماكنها</t>
  </si>
  <si>
    <t>جودة التوصيل مع أجهزة التكييف</t>
  </si>
  <si>
    <t>مراجعة عزل المواسير وسمكه والتغليف بالعزل بعد نجاح الاختبار، والمواسير الخارجية ALUM. CLADDING</t>
  </si>
  <si>
    <t>اختبار ضغط المياه المثلجة مع تغليف العداد والتوقيع عليه</t>
  </si>
  <si>
    <t>1.5 × ضغط التشغيل 24 ساعة</t>
  </si>
  <si>
    <t>فحص اكتمال الأعمال حسب مستندات التنفيذ الفعلي</t>
  </si>
  <si>
    <t>جودة المنظر (الدهان، نظافة المجاري والأجهزة والمحطة) وسهولة الوصول للأجزاء التي تحتاج صيانة</t>
  </si>
  <si>
    <t>صحة تركيب الأنظمة وملحقاتها (موهنات الصوت، مخارج ومداخل الهواء، العزل) ووسائل التحميل والحماية من العوامل الجوية</t>
  </si>
  <si>
    <t>شبك سلك على النهايات المفتوحة (Bell Mouth، Bird Screen) للحماية من الفئران والحشرات</t>
  </si>
  <si>
    <t>تركيب الأجهزة على حوامل مانعة للاهتزاز مع وصلات مرنة</t>
  </si>
  <si>
    <t>ص 280</t>
  </si>
  <si>
    <t>مكونات نظام التحكم مركبة بأسلوب فني صحيح وكامل</t>
  </si>
  <si>
    <t>نظافة مرشحات الهواء وتركيب مقاييس فرق الضغط وتوفر العناصر المستبدلة</t>
  </si>
  <si>
    <t>التأريض السليم لأجهزة توزيع وطرد الهواء</t>
  </si>
  <si>
    <t>تركيبات التهوية والتكييف بالأسقف (التجميع، إمكانية الفك، العزل الصوتي والحراري)</t>
  </si>
  <si>
    <t>فحص اللوحات الكهربائية للتكييف (المكونات، الكفاءة، سلامة التركيب) وتوافق أجهزة التنظيم والمحركات</t>
  </si>
  <si>
    <t>تنظيف المعدات والمجاري والأغلفة من الأوساخ والزيوت ونقاط الدهان</t>
  </si>
  <si>
    <t>تنظيف كل جزء من المواسير قبل الاختبار والتشغيل مع مجار جانبية مؤقتة لملفات الماء لمنع مرور سائل الشطف ومراجعة المحابس والمصافي</t>
  </si>
  <si>
    <t>فحص الأجهزة الموردة ومطابقتها للعينات والكتالوجات المعتمدة وجداول كميات العقد</t>
  </si>
  <si>
    <t>فتح الأجهزة للتأكد من المكونات الداخلية وبلد التصنيع</t>
  </si>
  <si>
    <t>حوامل مانعة للاهتزاز ووصلات مرنة عند اتصال المجرى بمروحة الوحدات</t>
  </si>
  <si>
    <t>خلوص حول الماكينة حسب توجيهات الصانع للصيانة</t>
  </si>
  <si>
    <t>موهنات صوتية على خط التغذية بالهواء بجوار الماكينات (ف-12)</t>
  </si>
  <si>
    <t>مناخل هواء (Air Screen) من أسلاك صلب مجدول على مآخذ الهواء النقي ومجاري الراجع</t>
  </si>
  <si>
    <t>مصائد أتربة (Sand Trap Louvers) على مداخل الهواء الخارجي في مناطق العواصف قبل المرشحات بشبكة مانعة للحشرات وفتحات تفريغ رمال ذاتية</t>
  </si>
  <si>
    <t>ص 280 إلى 281</t>
  </si>
  <si>
    <t>توصيلات محطة المياه المثلجة CHILLER والمحابس المطلوبة (ف-14)</t>
  </si>
  <si>
    <t>تأريض أجهزة توزيع وطرد الهواء</t>
  </si>
  <si>
    <t>مطابقة الأجهزة للكتالوجات والمواصفات المعتمدة</t>
  </si>
  <si>
    <t>مكيف الشباك: حوض تجميع مياه مكثفة بمخرج صرف لأقرب حمام، وتركيبه داخل حلق خشبي مع بر DECORATIVE MOULDING وتقفيل بالـ SEALANT</t>
  </si>
  <si>
    <t>صرف الوحدات المنفصلة لأقرب حمام</t>
  </si>
  <si>
    <t>موانع اهتزاز (VIBRATION ISOLATOR) بين الأجهزة والقواعد الخرسانية</t>
  </si>
  <si>
    <t>فئات ضغط المجاري موضحة بالرسومات أو المواصفات لكل نظام</t>
  </si>
  <si>
    <t>كمية الإحكام (sealing) أو معدل التسريب المسموح محدد</t>
  </si>
  <si>
    <t>تحديد الاختبارات الموقعية المطلوبة غير الاختبار والموازنة</t>
  </si>
  <si>
    <t>شكل قطع المجاري (fittings) محدد ومصدره: مستند التصميم أو Submittals أو اختيار المقاول من أدلة SMACNA</t>
  </si>
  <si>
    <t>توثيق انحراف المجاري المنفذة As-built عن التصميم وسببه (عوائق، ازدحام، نقل معدات، أوامر تغيير)</t>
  </si>
  <si>
    <t>المجاري لا يخترقها إلا مواسير أو أسلاك أو أنابيب ضرورية لنظام HVAC</t>
  </si>
  <si>
    <t>تحديد متطلبات التثبيت الزلزالي للنظام الميكانيكي</t>
  </si>
  <si>
    <t>المجاري لا تحمل عناصر من غير أعمال الصاج</t>
  </si>
  <si>
    <t>ممرات الهواء في أسقف الراجع والمناور غير مسدودة</t>
  </si>
  <si>
    <t>مساحة كافية في وخلف أبواب الكشف بالأسقف والجدران والمناور لشخص يجري الصيانة</t>
  </si>
  <si>
    <t>وصول الصيانة داخل المجاري متوفر (ألواح بمفصلات، ألواح قابلة للرفع، قطاعات قابلة للفك)</t>
  </si>
  <si>
    <t>أجهزة المراقبة الآلية بالمجاري موجودة: Fire stats، Freeze stats، كواشف دخان، مفاتيح تدفق هواء Fail-safe، مؤشرات وضع الدامبرات</t>
  </si>
  <si>
    <t>ضبط الإشغال المبكر وفترة الضمان</t>
  </si>
  <si>
    <t>تسليم تعليمات التشغيل والصيانة للمالك</t>
  </si>
  <si>
    <t>Bellow type expansion joint بين flanges مع anchors على الجانبين وhangers من البلاطة</t>
  </si>
  <si>
    <t>Grease filters وremovable grease trough وvapor proof light داخل الـ hood</t>
  </si>
  <si>
    <t>وصلات C1 وS1 وC2 مع sealant، وPittsburgh lock على الوصلات الطولية</t>
  </si>
  <si>
    <t>Access door حسب SMACNA بجوار الـ damper</t>
  </si>
  <si>
    <t>خط الـ supply: flexible connection، temperature sensor، motorized butterfly valve، flow switch، thermometer، pressure gauge بـ syphon وgauge cock، circuit setter، butterfly valve</t>
  </si>
  <si>
    <t>خط الـ return: flexible connection، Y strainer، thermometer، pressure gauge، butterfly valve</t>
  </si>
  <si>
    <t>نوع الوصلات العرضية وارتفاع H حسب المقاس مع sealant</t>
  </si>
  <si>
    <t>25 / 40 مم</t>
  </si>
  <si>
    <t>ريش التوجيه في الأكواع</t>
  </si>
  <si>
    <t>28 / 55 مم</t>
  </si>
  <si>
    <t>زوايا تغيير المقطع</t>
  </si>
  <si>
    <t>≤ 20° / 30°</t>
  </si>
  <si>
    <t>fire damper عند كل اختراق جدار مقاوم للحريق مع خلوص وزاوية تثبيت</t>
  </si>
  <si>
    <t>6 مم، 40 × 40 × 4</t>
  </si>
  <si>
    <t>access doors بجوار الـ dampers</t>
  </si>
  <si>
    <t>flexible connections عند كل معدة</t>
  </si>
  <si>
    <t>الصدامات (buffers) مرتبة بالتماثل في قاع البئر تحت العربة بحيث لا تلامسها العربة أثناء التشغيل</t>
  </si>
  <si>
    <t>مراجعة أعمال الربط والتثبيت بالهيكل الإنشائي</t>
  </si>
  <si>
    <t>قضبان الانزلاق rails رأسية ومتوازية ومثبتة جيدا بحوائط البئر</t>
  </si>
  <si>
    <t>فرملة الطوارئ: منظم سرعة governor وباراشوت safety gear ووحدات ربط</t>
  </si>
  <si>
    <t>جهاز ميكانيكي وكهربائي يمنع فتح الباب أثناء التشغيل</t>
  </si>
  <si>
    <t>عين سحرية photocell تمنع قفل الباب</t>
  </si>
  <si>
    <t>حساس ضغط يمنع غلق الباب عند اصطدامه بجسم</t>
  </si>
  <si>
    <t>إضاءة طوارئ تعمل تلقائيا عند انقطاع التيار الكهربائي</t>
  </si>
  <si>
    <t>جرس إنذار مسموع وجرس كهربائي يعمل بالبطارية عند انقطاع التيار</t>
  </si>
  <si>
    <t>تهوية داخل الكابينة</t>
  </si>
  <si>
    <t>انتركم أو تليفون بالكابينة</t>
  </si>
  <si>
    <t>يفضل</t>
  </si>
  <si>
    <t>حساس حراري يوقف الماكينة عند ارتفاع الحرارة</t>
  </si>
  <si>
    <t>إنذار زيادة الحمولة overload</t>
  </si>
  <si>
    <t>حبال الجر: القطر ونوع المادة مطابق للمعتمد</t>
  </si>
  <si>
    <t>مزايت على السكك لمنع التآكل السريع</t>
  </si>
  <si>
    <t>نظام Auto Rescue Device ببطارية مستقلة قابلة للشحن ينزل المصعد للدور الأرضي عند انقطاع التيار</t>
  </si>
  <si>
    <t>يد handrail لذوي الاحتياجات الخاصة</t>
  </si>
  <si>
    <t>أجهزة التحكم والتشغيل والأمان ضد زيادة الحمولة وإضاءة الطوارئ</t>
  </si>
  <si>
    <t>ص 289</t>
  </si>
  <si>
    <t>خاصية الرجوع للدور الأرضي عند انقطاع التيار</t>
  </si>
  <si>
    <t>مفتاح مصعد الحريق في علبة مقفلة على الجدار بغطاء زجاجي وإشارة واضحة في مكان مناسب بالدور الأرضي</t>
  </si>
  <si>
    <t>أبعاد الكابينة وعرض الباب ودرابزين على الجانبين والخلف لمتطلبات المعاقين</t>
  </si>
  <si>
    <t>كابينة لا تقل عن 1.3×1.3 م، باب لا يقل عن 85 سم، الكود المصري للمعاقين 2003 ص 27</t>
  </si>
  <si>
    <t>المباني العالية: مفتاح Fire service في مكان ظاهر يعيد كل المصاعد للأرضي ويلغي الاستدعاءات ثم يتوقف عند الطابق التالي الممكن</t>
  </si>
  <si>
    <t>الكود المصري للحريق 2007 ص 163</t>
  </si>
  <si>
    <t>تحويلة بمفتاح لفصل المصعد عن التشغيل الجماعي independent service دون التأثر بالاستدعاءات</t>
  </si>
  <si>
    <t>الكود المصري للحريق ص 164</t>
  </si>
  <si>
    <t>الكابينة لا تتحرك إلا بعد غلق جميع الأبواب</t>
  </si>
  <si>
    <t>قدرة الماكينة مناسبة للحمولة المقررة</t>
  </si>
  <si>
    <t>فاصل شبك بين المصاعد في البئر المشترك</t>
  </si>
  <si>
    <t>عزل جوانب وقاع البئر ضد المياه</t>
  </si>
  <si>
    <t>مشوار الثقل والعربة ينتهي لأرض ثابتة أو أعمدة خرسانية تتحمل سقوط ثقل الموازنة</t>
  </si>
  <si>
    <t>إنارة ثابتة في البئر وإنارة بغرفة الماكينات مع إضاءة طوارئ</t>
  </si>
  <si>
    <t>بريزة بغرفة الماكينات وأخرى داخل البئر</t>
  </si>
  <si>
    <t>تيار ثلاثي الأوجه لغرفة الماكينات مع قاطع بالغرفة وآخر في pit المصعد</t>
  </si>
  <si>
    <t>أبعاد الكابينة مطابقة للمقرر</t>
  </si>
  <si>
    <t>عناصر تعويض compensation للمباني العالية</t>
  </si>
  <si>
    <t>عدم مرور مواسير مياه أو صرف صحي في بئر المصعد</t>
  </si>
  <si>
    <t>شهادة منشأ موثقة من سفارة الدولة ببلد المنشأ للمصعد المستورد</t>
  </si>
  <si>
    <t>ضمان المصعد حسب العقد</t>
  </si>
  <si>
    <t>غالبا 5 سنوات</t>
  </si>
  <si>
    <t>مراجعة عمق البسطة أمام المصعد والمسافات بين المصاعد والسلالم المتقابلة بالمخططات</t>
  </si>
  <si>
    <t>1.50 / 2.40 / 2.80 م</t>
  </si>
  <si>
    <t>تعريف: التسليم الابتدائي بعد إنهاء الأعمال بصورة جوهرية تسمح للمالك بالاستخدام، ويبقى المقاول مسؤولا عن عيوب التنفيذ خلال فترة الضمان ما لم ينص العقد على غير ذلك</t>
  </si>
  <si>
    <t>ص 293</t>
  </si>
  <si>
    <t>بند 1: تقديم المقاول خطابا رسميا بالانتهاء قبل انتهاء مدة المشروع بمدة كافية يطلب فيه شخوص لجنة الاستلام الابتدائي</t>
  </si>
  <si>
    <t>Requesting the Handover Committee</t>
  </si>
  <si>
    <t>بند 2: مراجعة اللجنة لكل مستندات المشروع والمراسلات بين المالك والمقاول والتغييرات ومطابقتها على المنفذ فعليا</t>
  </si>
  <si>
    <t>بند 3: إعداد قائمة العيوب والأعمال غير المكتملة Punch List مع تحديد زمن إنجازها</t>
  </si>
  <si>
    <t>الكود المصري للخرسانة 2007 فقرة 9-9-2-4</t>
  </si>
  <si>
    <t>بند 4: عند مخالفة رأي اللجنة أو أحد أعضائها لتقارير المتابعة والتفتيش الدورية يذكر ذلك صراحة بمحضر الاستلام ويترك للمالك البت</t>
  </si>
  <si>
    <t>بند 5: المواد أو التنفيذ غير المطابق: العيب البسيط المقبول فنيا الذي لا يسبب ضررا يقبل مع خصم تكلفة صيانته أو تغييره، وإلا يرفض</t>
  </si>
  <si>
    <t>بند 6: عند وجود أعمال ناقصة لا يستغنى عنها أو كثرة الملاحظات بما يمنع الانتفاع يعتبر المحضر محضر معاينة فقط وليس استلاما</t>
  </si>
  <si>
    <t>بند 7: رسومات As Built Drawings معتمدة من الاستشاري</t>
  </si>
  <si>
    <t>الكود المصري لإدارة مشروعات التشييد 2009 فقرة 5-9-2-3</t>
  </si>
  <si>
    <t>بند 8: أدلة وكتيبات التشغيل والصيانة للمعدات والنظم من المقاول والموردين وتسليمها للمالك</t>
  </si>
  <si>
    <t>بند 9: تقييم نهائي لتكلفة التعديلات والتغييرات والمطالبات المعتمدة من المالك</t>
  </si>
  <si>
    <t>بند 10: حصر كامل للأعمال المنفذة موقع من المقاول ومندوب المالك</t>
  </si>
  <si>
    <t>بند 11: المستخلص الختامي Final Payment شاملا كل البنود مرفقا به الحصر مع مراجعة الفئات والعمليات الحسابية</t>
  </si>
  <si>
    <t>كميات الحصر لا تتعدى كمية المقايسة، وإن تعدتها تعمل مناقلة ختامية بآخر كميات الحصر (an accounting of changes to the Contract Sum)</t>
  </si>
  <si>
    <t>بند 12: خصم المبالغ المستحقة مع رفع المستخلص الختامي: غرامة التأخير، غرامة الإشراف، غرامة تغيب الجهاز الفني وأي مستحقات أخرى</t>
  </si>
  <si>
    <t>ص 294</t>
  </si>
  <si>
    <t>بند 13: متابعة توصيل الخدمات الحكومية: صرف صحي، كهرباء، مياه تغذية، تليفونات، إنترنت عند تأخر الجهات</t>
  </si>
  <si>
    <t>بند 14: شهادات ضمان المصنعين والموردين بمدة معينة warranties, guarantees and bonds</t>
  </si>
  <si>
    <t>بند 15: شهادة ضمان شركات العزل المائي بالمدة المحددة بالعقد</t>
  </si>
  <si>
    <t>غالبا 10 سنوات</t>
  </si>
  <si>
    <t>بند 16: تسليم جميع المفاتيح والأقفال والمفتاح الرئيسي Master Key للمالك</t>
  </si>
  <si>
    <t>بند 17: إزالة المنشآت المؤقتة والكرفانات وتنظيف الموقع من المخلفات</t>
  </si>
  <si>
    <t>كود إدارة التشييد 2009 فقرة 5-9-3</t>
  </si>
  <si>
    <t>بند 18: تنظيف قنوات ومجاري تصريف مياه الأمطار</t>
  </si>
  <si>
    <t>بند 19: بيان بعناوين موردي المهمات والمعدات وأرقام هواتفهم وأقرب مركز صيانة وقطع غيار</t>
  </si>
  <si>
    <t>بند 20: قوائم قطع الغيار المحتمل احتياجها خلال فترة الضمان وأرقامها</t>
  </si>
  <si>
    <t>كود إدارة التشييد 2009 فقرة 5-9-2-2</t>
  </si>
  <si>
    <t>بند 21: تسليم المالك كل الإرشادات وأدلة التشغيل والصيانة وكتالوجات المعدات والمواد ورسومات أماكن المعدات وأدوات التشغيل والصيانة</t>
  </si>
  <si>
    <t>بند 22: مراجعة مستندات المعدات المستوردة ومطابقتها بالبيانات على المعدة: البطاقة الجمركية وبوليصة الشحن وشهادة اختبار المصنع، كل مهندس في تخصصه</t>
  </si>
  <si>
    <t>بند 23: الرفع المساحي النهائي للملكية موضحا المعالم مع شهادة مساحية موقعة تشهد بدقة توقيع الحدود والخطوط والمناسيب</t>
  </si>
  <si>
    <t>قبل الاستلام الابتدائي</t>
  </si>
  <si>
    <t>بند 24: تدريب أفراد المالك على التشغيل والصيانة خاصة النظم الكهروميكانيكية إذا نص العقد</t>
  </si>
  <si>
    <t>فقرة 5-10-2</t>
  </si>
  <si>
    <t>بند 25: حق لجنة الاستلام في رفض المهمات غير المطابقة كليا أو جزئيا أو قبولها مع تخفيض قيمتها حتى لو سبق اعتمادها أثناء التنفيذ</t>
  </si>
  <si>
    <t>بند 26: ضمان المقاول سلامة وجودة الأعمال لمدة سنة من تاريخ محضر الاستلام الابتدائي والإصلاح على نفقته</t>
  </si>
  <si>
    <t>حسب العقد</t>
  </si>
  <si>
    <t>بند 1: المواد المستخدمة في التشطيبات مطابقة للمعتمد</t>
  </si>
  <si>
    <t>بند 2: الأعمال المعمارية مطابقة للمخططات والمواصفات مع طلب شهادات الموردين المعتمدين</t>
  </si>
  <si>
    <t>ص 295</t>
  </si>
  <si>
    <t>بند 3: الدهانات مغطية بدون تسييل sags لجميع الفراغات والواجهات</t>
  </si>
  <si>
    <t>وجهان</t>
  </si>
  <si>
    <t>بند 4: سقي بلاط الأرضيات واستكمال الوزرات والنوعية حسب المعتمد</t>
  </si>
  <si>
    <t>بند 5: توحيد درجات الألوان والعروق والتجزيعات خاصة في الجرانيت والرخام أرضيات وواجهات</t>
  </si>
  <si>
    <t>بند 6: سهولة فتح وغلق الأبواب والشبابيك وتسكيك أعمال الألومنيوم</t>
  </si>
  <si>
    <t>بند 7: عدم نفاذية شبابيك وأبواب الألومنيوم والستائر الزجاجية للماء بتسليط مياه مضغوطة من الخارج خاصة عند مناطق التجميع</t>
  </si>
  <si>
    <t>لا تسرب</t>
  </si>
  <si>
    <t>بند 8: اتجاه فتح أبواب الهروب واكسسوارات أبواب الحريق المطلوبة</t>
  </si>
  <si>
    <t>بند 9: سمك الأبواب المعدنية وسمك قطاعات الألومنيوم</t>
  </si>
  <si>
    <t>مطابق للمعتمد</t>
  </si>
  <si>
    <t>بند 10: تسكيك الشبابيك وسهولة الفتح والقفل ووجود سلك مانع للحشرات</t>
  </si>
  <si>
    <t>بند 11: شبابيك الحماية الحديد Security Grill وجودة تثبيتها</t>
  </si>
  <si>
    <t>بند 12: فحص تطبيل سيراميك الحمامات والمطابخ بالطرق واستمرارية اللحامات الرأسية والأفقية واتصال الحوائط بالأرضيات وتركيب زوايا الحماية</t>
  </si>
  <si>
    <t>لا تطبيل</t>
  </si>
  <si>
    <t>بند 13: عدم تطبيل اللياسة وتركيب الإكسسوارات والتنميلات بين العناصر الإنشائية والمباني والتنبيه بإصلاحها</t>
  </si>
  <si>
    <t>بند 14: تغطية فواصل التمدد في البلاط والحوائط والأسقف بشرائح ألومنيوم Anodized مثبتة من جهة واحدة فقط</t>
  </si>
  <si>
    <t>بند 15: تعليق الأسقف المستعارة ومسافات التثبيت وتوزيع البلاطات وتماثل توزيع الخدمات</t>
  </si>
  <si>
    <t>بند 16: فرملة درجات السلالم nosing وجودة تثبيتها في النوع المركب</t>
  </si>
  <si>
    <t>بند 17: تثبيت الدرابزينات وحواجز السقوط حول الفتحات والسلالم والمنحدرات وكفاية ارتفاعها</t>
  </si>
  <si>
    <t>بند 18: ميول سيراميك أرضيات الحمامات نحو البيبة بسكب ماء وملاحظة السريان والتصفية الكاملة</t>
  </si>
  <si>
    <t>تصفية كاملة بدون تجمع</t>
  </si>
  <si>
    <t>بند 19: مصدات الأبواب وكاتمات الصوت والدفاش Door Closer ومانع الغبار خاصة للأبواب الخارجية</t>
  </si>
  <si>
    <t>بند 20: فتحات صيانة بالأسقف المستعارة لـ VAV ومحابس مناطق الحريق ZCV والسخانات ومحابس التغذية</t>
  </si>
  <si>
    <t>بند 21: اكسسوارات الحمامات ومطابقتها وارتفاعات تثبيتها: حوامل المناديل، الشماعات، الصابون، المرايات، قضبان المناشف، قضبان المعاقين، مجففات الأيدي</t>
  </si>
  <si>
    <t>بند 22: مطابقة وجودة تثبيت القواطع الجاهزة Partitions</t>
  </si>
  <si>
    <t>ص 296</t>
  </si>
  <si>
    <t>بند 23: اللوحات الإرشادية signage ومطابقتها لمهام الفراغات</t>
  </si>
  <si>
    <t>بند 24: إمكانية الصيانة الدورية لكل الأعمال، مثل سلم حديدي للمناور الصغيرة (4×6 قدم) وتوفير مدخل للمناور عند منسوب الأرضية</t>
  </si>
  <si>
    <t>المقاس 4×6 قدم وصف للمناور الصغيرة</t>
  </si>
  <si>
    <t>بند 25: اختبار ملء سطح المبنى بالماء والتأكد من عدم التسريب للأدوار السفلية، ويطلب الملء قبل شخوص اللجنة</t>
  </si>
  <si>
    <t>بند 26: الدهانات الخارجية بدون تموجات أو تقشر أو فقاقيع أو مرمات خاصة عند التقاء الواجهات بالأرصفة</t>
  </si>
  <si>
    <t>بند 27: الألوان المطلوبة في الدهانات ومدى التزام المقاول بها</t>
  </si>
  <si>
    <t>بند 28: ميول تصريف الأمطار بالموقع العام ووسائل التصريف لخارج المشروع أو لشبكة المطر</t>
  </si>
  <si>
    <t>بند 29: جودة ومظهر المناطق المسفلتة واختبارات ضبط جودة الأسفلت</t>
  </si>
  <si>
    <t>بند 30: تكحيل البردورة ودهانها وميول الأرصفة ومنحدرات المعاقين وتتبع مسار المعاق داخل المبنى</t>
  </si>
  <si>
    <t>ميل من 1:12 إلى 1:20 وعرض 120 سم</t>
  </si>
  <si>
    <t>بند 31: عدم تسريب المياه عبر الحوائط الستائرية الزجاجية للداخل بتسليط مياه مضغوطة</t>
  </si>
  <si>
    <t>بند 32: فواصل بلاط الأسطح وملؤها بمادة مرنة حسب الوثائق وتركيب الوزرة وتشطيب الدراوي من الداخل</t>
  </si>
  <si>
    <t>بند 33: جودة تثبيت فتحات الإضاءة السماوية SkyLight وإحكامها ضد تسرب المطر</t>
  </si>
  <si>
    <t>بند 34: جودة تثبيت المظلات الخارجية بالقواعد ومطابقتها</t>
  </si>
  <si>
    <t>بند 35: جودة تثبيت الأبواب المعدنية على الأسوار وسهولة فتحها وغلقها وتشغيلها إن كانت كهربائية</t>
  </si>
  <si>
    <t>بند 1: الكشف على كل الأجهزة والمعدات ومطابقة مكوناتها للمعتمد وتوافق الأجزاء الداخلية من نفس المنتج وبلد المنشأ</t>
  </si>
  <si>
    <t>بند 2: نوعية الماكينات والأجهزة مطابقة للمعتمد والكتالوجات</t>
  </si>
  <si>
    <t>بند 3: صرف condensate drain لوحدات التكييف وتوصيله لنقاط التصريف</t>
  </si>
  <si>
    <t>بند 4: مفاتيح التحكم والثرموستات وتوزيعها المناسب</t>
  </si>
  <si>
    <t>بند 5: قياس درجات الحرارة الداخلية والرطوبة بعد تشغيل التكييف بكامل طاقته حارا وباردا وكذلك سرعة الهواء ومستوى الصوت والاهتزاز</t>
  </si>
  <si>
    <t>مطابقة للمواصفات</t>
  </si>
  <si>
    <t>بند 6: تقارير موازنة الماء والهواء Air and water balance reports</t>
  </si>
  <si>
    <t>بند 7: تقارير تعقيم وتطهير الخزانات وشبكة مياه الشرب Potable water system disinfection reports</t>
  </si>
  <si>
    <t>ص 297</t>
  </si>
  <si>
    <t>بند 8: تقارير وشهادات اختبار المصاعد Elevator test reports and certifications</t>
  </si>
  <si>
    <t>بند 9: شهادات ضمان الأجهزة الإلكترونية والميكانيكية</t>
  </si>
  <si>
    <t>بند 10: دليل بمقاولي الباطن ومقاولي الصيانة ومجال مسؤولية كل منهم، وتسليم نسخ كتيبات الصيانة وتعليمات التشغيل الكاملة لكل بند من المعدات</t>
  </si>
  <si>
    <t>بند 11: التدقيق على تركيب مجاري الهواء والمواسير وملحقاتها من موهنات صوت وشبكيات ومخارج ومداخل وعزل ووسائل التحميل والحماية من العوامل الجوية والأعمال المدنية المرتبطة</t>
  </si>
  <si>
    <t>بند 12: طلاء مواسير الحريق والمواسير المعدنية</t>
  </si>
  <si>
    <t>وجهان دهان</t>
  </si>
  <si>
    <t>بند 13: جودة المظهر الخارجي ونظافة مجاري الهواء والأجهزة وسهولة الوصول للأجزاء التي تحتاج صيانة دائمة</t>
  </si>
  <si>
    <t>بند 14: مصيدة زيوت oil trap على مواسير النحاس للمكيفات المنفصلة في المسارات الطويلة</t>
  </si>
  <si>
    <t>بند 15: أعمال الاختبار والضغط والموازنة بحضور مهندس المالك وعبر شركة متخصصة مع إعادتها حتى استيفاء المتطلبات</t>
  </si>
  <si>
    <t>إخطار لا يقل عن 7 أيام قبل الاختبار، الكود المصري للتكييف فقرة 4/1-4</t>
  </si>
  <si>
    <t>بند 16: عند تعذر تجربة التكييف لعدم ملاءمة حرارة الجو يتم الاستلام الابتدائي مع تأجيل التجربة للوقت الملائم قبل انتهاء الضمان</t>
  </si>
  <si>
    <t>بند 17: تقارير وشهادات اختبار المصاعد ومصعد الخدمة</t>
  </si>
  <si>
    <t>بند 18: التحقق من كل جزء من المعدات: التشحيم واتجاه الدوران وشد السيور وخطوات التحكم المتعاقبة</t>
  </si>
  <si>
    <t>بند 19: برواز Decorative Moulding حول مكيف الشباك والإحكام بين حلق الخشب وجسم المكيف بمادة Sealant</t>
  </si>
  <si>
    <t>بند 20: موانع اهتزاز Vibration Isolator بين أجهزة التكييف والقواعد الخرسانية</t>
  </si>
  <si>
    <t>بند 21: التثبيت الجيد لمجاري الهواء على الأسطح والعزل المناسب للظروف الجوية</t>
  </si>
  <si>
    <t>بند 22: تشغيل شبكة الري إن وجدت وعدم انسداد الرشاشات والفوهات</t>
  </si>
  <si>
    <t>بند 23: اختبار الثقة Reliability test بعد الاختبار والضبط والموازنة بتشغيل دائم لكل المعدات وأجزاء النظام خلال عام الضمان</t>
  </si>
  <si>
    <t>30 يوما تشغيل دائم</t>
  </si>
  <si>
    <t>بند 1: تلافي وتنفيذ ملاحظات الدفاع المدني والجهات الرقابية</t>
  </si>
  <si>
    <t>بند 2: المسافات بين رشاشات الحريق بالأسقف ونوعيتها مناسبة لنوع السقف ومطابقة للمعتمد حسب درجة خطورة المبنى</t>
  </si>
  <si>
    <t>بند 3: ملاءمة طريقة عمل الرشاش ودرجة حرارة تشغيله للحيز</t>
  </si>
  <si>
    <t>بند 4: تثبيت طفايات الحريق في أماكنها المحددة</t>
  </si>
  <si>
    <t>بند 5: اختبار صناديق الحريق ونوعية الخرطوم واختبار ضغط المياه بها</t>
  </si>
  <si>
    <t>بند 6: محابس للشبكة على كل قائم وفي بداية الشبكة في كل دور ومطابقتها</t>
  </si>
  <si>
    <t>بند 7: وصلة عند نهاية الشبكة متصلة بالصرف لتفريغ الشبكة عند الصيانة</t>
  </si>
  <si>
    <t>بند 8: التيار الكهربائي واصل للوحة المضخات</t>
  </si>
  <si>
    <t>بند 9: منسوب الماء بخزان الحريق عند المستوى المطلوب</t>
  </si>
  <si>
    <t>بند 10: مفاتيح المضخات على وضع التشغيل الآلي</t>
  </si>
  <si>
    <t>Auto</t>
  </si>
  <si>
    <t>بند 11: قراءة مؤشر الضغط</t>
  </si>
  <si>
    <t>5.5 إلى 7 بار</t>
  </si>
  <si>
    <t>بند 12: خط الراجع إلى خزان المياه متصل بخط الدفع الرئيسي للمضخات ومزود بمحبس لاختبار تشغيل المضخات</t>
  </si>
  <si>
    <t>بند 13: اختبار ضغط الشبكة</t>
  </si>
  <si>
    <t>13.6 بار لمدة ساعتين بدون هبوط</t>
  </si>
  <si>
    <t>بند 14: اختبار كل مواسير الحريق داخل المبنى هيدروستاتيكيا</t>
  </si>
  <si>
    <t>ضغط التصميم + 3.5 جو وبحد أدنى 14 جو (14.18 بار) لمدة لا تقل عن ساعتين، كود البناء السعودي 800 فقرة 10-2/2/2-5</t>
  </si>
  <si>
    <t>بند 15: ملصقات على الطفايات توضح اختبارها حديثا في مختبرات معتمدة</t>
  </si>
  <si>
    <t>بند 16: تسليم أعمال الحريق للدفاع المدني</t>
  </si>
  <si>
    <t>بند 1: الأجهزة الصحية مطابقة للمعتمد</t>
  </si>
  <si>
    <t>بند 2: الإكسسوارات من خلاطات ومحابس وشطافات وشماعات وماسكات ومجففات أيدي مطابقة نوعا وبلد منشأ</t>
  </si>
  <si>
    <t>بند 3: محبس عام عند مدخل تغذية كل وحدة لقطع المياه عند الصيانة ومحبس على البارد والساخن لكل جهاز</t>
  </si>
  <si>
    <t>بند 4: علامات مستديرة مميزة على المحابس الرئيسية مكتوب عليها رقم المحبس ومهمته</t>
  </si>
  <si>
    <t>ص 299</t>
  </si>
  <si>
    <t>بند 5: تغطية مواسير المياه الساخنة بالصوف الزجاجي أو مادة معتمدة ثم قماش قلاع المراكب</t>
  </si>
  <si>
    <t>سمك لا يقل عن 20 مم</t>
  </si>
  <si>
    <t>بند 6: تجربة كل الخلاطات والحنفيات وصناديق الطرد والتأكد من الضغط وسرعة التدفق</t>
  </si>
  <si>
    <t>بند 7: السخانات الكهربائية مطابقة بالحجم المطلوب</t>
  </si>
  <si>
    <t>بند 8: عدم وجود تسريب في التغذية والصرف أو انسداد بالصرف</t>
  </si>
  <si>
    <t>بند 9: مواسير تهوية ومحابس وماسورة فائض للخزان</t>
  </si>
  <si>
    <t>بند 10: أغطية على الخزانات وبيارات الصرف</t>
  </si>
  <si>
    <t>بند 11: حماية مواسير الصرف المكشوفة من الشمس UV ويستثنى الحديد المجلفن والزهر</t>
  </si>
  <si>
    <t>بند 12: فرعة بمحبس على العامود الصاعد لغسيل الخزان العلوي وعليها حنفية براكور</t>
  </si>
  <si>
    <t>بند 13: ماسورة فائض أعلى الخزان وأعلى من المنسوب التصميمي</t>
  </si>
  <si>
    <t>بند 14: لياسة ودهان غرف التفتيش من الداخل وتشكيل مجرى المواسير البنشينج</t>
  </si>
  <si>
    <t>بند 15: نوعية أغطية غرف التفتيش والمناهيل ومناسبتها لأحمال المرور</t>
  </si>
  <si>
    <t>بند 16: دهان خزانات الشرب بمواد إيبوكسية غير سامة وعزلها كاملا حتى السطح باللفائف</t>
  </si>
  <si>
    <t>بند 17: جالي تراب gully trap على ماسورة صرف الأحواض بالموقع العام</t>
  </si>
  <si>
    <t>بند 18: صمام خلاص Pressure-relief valve قرب المضخة في التغذية المباشرة بالمضخات</t>
  </si>
  <si>
    <t>بند 1: وحدات الإضاءة على استقامة واحدة Perfect Alignment وتحقق التوزيع المعتمد</t>
  </si>
  <si>
    <t>بند 2: تطبيع جسم وحدة الإضاءة على السقف الخرساني</t>
  </si>
  <si>
    <t>بند 3: وحدات الإضاءة كاملة بمصابيحها وأجزائها الزجاجية والعواكس والألواح الجانبية والناشرات</t>
  </si>
  <si>
    <t>بند 4: تشغيل وحدات الإضاءة</t>
  </si>
  <si>
    <t>بند 5: قياس شدة الاستضاءة حسب نوع الاستخدام</t>
  </si>
  <si>
    <t>بند 6: كفاءة المصابيح لومن/وات مطابقة لجداول المصنع</t>
  </si>
  <si>
    <t>بند 7: وحدات الإضاءة الغاطسة في الحمامات والسباحة والنوافير</t>
  </si>
  <si>
    <t>درجة حماية لا تقل عن IP68</t>
  </si>
  <si>
    <t>ص 300</t>
  </si>
  <si>
    <t>بند 8: نوعية المفاتيح والأفياش مطابقة</t>
  </si>
  <si>
    <t>بند 9: جميع المقابس بقطب وقاية أرضي موصل بالربط متساوي الجهد</t>
  </si>
  <si>
    <t>بند 10: مفاتيح المطابخ والحمامات والمغاسل محكمة</t>
  </si>
  <si>
    <t>درجة حماية لا تقل عن IP55</t>
  </si>
  <si>
    <t>بند 11: إنارة طوارئ سلالم وممرات الهروب موصلة من أكثر من دائرة</t>
  </si>
  <si>
    <t>دائرتان على الأقل</t>
  </si>
  <si>
    <t>بند 12: لوحة إرشادية على المقابس المغذية لمعدات خارج نطاق الربط متساوي الجهد</t>
  </si>
  <si>
    <t>بند 13: الالتزام بالألوان المميزة لموصلات كابلات المغذيات ودوائر التوزيع</t>
  </si>
  <si>
    <t>بند 14: لصق أرقام القواطع على نهايات الأسلاك عند ربطها بالحمل أو صناديق الاتصال</t>
  </si>
  <si>
    <t>بند 15: تجنب مرور مواسير المياه فوق المعدات الكهربائية وحظر اختراقها لغرف الكهرباء واللوحات والماكينات</t>
  </si>
  <si>
    <t>بند 16: ترميز وعنونة كل اللوحات الرئيسية والفرعية مع تأريضها</t>
  </si>
  <si>
    <t>بند 17: مراجعة دوائر الأمان ELR وVMR واختبارها</t>
  </si>
  <si>
    <t>بند 18: ترميز وعنونة اللوحات الفرعية مع المفاتيح والمخارج الخاصة بها</t>
  </si>
  <si>
    <t>بند 19: كل لوحة توزيع بمخطط أحادي الخط Single Line Diagram أو جدول توزيع</t>
  </si>
  <si>
    <t>بند 20: توصيل الكابلات الداخلة والخارجة بروابط terminals لا مباشرة بالأجهزة وعدم توصيل أكثر من موصل في مربط واحد</t>
  </si>
  <si>
    <t>بند 21: القواطع الرئيسية والفرعية تفصل فورا عند زيادة التيار عن المقنن للسلك</t>
  </si>
  <si>
    <t>بند 22: تأريض وتنظيف العلب المعدنية للمفاتيح والأفياش</t>
  </si>
  <si>
    <t>بند 23: تأريض تمديد الكابلات ودوائر القوى والإنارة وكل المواسير المعدنية</t>
  </si>
  <si>
    <t>بند 24: سلسلة حاملة لوحدات الإنارة المعلقة</t>
  </si>
  <si>
    <t>بند 25: وحدات EXIT SIGN عليها أسهم الخروج</t>
  </si>
  <si>
    <t>بند 26: تأريض الماكينات وحوامل الكابلات والمواسير المعدنية على الأسطح</t>
  </si>
  <si>
    <t>بند 27: أنظمة مانع الصواعق: جودة التثبيت ومطابقة المواد</t>
  </si>
  <si>
    <t>بند 28: برمجة وتشغيل نظام إنذار الحريق وربطه باللوحة الرئيسية ومع نظام BMS إن وجد</t>
  </si>
  <si>
    <t>بند 29: التمديدات الكهربائية المكشوفة لا تقبل إلا في حدود ضيقة ثابتة وبدون وصلات</t>
  </si>
  <si>
    <t>لا تزيد عن 3 م، متطلبات الوقاية من الحريق مجلس التعاون الخليجي 2003 ص 94</t>
  </si>
  <si>
    <t>بند 30: تشغيل المحولات بكامل حمل الموقع من إنارة وطلمبات وتكييف</t>
  </si>
  <si>
    <t>ص 301</t>
  </si>
  <si>
    <t>بند 31: شهادات ضمان الأجهزة والمعدات والمواد موثقة ومعتمدة</t>
  </si>
  <si>
    <t>بند 32: كتيبات الصيانة Operation and maintenance manuals</t>
  </si>
  <si>
    <t>بند 33: اختبار المقاومة الأرضية بالـ Megger على دوائر الإنارة والقوى</t>
  </si>
  <si>
    <t>بند 34: نوعية ودرجة عزل الكابلات مطابقة</t>
  </si>
  <si>
    <t>بند 35: تثبيت كوابل التغذية بأجسام الأجهزة باستخدام Cable Glands</t>
  </si>
  <si>
    <t>بند 36: أعمدة الإنارة الخارجية: المظهر والاستدارة والجلفنة وسمك العمود والقاعدة والصواميل والارتفاع ومطابقة العينة</t>
  </si>
  <si>
    <t>بند 37: الشكل المعماري لأعمدة الإنارة ورأسيتها</t>
  </si>
  <si>
    <t>بند 38: محتويات باب الكشف بالعمود: الروزتة وبار الأرضي</t>
  </si>
  <si>
    <t>بند 39: قياس شدة الإضاءة للكشافات المركبة على الأعمدة</t>
  </si>
  <si>
    <t>بند 40: الاختبارات وقراءات العدادات وملاءمة التغذية لمواصفات المصنع</t>
  </si>
  <si>
    <t>بند 41: قاعدة المولد ومجاري الكابلات وعوازل الاهتزاز وطريقة التثبيت</t>
  </si>
  <si>
    <t>بند 42: استلام مولدات الطوارئ وتشغيلها وتجربتها والتوريد حسب المعتمد</t>
  </si>
  <si>
    <t>بند 43: إجراء الاختبارات حسب الكود المصري بنفس الترتيب المحدد من الاستمرارية حتى تشغيل الحمل الكلي</t>
  </si>
  <si>
    <t>بند 44: اختبارات شبكة الهاتف بعد التنفيذ على الخطوط بين نقاط التوزيع وكباين التوزيع</t>
  </si>
  <si>
    <t>بند 45: نظام الحماية من الصواعق: جودة تثبيت رأس الإبر ومانعة الصواعق وأبعادها أعلى السطح</t>
  </si>
  <si>
    <t>بند 46: الأرضي العام: جودة اتصال موصلات التأريض بالأرضي العام</t>
  </si>
  <si>
    <t>بند 1: مطابقة الأجهزة والمواد والأجراس والكواشف للمعتمد</t>
  </si>
  <si>
    <t>بند 2: نوعية الكواشف وملاءمتها للفراغ والمسافات بينها</t>
  </si>
  <si>
    <t>بند 3: عدم تركيب كواشف الحرارة بالقرب من فتحات التكييف والتهوية</t>
  </si>
  <si>
    <t>المسافة بين الكاشف ومخرج الهواء لا تقل عن 1 م</t>
  </si>
  <si>
    <t>بند 4: ملاءمة الكاشف للوظيفة ولدرجة حرارة الحيز القصوى</t>
  </si>
  <si>
    <t>بند 5: تركيب كواشف الدخان قرب مسارات راجع التكييف والتهوية</t>
  </si>
  <si>
    <t>بند 6: اختبار بعض الكواشف أثناء الاستلام ومتابعة نظام التشغيل</t>
  </si>
  <si>
    <t>بند 7: اختبار كواشف الحرارة بتسليط مجفف شعر حتى تستجيب وكواشف الدخان بالغاز المضغوط aerosol</t>
  </si>
  <si>
    <t>بند 8: فحص كل العمليات التي تقوم بها لوحة التحكم</t>
  </si>
  <si>
    <t>بند 9: ملصق رسم تمثيلي Mimic Diagram بجوار لوحة الإنذار</t>
  </si>
  <si>
    <t>بند 10: تشغيل النظام بعد التيار وتشغيل كل مناطق الحريق</t>
  </si>
  <si>
    <t>عنصر أو عنصران على الأقل من كل منطقة</t>
  </si>
  <si>
    <t>بند 11: فحص التجهيزات ومطابقتها للمخططات ومراجعة دوائر الأجراس والاختبار الوظيفي</t>
  </si>
  <si>
    <t>بند 12: كتابة مناطق وأماكن الكواشف في لوحة منفصلة بجانب اللوحة وتسليم Schematic Diagram للنظام</t>
  </si>
  <si>
    <t>بند 13: تشغيل وبرمجة جهاز النداء الآلي auto dialer عند توفر خاصية ZERO للهاتف</t>
  </si>
  <si>
    <t>بند 14: تأريض لوحة الإنذار ولوحات الإطفاء</t>
  </si>
  <si>
    <t>بند 15: مفتاح إيقاف الغاز من النوع القابل للكبس</t>
  </si>
  <si>
    <t>بند 16: ترتيب مناطق الحريق في اللوحة حسب الموقع المنفذ</t>
  </si>
  <si>
    <t>بند 17: الكشف داخل اللوحة: لا إشارات خطأ والأسلاك مرتبة ومشبوكة جيدا</t>
  </si>
  <si>
    <t>بند 18: عند فك أي كاشف تعطي اللوحة إشارة Fault على الـ Zone المعني</t>
  </si>
  <si>
    <t>بند 19: تشغيل جميع الأزرار اليدوية manual call points</t>
  </si>
  <si>
    <t>بند 20: مواسير النظام: المدفونة PVC والظاهرة EMT</t>
  </si>
  <si>
    <t>بند 1: مطابقة أماكن وقدرة السماعات للمخططات</t>
  </si>
  <si>
    <t>بند 2: فحص التوصيلات</t>
  </si>
  <si>
    <t>بند 3: اختبار كفاءة النظام في التشغيل</t>
  </si>
  <si>
    <t>بند 1: النباتات مطابقة للشروط والمواصفات في الأنواع والأسماء والأطوال والأقطار</t>
  </si>
  <si>
    <t>بند 2: استبعاد النباتات الميتة والشاذة وضعيفة النمو واستبدالها على حساب المقاول</t>
  </si>
  <si>
    <t>بند 3: تماثل النباتات لكل نوع في الارتفاع والنمو والتفرع</t>
  </si>
  <si>
    <t>بند 4: الزراعة قبل الاستلام الابتدائي بفترة كافية للتأكد من التأقلم</t>
  </si>
  <si>
    <t>بند 5: النباتات سليمة خالية من الأمراض والآفات والحشرات</t>
  </si>
  <si>
    <t>بند 6: إزالة النموات غير المرغوبة والشاذة السرطانات</t>
  </si>
  <si>
    <t>بند 7: إزالة الأفرع الميتة والتالفة والمصابة</t>
  </si>
  <si>
    <t>بند 8: تحديد نمو النباتات وتشجيع الإزهار</t>
  </si>
  <si>
    <t>بند 9: مراجعة الشكل والتوزيع والمسافات بين الشجيرات حسب المخططات</t>
  </si>
  <si>
    <t>بند 10: غرز سنادين صلبين على جانبي جذع النبات WOOD BRACE</t>
  </si>
  <si>
    <t>تحرير المحضر بحضور ممثلي المشرف والمقاول وتوقيع ممثلي المقاول والمشرف والمالك</t>
  </si>
  <si>
    <t>3 ممثلين لكل طرف</t>
  </si>
  <si>
    <t>إرفاق بيان الملاحظات بقيمتين لكل ملاحظة: قيمة معلقة وقيمة مخصومة</t>
  </si>
  <si>
    <t>تحديد يوم وتاريخ الاستلام الابتدائي صراحة في المحضر</t>
  </si>
  <si>
    <t>توزيع المحضر: الأصل للمالك وصورة للمشرف وصورة للمقاول</t>
  </si>
  <si>
    <t>إثبات إصلاح المقاول للملاحظات التي ظهرت بالأعمال وتحديد تاريخ الاستلام النهائي وتوقيع ممثلي الأطراف الثلاثة</t>
  </si>
  <si>
    <t>3 أسماء لكل طرف</t>
  </si>
  <si>
    <t>تعريف: الاستلام النهائي ينقل تبعة العمل للمالك ولا يضمن المقاول العيوب الظاهرة التي كان يمكن كشفها بالفحص العادي، ويبدأ الضمان العشري ويتحلل المقاول من الضمان التعاقدي</t>
  </si>
  <si>
    <t>بند 1: اطلاع اللجنة على محضر الاستلام الابتدائي وملاحظاته والتأكد من تلافيها ودراسة باقي وثائق المشروع</t>
  </si>
  <si>
    <t>بند 2: أغلب أعضاء لجنة الاستلام النهائي ممن شاركوا في لجنة الابتدائي</t>
  </si>
  <si>
    <t>بند 3: التأكد من انتهاء فترة الصيانة</t>
  </si>
  <si>
    <t>سنة من تاريخ الاستلام الابتدائي</t>
  </si>
  <si>
    <t>بند 4: مرور اللجنة على كل أجزاء المشروع ومعاينة الأعمال وإجراء الاختبارات الضرورية واختبار الأداء الوظيفي</t>
  </si>
  <si>
    <t>بند 5: عند وجود عيوب أو نواقص بسبب سوء التنفيذ يعتبر المحضر محضر معاينة ويخطر المقاول المالك ثانية بعد إنهاء الملاحظات</t>
  </si>
  <si>
    <t>بند 6: الفصل بين عيوب سوء الاستعمال والتشغيل Fair Wear and Tear التي لا يتحملها المقاول وعيوب سوء التنفيذ</t>
  </si>
  <si>
    <t>بند 7: بعد التصديق على المحضر صرف التأمين النهائي أو رد خطاب الضمان البنكي خلال المدة المتفق عليها بالعقد</t>
  </si>
  <si>
    <t>بند 8: تأجيل الاستلام النهائي عند إخلال المقاول بالتزاماته خاصة ضمان الأعمال لحين تنفيذها</t>
  </si>
  <si>
    <t>الكود المصري لأعمال الإنارة فقرة 10-5</t>
  </si>
  <si>
    <t>بند 9: عند تقصير المقاول في الإصلاحات بعد إنذاره كتابيا تخصم التكاليف من التأمين النهائي أو المستحقات مع مصاريف إدارية</t>
  </si>
  <si>
    <t>مهلة 15 يوما كحد أقصى ما لم تحدد المستندات أقل، مصاريف إدارية 10%، فقرة 10-2</t>
  </si>
  <si>
    <t>بند 10: اختبار الثقة للتكييف المركزي إن وجد بعد الاختبار والضبط والموازنة قبل الاستلام النهائي</t>
  </si>
  <si>
    <t>تشغيل دائم 30 يوما خلال عام الضمان</t>
  </si>
  <si>
    <t>بند 1: هبوط في أرضيات الحجرات والساحات العامة</t>
  </si>
  <si>
    <t>لا يوجد عيب</t>
  </si>
  <si>
    <t>بند 2: رشح بأسقف دورات المياه والأسطح (هام)</t>
  </si>
  <si>
    <t>بند 3: تكسير زوايا بلاط الأرضيات الناتج عن عدم ملء كامل مسطح البلاطة بالمونة</t>
  </si>
  <si>
    <t>بند 4: تشققات مائلة أو أفقية بالجدران</t>
  </si>
  <si>
    <t>بند 5: انتفاخات في خطوط التقاء السقف بالجدار</t>
  </si>
  <si>
    <t>بند 6: تصدع الأسقف الداخلية والأسطح السفلية للبلاطات</t>
  </si>
  <si>
    <t>بند 7: شروخ بالكمرات والأعمدة أو ظهور حديد التسليح في أي منطقة</t>
  </si>
  <si>
    <t>بند 8: سوء حالة مرافق وتجهيزات المبنى</t>
  </si>
  <si>
    <t>بند 9: تسريبات من وصلات الصرف والتغذية والأجهزة الصحية</t>
  </si>
  <si>
    <t>بند 10: عيوب في اللياسة وتربيع المباني: تطبيل البياض وشروخ بين المباني والعناصر الإنشائية</t>
  </si>
  <si>
    <t>فصول التفاصيل النموذجية: العناصر الإنشائية، المعمارية، توصيلات الأجهزة الصحية، مكافحة الحريق، التهوية والتكييف، التمديدات الكهربائية</t>
  </si>
  <si>
    <t>تكثيف الكانات قرب الركائز حسب الجدول</t>
  </si>
  <si>
    <t>حسب جدول الكانات</t>
  </si>
  <si>
    <t>تركيب كانات جانبية Lateral ties حسب الجدول</t>
  </si>
  <si>
    <t>الحديد الجانبي للكمرات الساقطة Drop beam فقط وليس للكمرات المسطحة Flat beam</t>
  </si>
  <si>
    <t>تكثيف الكانات على جانبي العمود المزروع في الكمرة</t>
  </si>
  <si>
    <t>إلزامي</t>
  </si>
  <si>
    <t>فحص تباعد الكانات في منطقة الحصر 2h قبل الصب</t>
  </si>
  <si>
    <t>s ≤ min(d/4، 8db، 24db، 300 مم)</t>
  </si>
  <si>
    <t>اعتماد موقع الجراب وحديده الإضافي قبل الصب</t>
  </si>
  <si>
    <t>≥ 0.25 البحر الصافي و≥ 2 × عمق الكمرة من وجه العمود، و≥ عمق الكمرة من الكمرة المحمولة</t>
  </si>
  <si>
    <t>حديد الثانوية العلوي والسفلي يمر فوق تسليح الكمرة الرئيسية الحاملة</t>
  </si>
  <si>
    <t>القطاع متماثل حول المحور</t>
  </si>
  <si>
    <t>ص 321</t>
  </si>
  <si>
    <t>عدد أسياخ الصف الثاني لا يزيد عن الصف الأول</t>
  </si>
  <si>
    <t>كل سيخ في الصف الثاني فوق سيخ من الصف الأول رأسيا</t>
  </si>
  <si>
    <t>لا يقل عن سيخين في كل صف</t>
  </si>
  <si>
    <t>قفل الكانة في منطقة الضغط</t>
  </si>
  <si>
    <t>الأسياخ في الأركان أولا والتوزيع متماثل</t>
  </si>
  <si>
    <t>ص 322</t>
  </si>
  <si>
    <t>مراجعة موقع ومقاس وحديد الفتحات الأفقية في الكمرات قبل الصب</t>
  </si>
  <si>
    <t>≥ 600 مم و≥ D من وجه العمود</t>
  </si>
  <si>
    <t>قطع شبكة التسليح عند الكمرة مع حديد موجب للأعصاب وسالب مستمر</t>
  </si>
  <si>
    <t>تراكب LAP للحديد المنحني عند تغير القطاع أو المنسوب وكانات إضافية على جانبي الدرجة</t>
  </si>
  <si>
    <t>الحديد الطولي والكانات مستمرة في الاتجاهين عند تقاطع Panelled Beams</t>
  </si>
  <si>
    <t>ترتيب الطبقات: الأولى أسياخ الأركان المستمرة وباقي المستمر أو الإضافي متماثل، والثانية باقي الإضافي متماثل</t>
  </si>
  <si>
    <t>وصلة تراكب الشد Tension lap splice خارج منطقة العمود</t>
  </si>
  <si>
    <t>عكس خطافات الكانات العرضية cross ties المتتالية 90° بالتبادل على الجوانب المتقابلة</t>
  </si>
  <si>
    <t>يجوز استبدال نمط الكانات بآخر يحقق الاشتراطات والكانة الماسية single-piece مقبولة</t>
  </si>
  <si>
    <t>في الأعمدة ذات الأسياخ المجمعة Bundles يراعى الغطاء الأدنى للحزمة وأقل مسافة صافية بين الحزم حسب جدول الشكل أ-34 مع سيخ وصلة عند الحاجة</t>
  </si>
  <si>
    <t>ACI 318</t>
  </si>
  <si>
    <t>الأقطار Diagonals في أركان الحوائط اختيارية لاحتجاز السوائل أو القص ويحددها المهندس</t>
  </si>
  <si>
    <t>عند زيادة حديد العمود السفلي عن العلوي تمد مساحة لا تقل عن مساحة العمود العلوي</t>
  </si>
  <si>
    <t>تمييز الحديد المنتهي والجديد بالتبادل عند وصلات الأعمدة</t>
  </si>
  <si>
    <t>كتابة تسليح العصب على المخطط بعدد وقطر لكل عصب مثل 1Ø12/rib و1Ø10/rib مع كمرات مخفية</t>
  </si>
  <si>
    <t>أخذ أبعاد الفتحات وتفاصيل الغطاء من المخططات الميكانيكية</t>
  </si>
  <si>
    <t>وصلة حائط HC: لا شطف للألواح مع نيوبرين وارتكاز لا يقل عن 50 مم</t>
  </si>
  <si>
    <t>ص 340</t>
  </si>
  <si>
    <t>سلم سابق الصنع: تسوية ذاتية عند البسطات وأشاير في أنابيب حقن ورقائق تسوية وفاصل مشغول</t>
  </si>
  <si>
    <t>فحص طول ارتكاز ألواح HCS قبل الحقن</t>
  </si>
  <si>
    <t>≥ L/180 و≥ 50 مم</t>
  </si>
  <si>
    <t>ص 339</t>
  </si>
  <si>
    <t>سدادات Dam cores للفجوات عند صب خرسانة داخل تجاويف HCS على كمرة خرسانية</t>
  </si>
  <si>
    <t>ص 341</t>
  </si>
  <si>
    <t>ألواح لحام بالتبادل عند الأطراف للارتكاز على كمرة حديد أو بنتوءات</t>
  </si>
  <si>
    <t>تعليق الأحمال من HCS: Expansion bolt مع سمك سفلي كاف، Toggle bolt للرأسي فقط، Hanger thru bolt للثقيل، Light straps للأسقف ومجاري الهواء</t>
  </si>
  <si>
    <t>ص 342</t>
  </si>
  <si>
    <t>سلم بعمود أو حائط وسطي: الحديد الرئيسي للدرج كابولي من الحائط أو العمود</t>
  </si>
  <si>
    <t>ص 343</t>
  </si>
  <si>
    <t>سلم بكمرات: الحديد الرئيسي للبلاطة عرضيا بين الكمرات</t>
  </si>
  <si>
    <t>سلم بلاطي: عمل مقص وتقاطع للحديد عند تقاطع البلاطة المائلة مع البسطة بدل الثني الداخلي</t>
  </si>
  <si>
    <t>ص 344</t>
  </si>
  <si>
    <t>سلم كابولي: الحديد الرئيسي في البسطة الكابولية حسب اتجاه العزوم</t>
  </si>
  <si>
    <t>ص 345</t>
  </si>
  <si>
    <t>الركن الداخلي للسلم: فصل أسياخ الشد وعدم ثنيها حول الزاوية الداخلية</t>
  </si>
  <si>
    <t>السلم الحلزوني: الحديد الطولي مستمر من الركيزة للسقف بدون وصلات مع عمل وصلة شد (تثبيت) في الركيزة، والحديد الثانوي على هيئة كانة مقفولة</t>
  </si>
  <si>
    <t>ص 346</t>
  </si>
  <si>
    <t>سلم المدخل بكمرة وسطية DET. BEAM: الدرجات كابولي على جانبي الكمرة الوسطية ويوضع حديدها الرئيسي علويا مستمرا فوق الكمرة</t>
  </si>
  <si>
    <t>شكل أ-59</t>
  </si>
  <si>
    <t>هبوط بلاطة الحمام في البلاطات المسطحة: تكسيح الحديد مع كانات في منطقة الهبوط وتراكب العلوي والسفلي</t>
  </si>
  <si>
    <t>كلبسات بين شبكتي الحائط لحفظ السمك وكراسي لحفظ الحديد العلوي للقاعدة</t>
  </si>
  <si>
    <t>شفة مانعة للتسرب Puddle flange ملحومة بالماسورة داخل سمك الحائط (جهة الوجه الداخلي في الشكل أ-74)</t>
  </si>
  <si>
    <t>شريط عزل مائي وعزل ملفوف حول الماسورة من الخارج وماستيك من الداخل والخارج مع حماية خارجية</t>
  </si>
  <si>
    <t>غشاء عزل ذاتي اللصق مع لوح حماية من جهة التربة</t>
  </si>
  <si>
    <t>عزل خارجي للجوانب والقاع وطبقة حماية وشطفات داخلية في الأركان</t>
  </si>
  <si>
    <t>الوجه الداخلي لخزان المياه يدهن بمادة غير منفذة للماء، والعزل الخارجي ملفوف على الجوانب والقاع مع طبقة حماية من الخارج</t>
  </si>
  <si>
    <t>حديد قطري في ركن الإطار عند العزم الفاتح للزاوية مع تكسيح</t>
  </si>
  <si>
    <t>ص 355</t>
  </si>
  <si>
    <t>إطار بكابولي: العلوي مستمر فوق العمود إلى الكابولي</t>
  </si>
  <si>
    <t>ص 356</t>
  </si>
  <si>
    <t>ركن إطار مع عنصر رابط: علوي الكمرة ينزل في العمود وحديد العمود الخارجي يلتف في الكمرة</t>
  </si>
  <si>
    <t>مراجعة المخططات المعمارية وShop drawings بحيث لا تقل مقاسات الفراغات والأثاث عن الحدود الدنيا</t>
  </si>
  <si>
    <t>الجداول (ب-1) إلى (ب-7)</t>
  </si>
  <si>
    <t>في البحر القصير المحصور بين بحرين أكبر يمد التسليح العلوي مستمرا بطول البحر القصير لاحتمال انعكاس العزم</t>
  </si>
  <si>
    <t>شكل أ-8</t>
  </si>
  <si>
    <t>اسم التخصص</t>
  </si>
  <si>
    <t>نتيجة IR</t>
  </si>
  <si>
    <t>تصنيف NCR</t>
  </si>
  <si>
    <t>مصدر NCR</t>
  </si>
  <si>
    <t>نتيجة الاختبار</t>
  </si>
  <si>
    <t>إجراءات عامة ومستندات</t>
  </si>
  <si>
    <t>R0</t>
  </si>
  <si>
    <t>مقبول</t>
  </si>
  <si>
    <t>جوهري Major</t>
  </si>
  <si>
    <t>العمالة والمهارة</t>
  </si>
  <si>
    <t>مخطط تنفيذي SD</t>
  </si>
  <si>
    <t>ناجح</t>
  </si>
  <si>
    <t>استلام الموقع والجسات</t>
  </si>
  <si>
    <t>R1</t>
  </si>
  <si>
    <t>مقبول بملاحظات</t>
  </si>
  <si>
    <t>ثانوي Minor</t>
  </si>
  <si>
    <t>اختبار</t>
  </si>
  <si>
    <t>المواد</t>
  </si>
  <si>
    <t>مادة MAR</t>
  </si>
  <si>
    <t>فاشل</t>
  </si>
  <si>
    <t>حفر وإحلال وردم</t>
  </si>
  <si>
    <t>R2</t>
  </si>
  <si>
    <t>مرفوض</t>
  </si>
  <si>
    <t>MIR</t>
  </si>
  <si>
    <t>المعدات</t>
  </si>
  <si>
    <t>طريقة تنفيذ MS</t>
  </si>
  <si>
    <t>خوازيق</t>
  </si>
  <si>
    <t>R3</t>
  </si>
  <si>
    <t>تدقيق</t>
  </si>
  <si>
    <t>طريقة التنفيذ</t>
  </si>
  <si>
    <t>مورد أو مقاول باطن</t>
  </si>
  <si>
    <t>خرسانة ومواد واختبارات</t>
  </si>
  <si>
    <t>R4</t>
  </si>
  <si>
    <t>ملاحظة المالك</t>
  </si>
  <si>
    <t>القياس والفحص</t>
  </si>
  <si>
    <t>خلطة تصميمية</t>
  </si>
  <si>
    <t>شدات ونجارة مسلحة</t>
  </si>
  <si>
    <t>R5</t>
  </si>
  <si>
    <t>أخرى</t>
  </si>
  <si>
    <t>التصميم والمستندات</t>
  </si>
  <si>
    <t>ITP</t>
  </si>
  <si>
    <t>حديد تسليح</t>
  </si>
  <si>
    <t>الظروف البيئية</t>
  </si>
  <si>
    <t>برنامج زمني</t>
  </si>
  <si>
    <t>أسقف خاصة</t>
  </si>
  <si>
    <t>الإدارة والتخطيط</t>
  </si>
  <si>
    <t>As built</t>
  </si>
  <si>
    <t>خزانات وبيارات</t>
  </si>
  <si>
    <t>منشآت معدنية وأسوار</t>
  </si>
  <si>
    <t>أسفلت وبردورات وإنترلوك</t>
  </si>
  <si>
    <t>مباني بلوك وطوب</t>
  </si>
  <si>
    <t>لياسة وبياض</t>
  </si>
  <si>
    <t>عزل مائي وحراري</t>
  </si>
  <si>
    <t>بلاط ورخام وتكسيات</t>
  </si>
  <si>
    <t>أسقف مستعارة</t>
  </si>
  <si>
    <t>نجارة معمارية</t>
  </si>
  <si>
    <t>أبواب معدنية وألمنيوم وواجهات</t>
  </si>
  <si>
    <t>دهانات وإيبوكسي</t>
  </si>
  <si>
    <t>صحي وتغذية وصرف</t>
  </si>
  <si>
    <t>كهرباء</t>
  </si>
  <si>
    <t>حريق وإنذار</t>
  </si>
  <si>
    <t>تكييف وتهوية</t>
  </si>
  <si>
    <t>مصاعد</t>
  </si>
  <si>
    <t>تسليم ابتدائي ونهائي</t>
  </si>
  <si>
    <t>تفاصيل قياسية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</si>
</sst>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yyyy\-mm\-dd\ hh:mm"/>
    <numFmt numFmtId="166" formatCode="0.0"/>
    <numFmt numFmtId="167" formatCode="0.0%"/>
  </numFmts>
  <fonts count="10" x14ac:knownFonts="1">
    <font>
      <sz val="11"/>
      <color theme="1"/>
      <name val="Arial"/>
      <family val="2"/>
      <scheme val="minor"/>
    </font>
    <font>
      <b/>
      <sz val="14"/>
      <color rgb="FF052976"/>
      <name val="Almarai"/>
    </font>
    <font>
      <i/>
      <sz val="9"/>
      <color rgb="FF5B6475"/>
      <name val="Almarai"/>
    </font>
    <font>
      <b/>
      <sz val="10"/>
      <name val="Almarai"/>
    </font>
    <font>
      <sz val="10"/>
      <color rgb="FF0000FF"/>
      <name val="Almarai"/>
    </font>
    <font>
      <b/>
      <sz val="10"/>
      <color rgb="FFFFFFFF"/>
      <name val="Almarai"/>
    </font>
    <font>
      <sz val="10"/>
      <color rgb="FF000000"/>
      <name val="Almarai"/>
    </font>
    <font>
      <sz val="10"/>
      <color rgb="FF008000"/>
      <name val="Almarai"/>
    </font>
    <font>
      <b/>
      <sz val="10"/>
      <color rgb="FF052976"/>
      <name val="Almarai"/>
    </font>
    <font>
      <b/>
      <sz val="11"/>
      <color rgb="FF052976"/>
      <name val="Almarai"/>
    </font>
  </fonts>
  <fills count="5">
    <fill>
      <patternFill patternType="none"/>
    </fill>
    <fill>
      <patternFill patternType="gray125"/>
    </fill>
    <fill>
      <patternFill patternType="solid">
        <fgColor rgb="FFFFF9E5"/>
      </patternFill>
    </fill>
    <fill>
      <patternFill patternType="solid">
        <fgColor rgb="FF052976"/>
      </patternFill>
    </fill>
    <fill>
      <patternFill patternType="solid">
        <fgColor rgb="FFEEF1FA"/>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38">
    <xf numFmtId="0" fontId="0" fillId="0" borderId="0" xfId="0"/>
    <xf numFmtId="0" fontId="1" fillId="0" borderId="0" xfId="0" applyFont="1"/>
    <xf numFmtId="0" fontId="2" fillId="0" borderId="0" xfId="0" applyFont="1"/>
    <xf numFmtId="0" fontId="3" fillId="0" borderId="1" xfId="0" applyFont="1" applyBorder="1" applyAlignment="1">
      <alignment horizontal="right" vertical="top" wrapText="1" readingOrder="2"/>
    </xf>
    <xf numFmtId="0" fontId="4" fillId="2" borderId="1" xfId="0" applyFont="1" applyFill="1" applyBorder="1" applyAlignment="1">
      <alignment horizontal="right" vertical="top" wrapText="1" readingOrder="2"/>
    </xf>
    <xf numFmtId="164" fontId="4" fillId="2" borderId="1" xfId="0" applyNumberFormat="1" applyFont="1" applyFill="1" applyBorder="1" applyAlignment="1">
      <alignment horizontal="right" vertical="top" wrapText="1" readingOrder="2"/>
    </xf>
    <xf numFmtId="0" fontId="5" fillId="3" borderId="1" xfId="0" applyFont="1" applyFill="1" applyBorder="1" applyAlignment="1">
      <alignment horizontal="right" vertical="top" wrapText="1" readingOrder="2"/>
    </xf>
    <xf numFmtId="0" fontId="6" fillId="0" borderId="1" xfId="0" applyFont="1" applyBorder="1" applyAlignment="1">
      <alignment horizontal="right" vertical="top" wrapText="1" readingOrder="2"/>
    </xf>
    <xf numFmtId="0" fontId="3" fillId="4" borderId="1" xfId="0" applyFont="1" applyFill="1" applyBorder="1" applyAlignment="1">
      <alignment horizontal="right" vertical="top" wrapText="1" readingOrder="2"/>
    </xf>
    <xf numFmtId="0" fontId="6" fillId="4" borderId="1" xfId="0" applyFont="1" applyFill="1" applyBorder="1" applyAlignment="1">
      <alignment horizontal="right" vertical="top" wrapText="1" readingOrder="2"/>
    </xf>
    <xf numFmtId="0" fontId="7" fillId="0" borderId="1" xfId="0" applyFont="1" applyBorder="1" applyAlignment="1">
      <alignment horizontal="right" vertical="top" wrapText="1" readingOrder="2"/>
    </xf>
    <xf numFmtId="0" fontId="8" fillId="0" borderId="0" xfId="0" applyFont="1"/>
    <xf numFmtId="0" fontId="5" fillId="3" borderId="1" xfId="0" applyFont="1" applyFill="1" applyBorder="1" applyAlignment="1">
      <alignment horizontal="center" vertical="center" wrapText="1" readingOrder="2"/>
    </xf>
    <xf numFmtId="0" fontId="6" fillId="0" borderId="1" xfId="0" applyFont="1" applyBorder="1" applyAlignment="1">
      <alignment horizontal="center" vertical="center" wrapText="1" readingOrder="2"/>
    </xf>
    <xf numFmtId="1" fontId="4" fillId="2" borderId="1" xfId="0" applyNumberFormat="1" applyFont="1" applyFill="1" applyBorder="1" applyAlignment="1">
      <alignment horizontal="center" vertical="center" wrapText="1" readingOrder="2"/>
    </xf>
    <xf numFmtId="0" fontId="6" fillId="4" borderId="1" xfId="0" applyFont="1" applyFill="1" applyBorder="1" applyAlignment="1">
      <alignment horizontal="center" vertical="center" wrapText="1" readingOrder="2"/>
    </xf>
    <xf numFmtId="167" fontId="7" fillId="4" borderId="1" xfId="0" applyNumberFormat="1" applyFont="1" applyFill="1" applyBorder="1" applyAlignment="1">
      <alignment horizontal="center" vertical="center" wrapText="1" readingOrder="2"/>
    </xf>
    <xf numFmtId="167" fontId="4" fillId="2" borderId="1" xfId="0" applyNumberFormat="1" applyFont="1" applyFill="1" applyBorder="1" applyAlignment="1">
      <alignment horizontal="center" vertical="center" wrapText="1" readingOrder="2"/>
    </xf>
    <xf numFmtId="0" fontId="4" fillId="2" borderId="1" xfId="0" applyFont="1" applyFill="1" applyBorder="1" applyAlignment="1">
      <alignment horizontal="center" vertical="center" wrapText="1" readingOrder="2"/>
    </xf>
    <xf numFmtId="1" fontId="7" fillId="4" borderId="1" xfId="0" applyNumberFormat="1" applyFont="1" applyFill="1" applyBorder="1" applyAlignment="1">
      <alignment horizontal="center" vertical="center" wrapText="1" readingOrder="2"/>
    </xf>
    <xf numFmtId="167" fontId="7" fillId="0" borderId="1" xfId="0" applyNumberFormat="1" applyFont="1" applyBorder="1" applyAlignment="1">
      <alignment horizontal="center" vertical="center" wrapText="1" readingOrder="2"/>
    </xf>
    <xf numFmtId="1" fontId="7" fillId="0" borderId="1" xfId="0" applyNumberFormat="1" applyFont="1" applyBorder="1" applyAlignment="1">
      <alignment horizontal="center" vertical="center" wrapText="1" readingOrder="2"/>
    </xf>
    <xf numFmtId="166" fontId="7" fillId="0" borderId="1" xfId="0" applyNumberFormat="1" applyFont="1" applyBorder="1" applyAlignment="1">
      <alignment horizontal="center" vertical="center" wrapText="1" readingOrder="2"/>
    </xf>
    <xf numFmtId="166" fontId="4" fillId="2" borderId="1" xfId="0" applyNumberFormat="1" applyFont="1" applyFill="1" applyBorder="1" applyAlignment="1">
      <alignment horizontal="center" vertical="center" wrapText="1" readingOrder="2"/>
    </xf>
    <xf numFmtId="166" fontId="7" fillId="4" borderId="1" xfId="0" applyNumberFormat="1" applyFont="1" applyFill="1" applyBorder="1" applyAlignment="1">
      <alignment horizontal="center" vertical="center" wrapText="1" readingOrder="2"/>
    </xf>
    <xf numFmtId="0" fontId="9" fillId="0" borderId="0" xfId="0" applyFont="1"/>
    <xf numFmtId="0" fontId="3" fillId="0" borderId="1" xfId="0" applyFont="1" applyBorder="1" applyAlignment="1">
      <alignment horizontal="center" vertical="center" wrapText="1" readingOrder="2"/>
    </xf>
    <xf numFmtId="167" fontId="6" fillId="0" borderId="1" xfId="0" applyNumberFormat="1" applyFont="1" applyBorder="1" applyAlignment="1">
      <alignment horizontal="center" vertical="center" wrapText="1" readingOrder="2"/>
    </xf>
    <xf numFmtId="0" fontId="7" fillId="4" borderId="1" xfId="0" applyFont="1" applyFill="1" applyBorder="1" applyAlignment="1">
      <alignment horizontal="right" vertical="top" wrapText="1" readingOrder="2"/>
    </xf>
    <xf numFmtId="1" fontId="3" fillId="0" borderId="1" xfId="0" applyNumberFormat="1" applyFont="1" applyBorder="1" applyAlignment="1">
      <alignment horizontal="center" vertical="center" wrapText="1" readingOrder="2"/>
    </xf>
    <xf numFmtId="0" fontId="7" fillId="0" borderId="1" xfId="0" applyFont="1" applyBorder="1" applyAlignment="1">
      <alignment horizontal="center" vertical="center" wrapText="1" readingOrder="2"/>
    </xf>
    <xf numFmtId="0" fontId="7" fillId="4" borderId="1" xfId="0" applyFont="1" applyFill="1" applyBorder="1" applyAlignment="1">
      <alignment horizontal="center" vertical="center" wrapText="1" readingOrder="2"/>
    </xf>
    <xf numFmtId="165" fontId="4" fillId="2" borderId="1" xfId="0" applyNumberFormat="1" applyFont="1" applyFill="1" applyBorder="1" applyAlignment="1">
      <alignment horizontal="right" vertical="top" wrapText="1" readingOrder="2"/>
    </xf>
    <xf numFmtId="166" fontId="6" fillId="0" borderId="1" xfId="0" applyNumberFormat="1" applyFont="1" applyBorder="1" applyAlignment="1">
      <alignment horizontal="center" vertical="center" wrapText="1" readingOrder="2"/>
    </xf>
    <xf numFmtId="1" fontId="6" fillId="0" borderId="1" xfId="0" applyNumberFormat="1" applyFont="1" applyBorder="1" applyAlignment="1">
      <alignment horizontal="center" vertical="center" wrapText="1" readingOrder="2"/>
    </xf>
    <xf numFmtId="164" fontId="4" fillId="2" borderId="1" xfId="0" applyNumberFormat="1" applyFont="1" applyFill="1" applyBorder="1" applyAlignment="1">
      <alignment horizontal="center" vertical="center" wrapText="1" readingOrder="2"/>
    </xf>
    <xf numFmtId="0" fontId="5" fillId="3" borderId="0" xfId="0" applyFont="1" applyFill="1" applyAlignment="1">
      <alignment horizontal="center" vertical="center" wrapText="1" readingOrder="2"/>
    </xf>
    <xf numFmtId="0" fontId="6" fillId="0" borderId="0" xfId="0" applyFont="1"/>
  </cellXfs>
  <cellStyles count="1">
    <cellStyle name="Normal" xfId="0" builtinId="0"/>
  </cellStyles>
  <dxfs count="7">
    <dxf>
      <fill>
        <patternFill patternType="solid">
          <fgColor rgb="FFFFEB9C"/>
        </patternFill>
      </fill>
    </dxf>
    <dxf>
      <fill>
        <patternFill patternType="solid">
          <fgColor rgb="FFF8CBAD"/>
        </patternFill>
      </fill>
    </dxf>
    <dxf>
      <fill>
        <patternFill patternType="solid">
          <fgColor rgb="FFF8CBAD"/>
        </patternFill>
      </fill>
    </dxf>
    <dxf>
      <fill>
        <patternFill patternType="solid">
          <fgColor rgb="FFF8CBAD"/>
        </patternFill>
      </fill>
    </dxf>
    <dxf>
      <fill>
        <patternFill patternType="solid">
          <fgColor rgb="FFF8CBAD"/>
        </patternFill>
      </fill>
    </dxf>
    <dxf>
      <fill>
        <patternFill patternType="solid">
          <fgColor rgb="FFF8CBAD"/>
        </patternFill>
      </fill>
    </dxf>
    <dxf>
      <fill>
        <patternFill patternType="solid">
          <f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0</xdr:rowOff>
    </xdr:from>
    <xdr:ext cx="2247900" cy="8572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976"/>
    <pageSetUpPr fitToPage="1"/>
  </sheetPr>
  <dimension ref="A1:B28"/>
  <sheetViews>
    <sheetView rightToLeft="1" tabSelected="1" workbookViewId="0"/>
  </sheetViews>
  <sheetFormatPr defaultRowHeight="13.8" x14ac:dyDescent="0.25"/>
  <cols>
    <col min="1" max="1" width="26" customWidth="1"/>
    <col min="2" max="2" width="70" customWidth="1"/>
    <col min="3" max="3" width="4" customWidth="1"/>
    <col min="4" max="4" width="30" customWidth="1"/>
  </cols>
  <sheetData>
    <row r="1" spans="1:2" ht="19.95" customHeight="1" x14ac:dyDescent="0.65">
      <c r="A1" s="1" t="s">
        <v>0</v>
      </c>
    </row>
    <row r="2" spans="1:2" ht="19.95" customHeight="1" x14ac:dyDescent="0.5">
      <c r="A2" s="2" t="s">
        <v>1</v>
      </c>
    </row>
    <row r="3" spans="1:2" ht="19.95" customHeight="1" x14ac:dyDescent="0.25"/>
    <row r="4" spans="1:2" ht="19.95" customHeight="1" x14ac:dyDescent="0.25"/>
    <row r="5" spans="1:2" ht="19.95" customHeight="1" x14ac:dyDescent="0.25"/>
    <row r="7" spans="1:2" ht="18" x14ac:dyDescent="0.25">
      <c r="A7" s="3" t="s">
        <v>2</v>
      </c>
      <c r="B7" s="4" t="s">
        <v>3</v>
      </c>
    </row>
    <row r="8" spans="1:2" ht="18" x14ac:dyDescent="0.25">
      <c r="A8" s="3" t="s">
        <v>4</v>
      </c>
      <c r="B8" s="4" t="s">
        <v>5</v>
      </c>
    </row>
    <row r="9" spans="1:2" ht="18" x14ac:dyDescent="0.25">
      <c r="A9" s="3" t="s">
        <v>6</v>
      </c>
      <c r="B9" s="4" t="s">
        <v>7</v>
      </c>
    </row>
    <row r="10" spans="1:2" ht="18" x14ac:dyDescent="0.25">
      <c r="A10" s="3" t="s">
        <v>8</v>
      </c>
      <c r="B10" s="5"/>
    </row>
    <row r="12" spans="1:2" ht="18" x14ac:dyDescent="0.25">
      <c r="A12" s="6" t="s">
        <v>9</v>
      </c>
      <c r="B12" s="6" t="s">
        <v>10</v>
      </c>
    </row>
    <row r="13" spans="1:2" ht="18" x14ac:dyDescent="0.25">
      <c r="A13" s="3" t="s">
        <v>11</v>
      </c>
      <c r="B13" s="7" t="s">
        <v>12</v>
      </c>
    </row>
    <row r="14" spans="1:2" ht="36" x14ac:dyDescent="0.25">
      <c r="A14" s="8" t="s">
        <v>13</v>
      </c>
      <c r="B14" s="9" t="s">
        <v>14</v>
      </c>
    </row>
    <row r="15" spans="1:2" ht="18" x14ac:dyDescent="0.25">
      <c r="A15" s="3" t="s">
        <v>15</v>
      </c>
      <c r="B15" s="7" t="s">
        <v>16</v>
      </c>
    </row>
    <row r="16" spans="1:2" ht="18" x14ac:dyDescent="0.25">
      <c r="A16" s="8" t="s">
        <v>17</v>
      </c>
      <c r="B16" s="9" t="s">
        <v>18</v>
      </c>
    </row>
    <row r="17" spans="1:2" ht="18" x14ac:dyDescent="0.25">
      <c r="A17" s="3" t="s">
        <v>19</v>
      </c>
      <c r="B17" s="7" t="s">
        <v>20</v>
      </c>
    </row>
    <row r="18" spans="1:2" ht="18" x14ac:dyDescent="0.25">
      <c r="A18" s="8" t="s">
        <v>21</v>
      </c>
      <c r="B18" s="9" t="s">
        <v>22</v>
      </c>
    </row>
    <row r="19" spans="1:2" ht="36" x14ac:dyDescent="0.25">
      <c r="A19" s="3" t="s">
        <v>23</v>
      </c>
      <c r="B19" s="7" t="s">
        <v>24</v>
      </c>
    </row>
    <row r="20" spans="1:2" ht="18" x14ac:dyDescent="0.25">
      <c r="A20" s="8" t="s">
        <v>25</v>
      </c>
      <c r="B20" s="9" t="s">
        <v>26</v>
      </c>
    </row>
    <row r="22" spans="1:2" ht="18" x14ac:dyDescent="0.25">
      <c r="A22" s="3" t="s">
        <v>27</v>
      </c>
    </row>
    <row r="23" spans="1:2" ht="18" x14ac:dyDescent="0.25">
      <c r="A23" s="4" t="s">
        <v>28</v>
      </c>
      <c r="B23" s="7" t="s">
        <v>29</v>
      </c>
    </row>
    <row r="24" spans="1:2" ht="18" x14ac:dyDescent="0.25">
      <c r="A24" s="7" t="s">
        <v>30</v>
      </c>
      <c r="B24" s="7" t="s">
        <v>31</v>
      </c>
    </row>
    <row r="25" spans="1:2" ht="18" x14ac:dyDescent="0.25">
      <c r="A25" s="10" t="s">
        <v>32</v>
      </c>
      <c r="B25" s="7" t="s">
        <v>33</v>
      </c>
    </row>
    <row r="27" spans="1:2" ht="16.8" x14ac:dyDescent="0.5">
      <c r="A27" s="2" t="s">
        <v>34</v>
      </c>
    </row>
    <row r="28" spans="1:2" ht="18" x14ac:dyDescent="0.55000000000000004">
      <c r="A28" s="11" t="s">
        <v>35</v>
      </c>
    </row>
  </sheetData>
  <pageMargins left="0.75" right="0.75" top="1" bottom="1" header="0.5" footer="0.5"/>
  <pageSetup paperSize="9"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633FF"/>
    <pageSetUpPr fitToPage="1"/>
  </sheetPr>
  <dimension ref="A1:J52"/>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1" width="5" customWidth="1"/>
    <col min="2" max="2" width="30" customWidth="1"/>
    <col min="3" max="3" width="12" customWidth="1"/>
    <col min="4" max="4" width="11" customWidth="1"/>
    <col min="5" max="5" width="8" customWidth="1"/>
    <col min="6" max="6" width="16" customWidth="1"/>
    <col min="7" max="7" width="14" customWidth="1"/>
    <col min="8" max="8" width="60" customWidth="1"/>
    <col min="9" max="9" width="10" customWidth="1"/>
    <col min="10" max="10" width="12" customWidth="1"/>
  </cols>
  <sheetData>
    <row r="1" spans="1:8" ht="22.8" x14ac:dyDescent="0.65">
      <c r="A1" s="1" t="s">
        <v>36</v>
      </c>
    </row>
    <row r="2" spans="1:8" ht="16.8" x14ac:dyDescent="0.5">
      <c r="A2" s="2" t="s">
        <v>37</v>
      </c>
    </row>
    <row r="4" spans="1:8" ht="36" x14ac:dyDescent="0.25">
      <c r="A4" s="12" t="s">
        <v>38</v>
      </c>
      <c r="B4" s="12" t="s">
        <v>39</v>
      </c>
      <c r="C4" s="12" t="s">
        <v>40</v>
      </c>
      <c r="D4" s="12" t="s">
        <v>41</v>
      </c>
      <c r="E4" s="12" t="s">
        <v>42</v>
      </c>
      <c r="F4" s="12" t="s">
        <v>43</v>
      </c>
      <c r="G4" s="12" t="s">
        <v>44</v>
      </c>
      <c r="H4" s="12" t="s">
        <v>45</v>
      </c>
    </row>
    <row r="5" spans="1:8" ht="18" x14ac:dyDescent="0.25">
      <c r="A5" s="13"/>
      <c r="B5" s="3" t="s">
        <v>46</v>
      </c>
      <c r="C5" s="7"/>
      <c r="D5" s="14">
        <v>24</v>
      </c>
      <c r="E5" s="7"/>
      <c r="F5" s="7"/>
      <c r="G5" s="7"/>
      <c r="H5" s="7" t="s">
        <v>47</v>
      </c>
    </row>
    <row r="6" spans="1:8" ht="18" x14ac:dyDescent="0.25">
      <c r="A6" s="15">
        <v>1</v>
      </c>
      <c r="B6" s="8" t="s">
        <v>48</v>
      </c>
      <c r="C6" s="16" t="str">
        <f>IFERROR(SUM(IR_Log!$M$5:$M$304)/COUNT(IR_Log!$M$5:$M$304),"")</f>
        <v/>
      </c>
      <c r="D6" s="17">
        <v>0.9</v>
      </c>
      <c r="E6" s="18" t="s">
        <v>49</v>
      </c>
      <c r="F6" s="15" t="str">
        <f>IF(C6="","لا توجد بيانات",IF(IF(E6="≥",C6&gt;=D6,C6&lt;=D6),"ضمن المستهدف","خارج المستهدف"))</f>
        <v>لا توجد بيانات</v>
      </c>
      <c r="G6" s="19">
        <f>COUNT(IR_Log!$M$5:$M$304)</f>
        <v>0</v>
      </c>
      <c r="H6" s="9" t="s">
        <v>50</v>
      </c>
    </row>
    <row r="7" spans="1:8" ht="18" x14ac:dyDescent="0.25">
      <c r="A7" s="13">
        <v>2</v>
      </c>
      <c r="B7" s="3" t="s">
        <v>51</v>
      </c>
      <c r="C7" s="20" t="str">
        <f>IFERROR(COUNTIF(IR_Log!$K$5:$K$304,"نعم")/(COUNTIF(IR_Log!$K$5:$K$304,"نعم")+COUNTIF(IR_Log!$K$5:$K$304,"لا")),"")</f>
        <v/>
      </c>
      <c r="D7" s="17">
        <v>0.95</v>
      </c>
      <c r="E7" s="18" t="s">
        <v>49</v>
      </c>
      <c r="F7" s="13" t="str">
        <f>IF(C7="","لا توجد بيانات",IF(IF(E7="≥",C7&gt;=D7,C7&lt;=D7),"ضمن المستهدف","خارج المستهدف"))</f>
        <v>لا توجد بيانات</v>
      </c>
      <c r="G7" s="21">
        <f>COUNTIF(IR_Log!$K$5:$K$304,"نعم")+COUNTIF(IR_Log!$K$5:$K$304,"لا")</f>
        <v>0</v>
      </c>
      <c r="H7" s="7" t="s">
        <v>52</v>
      </c>
    </row>
    <row r="8" spans="1:8" ht="18" x14ac:dyDescent="0.25">
      <c r="A8" s="15">
        <v>3</v>
      </c>
      <c r="B8" s="8" t="s">
        <v>53</v>
      </c>
      <c r="C8" s="19">
        <f>COUNTA(IR_Log!$A$5:$A$304)</f>
        <v>0</v>
      </c>
      <c r="D8" s="9"/>
      <c r="E8" s="9"/>
      <c r="F8" s="15" t="s">
        <v>54</v>
      </c>
      <c r="G8" s="19"/>
      <c r="H8" s="9" t="s">
        <v>55</v>
      </c>
    </row>
    <row r="9" spans="1:8" ht="18" x14ac:dyDescent="0.25">
      <c r="A9" s="13">
        <v>4</v>
      </c>
      <c r="B9" s="3" t="s">
        <v>56</v>
      </c>
      <c r="C9" s="22" t="str">
        <f>IFERROR(AVERAGE(NCR_Log!$P$5:$P$304),"")</f>
        <v/>
      </c>
      <c r="D9" s="23">
        <v>14</v>
      </c>
      <c r="E9" s="18" t="s">
        <v>57</v>
      </c>
      <c r="F9" s="13" t="str">
        <f>IF(C9="","لا توجد بيانات",IF(IF(E9="≥",C9&gt;=D9,C9&lt;=D9),"ضمن المستهدف","خارج المستهدف"))</f>
        <v>لا توجد بيانات</v>
      </c>
      <c r="G9" s="21">
        <f>COUNT(NCR_Log!$P$5:$P$304)</f>
        <v>0</v>
      </c>
      <c r="H9" s="7" t="s">
        <v>58</v>
      </c>
    </row>
    <row r="10" spans="1:8" ht="18" x14ac:dyDescent="0.25">
      <c r="A10" s="15">
        <v>5</v>
      </c>
      <c r="B10" s="8" t="s">
        <v>59</v>
      </c>
      <c r="C10" s="19">
        <f ca="1">COUNTIF(NCR_Log!$O$5:$O$304,"مفتوح")+COUNTIF(NCR_Log!$O$5:$O$304,"متأخر")</f>
        <v>0</v>
      </c>
      <c r="D10" s="9"/>
      <c r="E10" s="9"/>
      <c r="F10" s="15" t="s">
        <v>54</v>
      </c>
      <c r="G10" s="19">
        <f>COUNTA(NCR_Log!$A$5:$A$304)</f>
        <v>0</v>
      </c>
      <c r="H10" s="9" t="s">
        <v>60</v>
      </c>
    </row>
    <row r="11" spans="1:8" ht="36" x14ac:dyDescent="0.25">
      <c r="A11" s="13">
        <v>6</v>
      </c>
      <c r="B11" s="3" t="s">
        <v>61</v>
      </c>
      <c r="C11" s="21">
        <f ca="1">COUNTIF(NCR_Log!$O$5:$O$304,"متأخر")</f>
        <v>0</v>
      </c>
      <c r="D11" s="14">
        <v>0</v>
      </c>
      <c r="E11" s="18" t="s">
        <v>57</v>
      </c>
      <c r="F11" s="13" t="str">
        <f ca="1">IF(C11="","لا توجد بيانات",IF(IF(E11="≥",C11&gt;=D11,C11&lt;=D11),"ضمن المستهدف","خارج المستهدف"))</f>
        <v>ضمن المستهدف</v>
      </c>
      <c r="G11" s="21">
        <f>COUNTA(NCR_Log!$A$5:$A$304)</f>
        <v>0</v>
      </c>
      <c r="H11" s="7" t="s">
        <v>62</v>
      </c>
    </row>
    <row r="12" spans="1:8" ht="18" x14ac:dyDescent="0.25">
      <c r="A12" s="15">
        <v>7</v>
      </c>
      <c r="B12" s="8" t="s">
        <v>63</v>
      </c>
      <c r="C12" s="24" t="str">
        <f>IFERROR(AVERAGE(Submittal_Log!$K$5:$K$304),"")</f>
        <v/>
      </c>
      <c r="D12" s="23">
        <v>14</v>
      </c>
      <c r="E12" s="18" t="s">
        <v>57</v>
      </c>
      <c r="F12" s="15" t="str">
        <f>IF(C12="","لا توجد بيانات",IF(IF(E12="≥",C12&gt;=D12,C12&lt;=D12),"ضمن المستهدف","خارج المستهدف"))</f>
        <v>لا توجد بيانات</v>
      </c>
      <c r="G12" s="19">
        <f>COUNT(Submittal_Log!$K$5:$K$304)</f>
        <v>0</v>
      </c>
      <c r="H12" s="9" t="s">
        <v>64</v>
      </c>
    </row>
    <row r="13" spans="1:8" ht="18" x14ac:dyDescent="0.25">
      <c r="A13" s="13">
        <v>8</v>
      </c>
      <c r="B13" s="3" t="s">
        <v>65</v>
      </c>
      <c r="C13" s="20" t="str">
        <f>IFERROR(SUM(Submittal_Log!$M$5:$M$304)/COUNT(Submittal_Log!$M$5:$M$304),"")</f>
        <v/>
      </c>
      <c r="D13" s="17">
        <v>0.8</v>
      </c>
      <c r="E13" s="18" t="s">
        <v>49</v>
      </c>
      <c r="F13" s="13" t="str">
        <f>IF(C13="","لا توجد بيانات",IF(IF(E13="≥",C13&gt;=D13,C13&lt;=D13),"ضمن المستهدف","خارج المستهدف"))</f>
        <v>لا توجد بيانات</v>
      </c>
      <c r="G13" s="21">
        <f>COUNT(Submittal_Log!$M$5:$M$304)</f>
        <v>0</v>
      </c>
      <c r="H13" s="7" t="s">
        <v>66</v>
      </c>
    </row>
    <row r="14" spans="1:8" ht="18" x14ac:dyDescent="0.25">
      <c r="A14" s="15">
        <v>9</v>
      </c>
      <c r="B14" s="8" t="s">
        <v>67</v>
      </c>
      <c r="C14" s="16" t="str">
        <f>IFERROR(COUNTIF(Test_Log!$J$5:$J$304,"فاشل")/(COUNTIF(Test_Log!$J$5:$J$304,"ناجح")+COUNTIF(Test_Log!$J$5:$J$304,"فاشل")),"")</f>
        <v/>
      </c>
      <c r="D14" s="17">
        <v>0.03</v>
      </c>
      <c r="E14" s="18" t="s">
        <v>57</v>
      </c>
      <c r="F14" s="15" t="str">
        <f>IF(C14="","لا توجد بيانات",IF(IF(E14="≥",C14&gt;=D14,C14&lt;=D14),"ضمن المستهدف","خارج المستهدف"))</f>
        <v>لا توجد بيانات</v>
      </c>
      <c r="G14" s="19">
        <f>COUNTIF(Test_Log!$J$5:$J$304,"ناجح")+COUNTIF(Test_Log!$J$5:$J$304,"فاشل")</f>
        <v>0</v>
      </c>
      <c r="H14" s="9" t="s">
        <v>68</v>
      </c>
    </row>
    <row r="16" spans="1:8" ht="18.600000000000001" x14ac:dyDescent="0.55000000000000004">
      <c r="B16" s="25" t="s">
        <v>69</v>
      </c>
    </row>
    <row r="17" spans="1:10" ht="18" x14ac:dyDescent="0.25">
      <c r="B17" s="12" t="s">
        <v>70</v>
      </c>
      <c r="C17" s="12" t="s">
        <v>71</v>
      </c>
      <c r="D17" s="12" t="s">
        <v>72</v>
      </c>
    </row>
    <row r="18" spans="1:10" ht="18" x14ac:dyDescent="0.25">
      <c r="B18" s="26" t="s">
        <v>73</v>
      </c>
      <c r="C18" s="21">
        <f>COUNTIF(Submittal_Log!$J$5:$J$304,B18)</f>
        <v>0</v>
      </c>
      <c r="D18" s="27" t="str">
        <f>IFERROR(C18/SUM($C$18:$C$21),"")</f>
        <v/>
      </c>
    </row>
    <row r="19" spans="1:10" ht="18" x14ac:dyDescent="0.25">
      <c r="B19" s="26" t="s">
        <v>74</v>
      </c>
      <c r="C19" s="21">
        <f>COUNTIF(Submittal_Log!$J$5:$J$304,B19)</f>
        <v>0</v>
      </c>
      <c r="D19" s="27" t="str">
        <f>IFERROR(C19/SUM($C$18:$C$21),"")</f>
        <v/>
      </c>
    </row>
    <row r="20" spans="1:10" ht="18" x14ac:dyDescent="0.25">
      <c r="B20" s="26" t="s">
        <v>75</v>
      </c>
      <c r="C20" s="21">
        <f>COUNTIF(Submittal_Log!$J$5:$J$304,B20)</f>
        <v>0</v>
      </c>
      <c r="D20" s="27" t="str">
        <f>IFERROR(C20/SUM($C$18:$C$21),"")</f>
        <v/>
      </c>
    </row>
    <row r="21" spans="1:10" ht="18" x14ac:dyDescent="0.25">
      <c r="B21" s="26" t="s">
        <v>76</v>
      </c>
      <c r="C21" s="21">
        <f>COUNTIF(Submittal_Log!$J$5:$J$304,B21)</f>
        <v>0</v>
      </c>
      <c r="D21" s="27" t="str">
        <f>IFERROR(C21/SUM($C$18:$C$21),"")</f>
        <v/>
      </c>
    </row>
    <row r="23" spans="1:10" ht="18.600000000000001" x14ac:dyDescent="0.55000000000000004">
      <c r="B23" s="25" t="s">
        <v>77</v>
      </c>
    </row>
    <row r="24" spans="1:10" ht="36" x14ac:dyDescent="0.25">
      <c r="A24" s="12" t="s">
        <v>78</v>
      </c>
      <c r="B24" s="12" t="s">
        <v>79</v>
      </c>
      <c r="C24" s="12" t="s">
        <v>80</v>
      </c>
      <c r="D24" s="12" t="s">
        <v>81</v>
      </c>
      <c r="E24" s="12" t="s">
        <v>82</v>
      </c>
      <c r="F24" s="12" t="s">
        <v>83</v>
      </c>
      <c r="G24" s="12" t="s">
        <v>84</v>
      </c>
      <c r="H24" s="12" t="s">
        <v>59</v>
      </c>
      <c r="I24" s="12" t="s">
        <v>85</v>
      </c>
      <c r="J24" s="12" t="s">
        <v>86</v>
      </c>
    </row>
    <row r="25" spans="1:10" ht="18" x14ac:dyDescent="0.25">
      <c r="A25" s="13" t="s">
        <v>87</v>
      </c>
      <c r="B25" s="10" t="str">
        <f>IF(A25="","",IFERROR(INDEX(Lists!$B$2:$B$27,MATCH(A25,Lists!$A$2:$A$27,0)),"رمز غير معروف"))</f>
        <v>إجراءات عامة ومستندات</v>
      </c>
      <c r="C25" s="21">
        <f>SUMIF(ITP_Matrix!$C$5:$C$395,$A25,ITP_Matrix!$F$5:$F$395)</f>
        <v>162</v>
      </c>
      <c r="D25" s="21">
        <f>SUMIF(ITP_Matrix!$C$5:$C$395,$A25,ITP_Matrix!$G$5:$G$395)</f>
        <v>14</v>
      </c>
      <c r="E25" s="21">
        <f>COUNTIF(IR_Log!$C$5:$C$304,$A25)</f>
        <v>0</v>
      </c>
      <c r="F25" s="20" t="str">
        <f>IFERROR(SUMIFS(IR_Log!$M$5:$M$304,IR_Log!$C$5:$C$304,$A25)/COUNTIFS(IR_Log!$C$5:$C$304,$A25,IR_Log!$M$5:$M$304,"&gt;=0"),"")</f>
        <v/>
      </c>
      <c r="G25" s="21">
        <f>COUNTIF(NCR_Log!$C$5:$C$304,$A25)</f>
        <v>0</v>
      </c>
      <c r="H25" s="21">
        <f>COUNTIFS(NCR_Log!$C$5:$C$304,$A25,NCR_Log!$O$5:$O$304,"مفتوح")+COUNTIFS(NCR_Log!$C$5:$C$304,$A25,NCR_Log!$O$5:$O$304,"متأخر")</f>
        <v>0</v>
      </c>
      <c r="I25" s="21">
        <f>COUNTIF(Test_Log!$C$5:$C$304,$A25)</f>
        <v>0</v>
      </c>
      <c r="J25" s="20" t="str">
        <f>IFERROR(COUNTIFS(Test_Log!$C$5:$C$304,$A25,Test_Log!$J$5:$J$304,"فاشل")/(COUNTIFS(Test_Log!$C$5:$C$304,$A25,Test_Log!$J$5:$J$304,"ناجح")+COUNTIFS(Test_Log!$C$5:$C$304,$A25,Test_Log!$J$5:$J$304,"فاشل")),"")</f>
        <v/>
      </c>
    </row>
    <row r="26" spans="1:10" ht="18" x14ac:dyDescent="0.25">
      <c r="A26" s="15" t="s">
        <v>88</v>
      </c>
      <c r="B26" s="28" t="str">
        <f>IF(A26="","",IFERROR(INDEX(Lists!$B$2:$B$27,MATCH(A26,Lists!$A$2:$A$27,0)),"رمز غير معروف"))</f>
        <v>استلام الموقع والجسات</v>
      </c>
      <c r="C26" s="19">
        <f>SUMIF(ITP_Matrix!$C$5:$C$395,$A26,ITP_Matrix!$F$5:$F$395)</f>
        <v>89</v>
      </c>
      <c r="D26" s="19">
        <f>SUMIF(ITP_Matrix!$C$5:$C$395,$A26,ITP_Matrix!$G$5:$G$395)</f>
        <v>18</v>
      </c>
      <c r="E26" s="19">
        <f>COUNTIF(IR_Log!$C$5:$C$304,$A26)</f>
        <v>0</v>
      </c>
      <c r="F26" s="16" t="str">
        <f>IFERROR(SUMIFS(IR_Log!$M$5:$M$304,IR_Log!$C$5:$C$304,$A26)/COUNTIFS(IR_Log!$C$5:$C$304,$A26,IR_Log!$M$5:$M$304,"&gt;=0"),"")</f>
        <v/>
      </c>
      <c r="G26" s="19">
        <f>COUNTIF(NCR_Log!$C$5:$C$304,$A26)</f>
        <v>0</v>
      </c>
      <c r="H26" s="19">
        <f>COUNTIFS(NCR_Log!$C$5:$C$304,$A26,NCR_Log!$O$5:$O$304,"مفتوح")+COUNTIFS(NCR_Log!$C$5:$C$304,$A26,NCR_Log!$O$5:$O$304,"متأخر")</f>
        <v>0</v>
      </c>
      <c r="I26" s="19">
        <f>COUNTIF(Test_Log!$C$5:$C$304,$A26)</f>
        <v>0</v>
      </c>
      <c r="J26" s="16" t="str">
        <f>IFERROR(COUNTIFS(Test_Log!$C$5:$C$304,$A26,Test_Log!$J$5:$J$304,"فاشل")/(COUNTIFS(Test_Log!$C$5:$C$304,$A26,Test_Log!$J$5:$J$304,"ناجح")+COUNTIFS(Test_Log!$C$5:$C$304,$A26,Test_Log!$J$5:$J$304,"فاشل")),"")</f>
        <v/>
      </c>
    </row>
    <row r="27" spans="1:10" ht="18" x14ac:dyDescent="0.25">
      <c r="A27" s="13" t="s">
        <v>89</v>
      </c>
      <c r="B27" s="10" t="str">
        <f>IF(A27="","",IFERROR(INDEX(Lists!$B$2:$B$27,MATCH(A27,Lists!$A$2:$A$27,0)),"رمز غير معروف"))</f>
        <v>حفر وإحلال وردم</v>
      </c>
      <c r="C27" s="21">
        <f>SUMIF(ITP_Matrix!$C$5:$C$395,$A27,ITP_Matrix!$F$5:$F$395)</f>
        <v>147</v>
      </c>
      <c r="D27" s="21">
        <f>SUMIF(ITP_Matrix!$C$5:$C$395,$A27,ITP_Matrix!$G$5:$G$395)</f>
        <v>62</v>
      </c>
      <c r="E27" s="21">
        <f>COUNTIF(IR_Log!$C$5:$C$304,$A27)</f>
        <v>0</v>
      </c>
      <c r="F27" s="20" t="str">
        <f>IFERROR(SUMIFS(IR_Log!$M$5:$M$304,IR_Log!$C$5:$C$304,$A27)/COUNTIFS(IR_Log!$C$5:$C$304,$A27,IR_Log!$M$5:$M$304,"&gt;=0"),"")</f>
        <v/>
      </c>
      <c r="G27" s="21">
        <f>COUNTIF(NCR_Log!$C$5:$C$304,$A27)</f>
        <v>0</v>
      </c>
      <c r="H27" s="21">
        <f>COUNTIFS(NCR_Log!$C$5:$C$304,$A27,NCR_Log!$O$5:$O$304,"مفتوح")+COUNTIFS(NCR_Log!$C$5:$C$304,$A27,NCR_Log!$O$5:$O$304,"متأخر")</f>
        <v>0</v>
      </c>
      <c r="I27" s="21">
        <f>COUNTIF(Test_Log!$C$5:$C$304,$A27)</f>
        <v>0</v>
      </c>
      <c r="J27" s="20" t="str">
        <f>IFERROR(COUNTIFS(Test_Log!$C$5:$C$304,$A27,Test_Log!$J$5:$J$304,"فاشل")/(COUNTIFS(Test_Log!$C$5:$C$304,$A27,Test_Log!$J$5:$J$304,"ناجح")+COUNTIFS(Test_Log!$C$5:$C$304,$A27,Test_Log!$J$5:$J$304,"فاشل")),"")</f>
        <v/>
      </c>
    </row>
    <row r="28" spans="1:10" ht="18" x14ac:dyDescent="0.25">
      <c r="A28" s="15" t="s">
        <v>90</v>
      </c>
      <c r="B28" s="28" t="str">
        <f>IF(A28="","",IFERROR(INDEX(Lists!$B$2:$B$27,MATCH(A28,Lists!$A$2:$A$27,0)),"رمز غير معروف"))</f>
        <v>خوازيق</v>
      </c>
      <c r="C28" s="19">
        <f>SUMIF(ITP_Matrix!$C$5:$C$395,$A28,ITP_Matrix!$F$5:$F$395)</f>
        <v>76</v>
      </c>
      <c r="D28" s="19">
        <f>SUMIF(ITP_Matrix!$C$5:$C$395,$A28,ITP_Matrix!$G$5:$G$395)</f>
        <v>31</v>
      </c>
      <c r="E28" s="19">
        <f>COUNTIF(IR_Log!$C$5:$C$304,$A28)</f>
        <v>0</v>
      </c>
      <c r="F28" s="16" t="str">
        <f>IFERROR(SUMIFS(IR_Log!$M$5:$M$304,IR_Log!$C$5:$C$304,$A28)/COUNTIFS(IR_Log!$C$5:$C$304,$A28,IR_Log!$M$5:$M$304,"&gt;=0"),"")</f>
        <v/>
      </c>
      <c r="G28" s="19">
        <f>COUNTIF(NCR_Log!$C$5:$C$304,$A28)</f>
        <v>0</v>
      </c>
      <c r="H28" s="19">
        <f>COUNTIFS(NCR_Log!$C$5:$C$304,$A28,NCR_Log!$O$5:$O$304,"مفتوح")+COUNTIFS(NCR_Log!$C$5:$C$304,$A28,NCR_Log!$O$5:$O$304,"متأخر")</f>
        <v>0</v>
      </c>
      <c r="I28" s="19">
        <f>COUNTIF(Test_Log!$C$5:$C$304,$A28)</f>
        <v>0</v>
      </c>
      <c r="J28" s="16" t="str">
        <f>IFERROR(COUNTIFS(Test_Log!$C$5:$C$304,$A28,Test_Log!$J$5:$J$304,"فاشل")/(COUNTIFS(Test_Log!$C$5:$C$304,$A28,Test_Log!$J$5:$J$304,"ناجح")+COUNTIFS(Test_Log!$C$5:$C$304,$A28,Test_Log!$J$5:$J$304,"فاشل")),"")</f>
        <v/>
      </c>
    </row>
    <row r="29" spans="1:10" ht="36" x14ac:dyDescent="0.25">
      <c r="A29" s="13" t="s">
        <v>91</v>
      </c>
      <c r="B29" s="10" t="str">
        <f>IF(A29="","",IFERROR(INDEX(Lists!$B$2:$B$27,MATCH(A29,Lists!$A$2:$A$27,0)),"رمز غير معروف"))</f>
        <v>خرسانة ومواد واختبارات</v>
      </c>
      <c r="C29" s="21">
        <f>SUMIF(ITP_Matrix!$C$5:$C$395,$A29,ITP_Matrix!$F$5:$F$395)</f>
        <v>299</v>
      </c>
      <c r="D29" s="21">
        <f>SUMIF(ITP_Matrix!$C$5:$C$395,$A29,ITP_Matrix!$G$5:$G$395)</f>
        <v>70</v>
      </c>
      <c r="E29" s="21">
        <f>COUNTIF(IR_Log!$C$5:$C$304,$A29)</f>
        <v>0</v>
      </c>
      <c r="F29" s="20" t="str">
        <f>IFERROR(SUMIFS(IR_Log!$M$5:$M$304,IR_Log!$C$5:$C$304,$A29)/COUNTIFS(IR_Log!$C$5:$C$304,$A29,IR_Log!$M$5:$M$304,"&gt;=0"),"")</f>
        <v/>
      </c>
      <c r="G29" s="21">
        <f>COUNTIF(NCR_Log!$C$5:$C$304,$A29)</f>
        <v>0</v>
      </c>
      <c r="H29" s="21">
        <f>COUNTIFS(NCR_Log!$C$5:$C$304,$A29,NCR_Log!$O$5:$O$304,"مفتوح")+COUNTIFS(NCR_Log!$C$5:$C$304,$A29,NCR_Log!$O$5:$O$304,"متأخر")</f>
        <v>0</v>
      </c>
      <c r="I29" s="21">
        <f>COUNTIF(Test_Log!$C$5:$C$304,$A29)</f>
        <v>0</v>
      </c>
      <c r="J29" s="20" t="str">
        <f>IFERROR(COUNTIFS(Test_Log!$C$5:$C$304,$A29,Test_Log!$J$5:$J$304,"فاشل")/(COUNTIFS(Test_Log!$C$5:$C$304,$A29,Test_Log!$J$5:$J$304,"ناجح")+COUNTIFS(Test_Log!$C$5:$C$304,$A29,Test_Log!$J$5:$J$304,"فاشل")),"")</f>
        <v/>
      </c>
    </row>
    <row r="30" spans="1:10" ht="36" x14ac:dyDescent="0.25">
      <c r="A30" s="15" t="s">
        <v>92</v>
      </c>
      <c r="B30" s="28" t="str">
        <f>IF(A30="","",IFERROR(INDEX(Lists!$B$2:$B$27,MATCH(A30,Lists!$A$2:$A$27,0)),"رمز غير معروف"))</f>
        <v>شدات ونجارة مسلحة</v>
      </c>
      <c r="C30" s="19">
        <f>SUMIF(ITP_Matrix!$C$5:$C$395,$A30,ITP_Matrix!$F$5:$F$395)</f>
        <v>271</v>
      </c>
      <c r="D30" s="19">
        <f>SUMIF(ITP_Matrix!$C$5:$C$395,$A30,ITP_Matrix!$G$5:$G$395)</f>
        <v>96</v>
      </c>
      <c r="E30" s="19">
        <f>COUNTIF(IR_Log!$C$5:$C$304,$A30)</f>
        <v>0</v>
      </c>
      <c r="F30" s="16" t="str">
        <f>IFERROR(SUMIFS(IR_Log!$M$5:$M$304,IR_Log!$C$5:$C$304,$A30)/COUNTIFS(IR_Log!$C$5:$C$304,$A30,IR_Log!$M$5:$M$304,"&gt;=0"),"")</f>
        <v/>
      </c>
      <c r="G30" s="19">
        <f>COUNTIF(NCR_Log!$C$5:$C$304,$A30)</f>
        <v>0</v>
      </c>
      <c r="H30" s="19">
        <f>COUNTIFS(NCR_Log!$C$5:$C$304,$A30,NCR_Log!$O$5:$O$304,"مفتوح")+COUNTIFS(NCR_Log!$C$5:$C$304,$A30,NCR_Log!$O$5:$O$304,"متأخر")</f>
        <v>0</v>
      </c>
      <c r="I30" s="19">
        <f>COUNTIF(Test_Log!$C$5:$C$304,$A30)</f>
        <v>0</v>
      </c>
      <c r="J30" s="16" t="str">
        <f>IFERROR(COUNTIFS(Test_Log!$C$5:$C$304,$A30,Test_Log!$J$5:$J$304,"فاشل")/(COUNTIFS(Test_Log!$C$5:$C$304,$A30,Test_Log!$J$5:$J$304,"ناجح")+COUNTIFS(Test_Log!$C$5:$C$304,$A30,Test_Log!$J$5:$J$304,"فاشل")),"")</f>
        <v/>
      </c>
    </row>
    <row r="31" spans="1:10" ht="36" x14ac:dyDescent="0.25">
      <c r="A31" s="13" t="s">
        <v>93</v>
      </c>
      <c r="B31" s="10" t="str">
        <f>IF(A31="","",IFERROR(INDEX(Lists!$B$2:$B$27,MATCH(A31,Lists!$A$2:$A$27,0)),"رمز غير معروف"))</f>
        <v>حديد تسليح</v>
      </c>
      <c r="C31" s="21">
        <f>SUMIF(ITP_Matrix!$C$5:$C$395,$A31,ITP_Matrix!$F$5:$F$395)</f>
        <v>333</v>
      </c>
      <c r="D31" s="21">
        <f>SUMIF(ITP_Matrix!$C$5:$C$395,$A31,ITP_Matrix!$G$5:$G$395)</f>
        <v>241</v>
      </c>
      <c r="E31" s="21">
        <f>COUNTIF(IR_Log!$C$5:$C$304,$A31)</f>
        <v>0</v>
      </c>
      <c r="F31" s="20" t="str">
        <f>IFERROR(SUMIFS(IR_Log!$M$5:$M$304,IR_Log!$C$5:$C$304,$A31)/COUNTIFS(IR_Log!$C$5:$C$304,$A31,IR_Log!$M$5:$M$304,"&gt;=0"),"")</f>
        <v/>
      </c>
      <c r="G31" s="21">
        <f>COUNTIF(NCR_Log!$C$5:$C$304,$A31)</f>
        <v>0</v>
      </c>
      <c r="H31" s="21">
        <f>COUNTIFS(NCR_Log!$C$5:$C$304,$A31,NCR_Log!$O$5:$O$304,"مفتوح")+COUNTIFS(NCR_Log!$C$5:$C$304,$A31,NCR_Log!$O$5:$O$304,"متأخر")</f>
        <v>0</v>
      </c>
      <c r="I31" s="21">
        <f>COUNTIF(Test_Log!$C$5:$C$304,$A31)</f>
        <v>0</v>
      </c>
      <c r="J31" s="20" t="str">
        <f>IFERROR(COUNTIFS(Test_Log!$C$5:$C$304,$A31,Test_Log!$J$5:$J$304,"فاشل")/(COUNTIFS(Test_Log!$C$5:$C$304,$A31,Test_Log!$J$5:$J$304,"ناجح")+COUNTIFS(Test_Log!$C$5:$C$304,$A31,Test_Log!$J$5:$J$304,"فاشل")),"")</f>
        <v/>
      </c>
    </row>
    <row r="32" spans="1:10" ht="36" x14ac:dyDescent="0.25">
      <c r="A32" s="15" t="s">
        <v>94</v>
      </c>
      <c r="B32" s="28" t="str">
        <f>IF(A32="","",IFERROR(INDEX(Lists!$B$2:$B$27,MATCH(A32,Lists!$A$2:$A$27,0)),"رمز غير معروف"))</f>
        <v>أسقف خاصة</v>
      </c>
      <c r="C32" s="19">
        <f>SUMIF(ITP_Matrix!$C$5:$C$395,$A32,ITP_Matrix!$F$5:$F$395)</f>
        <v>136</v>
      </c>
      <c r="D32" s="19">
        <f>SUMIF(ITP_Matrix!$C$5:$C$395,$A32,ITP_Matrix!$G$5:$G$395)</f>
        <v>76</v>
      </c>
      <c r="E32" s="19">
        <f>COUNTIF(IR_Log!$C$5:$C$304,$A32)</f>
        <v>0</v>
      </c>
      <c r="F32" s="16" t="str">
        <f>IFERROR(SUMIFS(IR_Log!$M$5:$M$304,IR_Log!$C$5:$C$304,$A32)/COUNTIFS(IR_Log!$C$5:$C$304,$A32,IR_Log!$M$5:$M$304,"&gt;=0"),"")</f>
        <v/>
      </c>
      <c r="G32" s="19">
        <f>COUNTIF(NCR_Log!$C$5:$C$304,$A32)</f>
        <v>0</v>
      </c>
      <c r="H32" s="19">
        <f>COUNTIFS(NCR_Log!$C$5:$C$304,$A32,NCR_Log!$O$5:$O$304,"مفتوح")+COUNTIFS(NCR_Log!$C$5:$C$304,$A32,NCR_Log!$O$5:$O$304,"متأخر")</f>
        <v>0</v>
      </c>
      <c r="I32" s="19">
        <f>COUNTIF(Test_Log!$C$5:$C$304,$A32)</f>
        <v>0</v>
      </c>
      <c r="J32" s="16" t="str">
        <f>IFERROR(COUNTIFS(Test_Log!$C$5:$C$304,$A32,Test_Log!$J$5:$J$304,"فاشل")/(COUNTIFS(Test_Log!$C$5:$C$304,$A32,Test_Log!$J$5:$J$304,"ناجح")+COUNTIFS(Test_Log!$C$5:$C$304,$A32,Test_Log!$J$5:$J$304,"فاشل")),"")</f>
        <v/>
      </c>
    </row>
    <row r="33" spans="1:10" ht="36" x14ac:dyDescent="0.25">
      <c r="A33" s="13" t="s">
        <v>95</v>
      </c>
      <c r="B33" s="10" t="str">
        <f>IF(A33="","",IFERROR(INDEX(Lists!$B$2:$B$27,MATCH(A33,Lists!$A$2:$A$27,0)),"رمز غير معروف"))</f>
        <v>خزانات وبيارات</v>
      </c>
      <c r="C33" s="21">
        <f>SUMIF(ITP_Matrix!$C$5:$C$395,$A33,ITP_Matrix!$F$5:$F$395)</f>
        <v>59</v>
      </c>
      <c r="D33" s="21">
        <f>SUMIF(ITP_Matrix!$C$5:$C$395,$A33,ITP_Matrix!$G$5:$G$395)</f>
        <v>19</v>
      </c>
      <c r="E33" s="21">
        <f>COUNTIF(IR_Log!$C$5:$C$304,$A33)</f>
        <v>0</v>
      </c>
      <c r="F33" s="20" t="str">
        <f>IFERROR(SUMIFS(IR_Log!$M$5:$M$304,IR_Log!$C$5:$C$304,$A33)/COUNTIFS(IR_Log!$C$5:$C$304,$A33,IR_Log!$M$5:$M$304,"&gt;=0"),"")</f>
        <v/>
      </c>
      <c r="G33" s="21">
        <f>COUNTIF(NCR_Log!$C$5:$C$304,$A33)</f>
        <v>0</v>
      </c>
      <c r="H33" s="21">
        <f>COUNTIFS(NCR_Log!$C$5:$C$304,$A33,NCR_Log!$O$5:$O$304,"مفتوح")+COUNTIFS(NCR_Log!$C$5:$C$304,$A33,NCR_Log!$O$5:$O$304,"متأخر")</f>
        <v>0</v>
      </c>
      <c r="I33" s="21">
        <f>COUNTIF(Test_Log!$C$5:$C$304,$A33)</f>
        <v>0</v>
      </c>
      <c r="J33" s="20" t="str">
        <f>IFERROR(COUNTIFS(Test_Log!$C$5:$C$304,$A33,Test_Log!$J$5:$J$304,"فاشل")/(COUNTIFS(Test_Log!$C$5:$C$304,$A33,Test_Log!$J$5:$J$304,"ناجح")+COUNTIFS(Test_Log!$C$5:$C$304,$A33,Test_Log!$J$5:$J$304,"فاشل")),"")</f>
        <v/>
      </c>
    </row>
    <row r="34" spans="1:10" ht="36" x14ac:dyDescent="0.25">
      <c r="A34" s="15" t="s">
        <v>96</v>
      </c>
      <c r="B34" s="28" t="str">
        <f>IF(A34="","",IFERROR(INDEX(Lists!$B$2:$B$27,MATCH(A34,Lists!$A$2:$A$27,0)),"رمز غير معروف"))</f>
        <v>منشآت معدنية وأسوار</v>
      </c>
      <c r="C34" s="19">
        <f>SUMIF(ITP_Matrix!$C$5:$C$395,$A34,ITP_Matrix!$F$5:$F$395)</f>
        <v>35</v>
      </c>
      <c r="D34" s="19">
        <f>SUMIF(ITP_Matrix!$C$5:$C$395,$A34,ITP_Matrix!$G$5:$G$395)</f>
        <v>14</v>
      </c>
      <c r="E34" s="19">
        <f>COUNTIF(IR_Log!$C$5:$C$304,$A34)</f>
        <v>0</v>
      </c>
      <c r="F34" s="16" t="str">
        <f>IFERROR(SUMIFS(IR_Log!$M$5:$M$304,IR_Log!$C$5:$C$304,$A34)/COUNTIFS(IR_Log!$C$5:$C$304,$A34,IR_Log!$M$5:$M$304,"&gt;=0"),"")</f>
        <v/>
      </c>
      <c r="G34" s="19">
        <f>COUNTIF(NCR_Log!$C$5:$C$304,$A34)</f>
        <v>0</v>
      </c>
      <c r="H34" s="19">
        <f>COUNTIFS(NCR_Log!$C$5:$C$304,$A34,NCR_Log!$O$5:$O$304,"مفتوح")+COUNTIFS(NCR_Log!$C$5:$C$304,$A34,NCR_Log!$O$5:$O$304,"متأخر")</f>
        <v>0</v>
      </c>
      <c r="I34" s="19">
        <f>COUNTIF(Test_Log!$C$5:$C$304,$A34)</f>
        <v>0</v>
      </c>
      <c r="J34" s="16" t="str">
        <f>IFERROR(COUNTIFS(Test_Log!$C$5:$C$304,$A34,Test_Log!$J$5:$J$304,"فاشل")/(COUNTIFS(Test_Log!$C$5:$C$304,$A34,Test_Log!$J$5:$J$304,"ناجح")+COUNTIFS(Test_Log!$C$5:$C$304,$A34,Test_Log!$J$5:$J$304,"فاشل")),"")</f>
        <v/>
      </c>
    </row>
    <row r="35" spans="1:10" ht="36" x14ac:dyDescent="0.25">
      <c r="A35" s="13" t="s">
        <v>97</v>
      </c>
      <c r="B35" s="10" t="str">
        <f>IF(A35="","",IFERROR(INDEX(Lists!$B$2:$B$27,MATCH(A35,Lists!$A$2:$A$27,0)),"رمز غير معروف"))</f>
        <v>أسفلت وبردورات وإنترلوك</v>
      </c>
      <c r="C35" s="21">
        <f>SUMIF(ITP_Matrix!$C$5:$C$395,$A35,ITP_Matrix!$F$5:$F$395)</f>
        <v>81</v>
      </c>
      <c r="D35" s="21">
        <f>SUMIF(ITP_Matrix!$C$5:$C$395,$A35,ITP_Matrix!$G$5:$G$395)</f>
        <v>21</v>
      </c>
      <c r="E35" s="21">
        <f>COUNTIF(IR_Log!$C$5:$C$304,$A35)</f>
        <v>0</v>
      </c>
      <c r="F35" s="20" t="str">
        <f>IFERROR(SUMIFS(IR_Log!$M$5:$M$304,IR_Log!$C$5:$C$304,$A35)/COUNTIFS(IR_Log!$C$5:$C$304,$A35,IR_Log!$M$5:$M$304,"&gt;=0"),"")</f>
        <v/>
      </c>
      <c r="G35" s="21">
        <f>COUNTIF(NCR_Log!$C$5:$C$304,$A35)</f>
        <v>0</v>
      </c>
      <c r="H35" s="21">
        <f>COUNTIFS(NCR_Log!$C$5:$C$304,$A35,NCR_Log!$O$5:$O$304,"مفتوح")+COUNTIFS(NCR_Log!$C$5:$C$304,$A35,NCR_Log!$O$5:$O$304,"متأخر")</f>
        <v>0</v>
      </c>
      <c r="I35" s="21">
        <f>COUNTIF(Test_Log!$C$5:$C$304,$A35)</f>
        <v>0</v>
      </c>
      <c r="J35" s="20" t="str">
        <f>IFERROR(COUNTIFS(Test_Log!$C$5:$C$304,$A35,Test_Log!$J$5:$J$304,"فاشل")/(COUNTIFS(Test_Log!$C$5:$C$304,$A35,Test_Log!$J$5:$J$304,"ناجح")+COUNTIFS(Test_Log!$C$5:$C$304,$A35,Test_Log!$J$5:$J$304,"فاشل")),"")</f>
        <v/>
      </c>
    </row>
    <row r="36" spans="1:10" ht="18" x14ac:dyDescent="0.25">
      <c r="A36" s="15" t="s">
        <v>98</v>
      </c>
      <c r="B36" s="28" t="str">
        <f>IF(A36="","",IFERROR(INDEX(Lists!$B$2:$B$27,MATCH(A36,Lists!$A$2:$A$27,0)),"رمز غير معروف"))</f>
        <v>مباني بلوك وطوب</v>
      </c>
      <c r="C36" s="19">
        <f>SUMIF(ITP_Matrix!$C$5:$C$395,$A36,ITP_Matrix!$F$5:$F$395)</f>
        <v>178</v>
      </c>
      <c r="D36" s="19">
        <f>SUMIF(ITP_Matrix!$C$5:$C$395,$A36,ITP_Matrix!$G$5:$G$395)</f>
        <v>35</v>
      </c>
      <c r="E36" s="19">
        <f>COUNTIF(IR_Log!$C$5:$C$304,$A36)</f>
        <v>0</v>
      </c>
      <c r="F36" s="16" t="str">
        <f>IFERROR(SUMIFS(IR_Log!$M$5:$M$304,IR_Log!$C$5:$C$304,$A36)/COUNTIFS(IR_Log!$C$5:$C$304,$A36,IR_Log!$M$5:$M$304,"&gt;=0"),"")</f>
        <v/>
      </c>
      <c r="G36" s="19">
        <f>COUNTIF(NCR_Log!$C$5:$C$304,$A36)</f>
        <v>0</v>
      </c>
      <c r="H36" s="19">
        <f>COUNTIFS(NCR_Log!$C$5:$C$304,$A36,NCR_Log!$O$5:$O$304,"مفتوح")+COUNTIFS(NCR_Log!$C$5:$C$304,$A36,NCR_Log!$O$5:$O$304,"متأخر")</f>
        <v>0</v>
      </c>
      <c r="I36" s="19">
        <f>COUNTIF(Test_Log!$C$5:$C$304,$A36)</f>
        <v>0</v>
      </c>
      <c r="J36" s="16" t="str">
        <f>IFERROR(COUNTIFS(Test_Log!$C$5:$C$304,$A36,Test_Log!$J$5:$J$304,"فاشل")/(COUNTIFS(Test_Log!$C$5:$C$304,$A36,Test_Log!$J$5:$J$304,"ناجح")+COUNTIFS(Test_Log!$C$5:$C$304,$A36,Test_Log!$J$5:$J$304,"فاشل")),"")</f>
        <v/>
      </c>
    </row>
    <row r="37" spans="1:10" ht="36" x14ac:dyDescent="0.25">
      <c r="A37" s="13" t="s">
        <v>99</v>
      </c>
      <c r="B37" s="10" t="str">
        <f>IF(A37="","",IFERROR(INDEX(Lists!$B$2:$B$27,MATCH(A37,Lists!$A$2:$A$27,0)),"رمز غير معروف"))</f>
        <v>لياسة وبياض</v>
      </c>
      <c r="C37" s="21">
        <f>SUMIF(ITP_Matrix!$C$5:$C$395,$A37,ITP_Matrix!$F$5:$F$395)</f>
        <v>134</v>
      </c>
      <c r="D37" s="21">
        <f>SUMIF(ITP_Matrix!$C$5:$C$395,$A37,ITP_Matrix!$G$5:$G$395)</f>
        <v>10</v>
      </c>
      <c r="E37" s="21">
        <f>COUNTIF(IR_Log!$C$5:$C$304,$A37)</f>
        <v>0</v>
      </c>
      <c r="F37" s="20" t="str">
        <f>IFERROR(SUMIFS(IR_Log!$M$5:$M$304,IR_Log!$C$5:$C$304,$A37)/COUNTIFS(IR_Log!$C$5:$C$304,$A37,IR_Log!$M$5:$M$304,"&gt;=0"),"")</f>
        <v/>
      </c>
      <c r="G37" s="21">
        <f>COUNTIF(NCR_Log!$C$5:$C$304,$A37)</f>
        <v>0</v>
      </c>
      <c r="H37" s="21">
        <f>COUNTIFS(NCR_Log!$C$5:$C$304,$A37,NCR_Log!$O$5:$O$304,"مفتوح")+COUNTIFS(NCR_Log!$C$5:$C$304,$A37,NCR_Log!$O$5:$O$304,"متأخر")</f>
        <v>0</v>
      </c>
      <c r="I37" s="21">
        <f>COUNTIF(Test_Log!$C$5:$C$304,$A37)</f>
        <v>0</v>
      </c>
      <c r="J37" s="20" t="str">
        <f>IFERROR(COUNTIFS(Test_Log!$C$5:$C$304,$A37,Test_Log!$J$5:$J$304,"فاشل")/(COUNTIFS(Test_Log!$C$5:$C$304,$A37,Test_Log!$J$5:$J$304,"ناجح")+COUNTIFS(Test_Log!$C$5:$C$304,$A37,Test_Log!$J$5:$J$304,"فاشل")),"")</f>
        <v/>
      </c>
    </row>
    <row r="38" spans="1:10" ht="18" x14ac:dyDescent="0.25">
      <c r="A38" s="15" t="s">
        <v>100</v>
      </c>
      <c r="B38" s="28" t="str">
        <f>IF(A38="","",IFERROR(INDEX(Lists!$B$2:$B$27,MATCH(A38,Lists!$A$2:$A$27,0)),"رمز غير معروف"))</f>
        <v>عزل مائي وحراري</v>
      </c>
      <c r="C38" s="19">
        <f>SUMIF(ITP_Matrix!$C$5:$C$395,$A38,ITP_Matrix!$F$5:$F$395)</f>
        <v>121</v>
      </c>
      <c r="D38" s="19">
        <f>SUMIF(ITP_Matrix!$C$5:$C$395,$A38,ITP_Matrix!$G$5:$G$395)</f>
        <v>30</v>
      </c>
      <c r="E38" s="19">
        <f>COUNTIF(IR_Log!$C$5:$C$304,$A38)</f>
        <v>0</v>
      </c>
      <c r="F38" s="16" t="str">
        <f>IFERROR(SUMIFS(IR_Log!$M$5:$M$304,IR_Log!$C$5:$C$304,$A38)/COUNTIFS(IR_Log!$C$5:$C$304,$A38,IR_Log!$M$5:$M$304,"&gt;=0"),"")</f>
        <v/>
      </c>
      <c r="G38" s="19">
        <f>COUNTIF(NCR_Log!$C$5:$C$304,$A38)</f>
        <v>0</v>
      </c>
      <c r="H38" s="19">
        <f>COUNTIFS(NCR_Log!$C$5:$C$304,$A38,NCR_Log!$O$5:$O$304,"مفتوح")+COUNTIFS(NCR_Log!$C$5:$C$304,$A38,NCR_Log!$O$5:$O$304,"متأخر")</f>
        <v>0</v>
      </c>
      <c r="I38" s="19">
        <f>COUNTIF(Test_Log!$C$5:$C$304,$A38)</f>
        <v>0</v>
      </c>
      <c r="J38" s="16" t="str">
        <f>IFERROR(COUNTIFS(Test_Log!$C$5:$C$304,$A38,Test_Log!$J$5:$J$304,"فاشل")/(COUNTIFS(Test_Log!$C$5:$C$304,$A38,Test_Log!$J$5:$J$304,"ناجح")+COUNTIFS(Test_Log!$C$5:$C$304,$A38,Test_Log!$J$5:$J$304,"فاشل")),"")</f>
        <v/>
      </c>
    </row>
    <row r="39" spans="1:10" ht="18" x14ac:dyDescent="0.25">
      <c r="A39" s="13" t="s">
        <v>101</v>
      </c>
      <c r="B39" s="10" t="str">
        <f>IF(A39="","",IFERROR(INDEX(Lists!$B$2:$B$27,MATCH(A39,Lists!$A$2:$A$27,0)),"رمز غير معروف"))</f>
        <v>بلاط ورخام وتكسيات</v>
      </c>
      <c r="C39" s="21">
        <f>SUMIF(ITP_Matrix!$C$5:$C$395,$A39,ITP_Matrix!$F$5:$F$395)</f>
        <v>236</v>
      </c>
      <c r="D39" s="21">
        <f>SUMIF(ITP_Matrix!$C$5:$C$395,$A39,ITP_Matrix!$G$5:$G$395)</f>
        <v>19</v>
      </c>
      <c r="E39" s="21">
        <f>COUNTIF(IR_Log!$C$5:$C$304,$A39)</f>
        <v>0</v>
      </c>
      <c r="F39" s="20" t="str">
        <f>IFERROR(SUMIFS(IR_Log!$M$5:$M$304,IR_Log!$C$5:$C$304,$A39)/COUNTIFS(IR_Log!$C$5:$C$304,$A39,IR_Log!$M$5:$M$304,"&gt;=0"),"")</f>
        <v/>
      </c>
      <c r="G39" s="21">
        <f>COUNTIF(NCR_Log!$C$5:$C$304,$A39)</f>
        <v>0</v>
      </c>
      <c r="H39" s="21">
        <f>COUNTIFS(NCR_Log!$C$5:$C$304,$A39,NCR_Log!$O$5:$O$304,"مفتوح")+COUNTIFS(NCR_Log!$C$5:$C$304,$A39,NCR_Log!$O$5:$O$304,"متأخر")</f>
        <v>0</v>
      </c>
      <c r="I39" s="21">
        <f>COUNTIF(Test_Log!$C$5:$C$304,$A39)</f>
        <v>0</v>
      </c>
      <c r="J39" s="20" t="str">
        <f>IFERROR(COUNTIFS(Test_Log!$C$5:$C$304,$A39,Test_Log!$J$5:$J$304,"فاشل")/(COUNTIFS(Test_Log!$C$5:$C$304,$A39,Test_Log!$J$5:$J$304,"ناجح")+COUNTIFS(Test_Log!$C$5:$C$304,$A39,Test_Log!$J$5:$J$304,"فاشل")),"")</f>
        <v/>
      </c>
    </row>
    <row r="40" spans="1:10" ht="18" x14ac:dyDescent="0.25">
      <c r="A40" s="15" t="s">
        <v>102</v>
      </c>
      <c r="B40" s="28" t="str">
        <f>IF(A40="","",IFERROR(INDEX(Lists!$B$2:$B$27,MATCH(A40,Lists!$A$2:$A$27,0)),"رمز غير معروف"))</f>
        <v>أسقف مستعارة</v>
      </c>
      <c r="C40" s="19">
        <f>SUMIF(ITP_Matrix!$C$5:$C$395,$A40,ITP_Matrix!$F$5:$F$395)</f>
        <v>53</v>
      </c>
      <c r="D40" s="19">
        <f>SUMIF(ITP_Matrix!$C$5:$C$395,$A40,ITP_Matrix!$G$5:$G$395)</f>
        <v>9</v>
      </c>
      <c r="E40" s="19">
        <f>COUNTIF(IR_Log!$C$5:$C$304,$A40)</f>
        <v>0</v>
      </c>
      <c r="F40" s="16" t="str">
        <f>IFERROR(SUMIFS(IR_Log!$M$5:$M$304,IR_Log!$C$5:$C$304,$A40)/COUNTIFS(IR_Log!$C$5:$C$304,$A40,IR_Log!$M$5:$M$304,"&gt;=0"),"")</f>
        <v/>
      </c>
      <c r="G40" s="19">
        <f>COUNTIF(NCR_Log!$C$5:$C$304,$A40)</f>
        <v>0</v>
      </c>
      <c r="H40" s="19">
        <f>COUNTIFS(NCR_Log!$C$5:$C$304,$A40,NCR_Log!$O$5:$O$304,"مفتوح")+COUNTIFS(NCR_Log!$C$5:$C$304,$A40,NCR_Log!$O$5:$O$304,"متأخر")</f>
        <v>0</v>
      </c>
      <c r="I40" s="19">
        <f>COUNTIF(Test_Log!$C$5:$C$304,$A40)</f>
        <v>0</v>
      </c>
      <c r="J40" s="16" t="str">
        <f>IFERROR(COUNTIFS(Test_Log!$C$5:$C$304,$A40,Test_Log!$J$5:$J$304,"فاشل")/(COUNTIFS(Test_Log!$C$5:$C$304,$A40,Test_Log!$J$5:$J$304,"ناجح")+COUNTIFS(Test_Log!$C$5:$C$304,$A40,Test_Log!$J$5:$J$304,"فاشل")),"")</f>
        <v/>
      </c>
    </row>
    <row r="41" spans="1:10" ht="36" x14ac:dyDescent="0.25">
      <c r="A41" s="13" t="s">
        <v>103</v>
      </c>
      <c r="B41" s="10" t="str">
        <f>IF(A41="","",IFERROR(INDEX(Lists!$B$2:$B$27,MATCH(A41,Lists!$A$2:$A$27,0)),"رمز غير معروف"))</f>
        <v>نجارة معمارية</v>
      </c>
      <c r="C41" s="21">
        <f>SUMIF(ITP_Matrix!$C$5:$C$395,$A41,ITP_Matrix!$F$5:$F$395)</f>
        <v>89</v>
      </c>
      <c r="D41" s="21">
        <f>SUMIF(ITP_Matrix!$C$5:$C$395,$A41,ITP_Matrix!$G$5:$G$395)</f>
        <v>5</v>
      </c>
      <c r="E41" s="21">
        <f>COUNTIF(IR_Log!$C$5:$C$304,$A41)</f>
        <v>0</v>
      </c>
      <c r="F41" s="20" t="str">
        <f>IFERROR(SUMIFS(IR_Log!$M$5:$M$304,IR_Log!$C$5:$C$304,$A41)/COUNTIFS(IR_Log!$C$5:$C$304,$A41,IR_Log!$M$5:$M$304,"&gt;=0"),"")</f>
        <v/>
      </c>
      <c r="G41" s="21">
        <f>COUNTIF(NCR_Log!$C$5:$C$304,$A41)</f>
        <v>0</v>
      </c>
      <c r="H41" s="21">
        <f>COUNTIFS(NCR_Log!$C$5:$C$304,$A41,NCR_Log!$O$5:$O$304,"مفتوح")+COUNTIFS(NCR_Log!$C$5:$C$304,$A41,NCR_Log!$O$5:$O$304,"متأخر")</f>
        <v>0</v>
      </c>
      <c r="I41" s="21">
        <f>COUNTIF(Test_Log!$C$5:$C$304,$A41)</f>
        <v>0</v>
      </c>
      <c r="J41" s="20" t="str">
        <f>IFERROR(COUNTIFS(Test_Log!$C$5:$C$304,$A41,Test_Log!$J$5:$J$304,"فاشل")/(COUNTIFS(Test_Log!$C$5:$C$304,$A41,Test_Log!$J$5:$J$304,"ناجح")+COUNTIFS(Test_Log!$C$5:$C$304,$A41,Test_Log!$J$5:$J$304,"فاشل")),"")</f>
        <v/>
      </c>
    </row>
    <row r="42" spans="1:10" ht="36" x14ac:dyDescent="0.25">
      <c r="A42" s="15" t="s">
        <v>104</v>
      </c>
      <c r="B42" s="28" t="str">
        <f>IF(A42="","",IFERROR(INDEX(Lists!$B$2:$B$27,MATCH(A42,Lists!$A$2:$A$27,0)),"رمز غير معروف"))</f>
        <v>أبواب معدنية وألمنيوم وواجهات</v>
      </c>
      <c r="C42" s="19">
        <f>SUMIF(ITP_Matrix!$C$5:$C$395,$A42,ITP_Matrix!$F$5:$F$395)</f>
        <v>119</v>
      </c>
      <c r="D42" s="19">
        <f>SUMIF(ITP_Matrix!$C$5:$C$395,$A42,ITP_Matrix!$G$5:$G$395)</f>
        <v>10</v>
      </c>
      <c r="E42" s="19">
        <f>COUNTIF(IR_Log!$C$5:$C$304,$A42)</f>
        <v>0</v>
      </c>
      <c r="F42" s="16" t="str">
        <f>IFERROR(SUMIFS(IR_Log!$M$5:$M$304,IR_Log!$C$5:$C$304,$A42)/COUNTIFS(IR_Log!$C$5:$C$304,$A42,IR_Log!$M$5:$M$304,"&gt;=0"),"")</f>
        <v/>
      </c>
      <c r="G42" s="19">
        <f>COUNTIF(NCR_Log!$C$5:$C$304,$A42)</f>
        <v>0</v>
      </c>
      <c r="H42" s="19">
        <f>COUNTIFS(NCR_Log!$C$5:$C$304,$A42,NCR_Log!$O$5:$O$304,"مفتوح")+COUNTIFS(NCR_Log!$C$5:$C$304,$A42,NCR_Log!$O$5:$O$304,"متأخر")</f>
        <v>0</v>
      </c>
      <c r="I42" s="19">
        <f>COUNTIF(Test_Log!$C$5:$C$304,$A42)</f>
        <v>0</v>
      </c>
      <c r="J42" s="16" t="str">
        <f>IFERROR(COUNTIFS(Test_Log!$C$5:$C$304,$A42,Test_Log!$J$5:$J$304,"فاشل")/(COUNTIFS(Test_Log!$C$5:$C$304,$A42,Test_Log!$J$5:$J$304,"ناجح")+COUNTIFS(Test_Log!$C$5:$C$304,$A42,Test_Log!$J$5:$J$304,"فاشل")),"")</f>
        <v/>
      </c>
    </row>
    <row r="43" spans="1:10" ht="36" x14ac:dyDescent="0.25">
      <c r="A43" s="13" t="s">
        <v>105</v>
      </c>
      <c r="B43" s="10" t="str">
        <f>IF(A43="","",IFERROR(INDEX(Lists!$B$2:$B$27,MATCH(A43,Lists!$A$2:$A$27,0)),"رمز غير معروف"))</f>
        <v>دهانات وإيبوكسي</v>
      </c>
      <c r="C43" s="21">
        <f>SUMIF(ITP_Matrix!$C$5:$C$395,$A43,ITP_Matrix!$F$5:$F$395)</f>
        <v>88</v>
      </c>
      <c r="D43" s="21">
        <f>SUMIF(ITP_Matrix!$C$5:$C$395,$A43,ITP_Matrix!$G$5:$G$395)</f>
        <v>9</v>
      </c>
      <c r="E43" s="21">
        <f>COUNTIF(IR_Log!$C$5:$C$304,$A43)</f>
        <v>0</v>
      </c>
      <c r="F43" s="20" t="str">
        <f>IFERROR(SUMIFS(IR_Log!$M$5:$M$304,IR_Log!$C$5:$C$304,$A43)/COUNTIFS(IR_Log!$C$5:$C$304,$A43,IR_Log!$M$5:$M$304,"&gt;=0"),"")</f>
        <v/>
      </c>
      <c r="G43" s="21">
        <f>COUNTIF(NCR_Log!$C$5:$C$304,$A43)</f>
        <v>0</v>
      </c>
      <c r="H43" s="21">
        <f>COUNTIFS(NCR_Log!$C$5:$C$304,$A43,NCR_Log!$O$5:$O$304,"مفتوح")+COUNTIFS(NCR_Log!$C$5:$C$304,$A43,NCR_Log!$O$5:$O$304,"متأخر")</f>
        <v>0</v>
      </c>
      <c r="I43" s="21">
        <f>COUNTIF(Test_Log!$C$5:$C$304,$A43)</f>
        <v>0</v>
      </c>
      <c r="J43" s="20" t="str">
        <f>IFERROR(COUNTIFS(Test_Log!$C$5:$C$304,$A43,Test_Log!$J$5:$J$304,"فاشل")/(COUNTIFS(Test_Log!$C$5:$C$304,$A43,Test_Log!$J$5:$J$304,"ناجح")+COUNTIFS(Test_Log!$C$5:$C$304,$A43,Test_Log!$J$5:$J$304,"فاشل")),"")</f>
        <v/>
      </c>
    </row>
    <row r="44" spans="1:10" ht="36" x14ac:dyDescent="0.25">
      <c r="A44" s="15" t="s">
        <v>106</v>
      </c>
      <c r="B44" s="28" t="str">
        <f>IF(A44="","",IFERROR(INDEX(Lists!$B$2:$B$27,MATCH(A44,Lists!$A$2:$A$27,0)),"رمز غير معروف"))</f>
        <v>صحي وتغذية وصرف</v>
      </c>
      <c r="C44" s="19">
        <f>SUMIF(ITP_Matrix!$C$5:$C$395,$A44,ITP_Matrix!$F$5:$F$395)</f>
        <v>250</v>
      </c>
      <c r="D44" s="19">
        <f>SUMIF(ITP_Matrix!$C$5:$C$395,$A44,ITP_Matrix!$G$5:$G$395)</f>
        <v>44</v>
      </c>
      <c r="E44" s="19">
        <f>COUNTIF(IR_Log!$C$5:$C$304,$A44)</f>
        <v>0</v>
      </c>
      <c r="F44" s="16" t="str">
        <f>IFERROR(SUMIFS(IR_Log!$M$5:$M$304,IR_Log!$C$5:$C$304,$A44)/COUNTIFS(IR_Log!$C$5:$C$304,$A44,IR_Log!$M$5:$M$304,"&gt;=0"),"")</f>
        <v/>
      </c>
      <c r="G44" s="19">
        <f>COUNTIF(NCR_Log!$C$5:$C$304,$A44)</f>
        <v>0</v>
      </c>
      <c r="H44" s="19">
        <f>COUNTIFS(NCR_Log!$C$5:$C$304,$A44,NCR_Log!$O$5:$O$304,"مفتوح")+COUNTIFS(NCR_Log!$C$5:$C$304,$A44,NCR_Log!$O$5:$O$304,"متأخر")</f>
        <v>0</v>
      </c>
      <c r="I44" s="19">
        <f>COUNTIF(Test_Log!$C$5:$C$304,$A44)</f>
        <v>0</v>
      </c>
      <c r="J44" s="16" t="str">
        <f>IFERROR(COUNTIFS(Test_Log!$C$5:$C$304,$A44,Test_Log!$J$5:$J$304,"فاشل")/(COUNTIFS(Test_Log!$C$5:$C$304,$A44,Test_Log!$J$5:$J$304,"ناجح")+COUNTIFS(Test_Log!$C$5:$C$304,$A44,Test_Log!$J$5:$J$304,"فاشل")),"")</f>
        <v/>
      </c>
    </row>
    <row r="45" spans="1:10" ht="36" x14ac:dyDescent="0.25">
      <c r="A45" s="13" t="s">
        <v>107</v>
      </c>
      <c r="B45" s="10" t="str">
        <f>IF(A45="","",IFERROR(INDEX(Lists!$B$2:$B$27,MATCH(A45,Lists!$A$2:$A$27,0)),"رمز غير معروف"))</f>
        <v>كهرباء</v>
      </c>
      <c r="C45" s="21">
        <f>SUMIF(ITP_Matrix!$C$5:$C$395,$A45,ITP_Matrix!$F$5:$F$395)</f>
        <v>307</v>
      </c>
      <c r="D45" s="21">
        <f>SUMIF(ITP_Matrix!$C$5:$C$395,$A45,ITP_Matrix!$G$5:$G$395)</f>
        <v>42</v>
      </c>
      <c r="E45" s="21">
        <f>COUNTIF(IR_Log!$C$5:$C$304,$A45)</f>
        <v>0</v>
      </c>
      <c r="F45" s="20" t="str">
        <f>IFERROR(SUMIFS(IR_Log!$M$5:$M$304,IR_Log!$C$5:$C$304,$A45)/COUNTIFS(IR_Log!$C$5:$C$304,$A45,IR_Log!$M$5:$M$304,"&gt;=0"),"")</f>
        <v/>
      </c>
      <c r="G45" s="21">
        <f>COUNTIF(NCR_Log!$C$5:$C$304,$A45)</f>
        <v>0</v>
      </c>
      <c r="H45" s="21">
        <f>COUNTIFS(NCR_Log!$C$5:$C$304,$A45,NCR_Log!$O$5:$O$304,"مفتوح")+COUNTIFS(NCR_Log!$C$5:$C$304,$A45,NCR_Log!$O$5:$O$304,"متأخر")</f>
        <v>0</v>
      </c>
      <c r="I45" s="21">
        <f>COUNTIF(Test_Log!$C$5:$C$304,$A45)</f>
        <v>0</v>
      </c>
      <c r="J45" s="20" t="str">
        <f>IFERROR(COUNTIFS(Test_Log!$C$5:$C$304,$A45,Test_Log!$J$5:$J$304,"فاشل")/(COUNTIFS(Test_Log!$C$5:$C$304,$A45,Test_Log!$J$5:$J$304,"ناجح")+COUNTIFS(Test_Log!$C$5:$C$304,$A45,Test_Log!$J$5:$J$304,"فاشل")),"")</f>
        <v/>
      </c>
    </row>
    <row r="46" spans="1:10" ht="18" x14ac:dyDescent="0.25">
      <c r="A46" s="15" t="s">
        <v>108</v>
      </c>
      <c r="B46" s="28" t="str">
        <f>IF(A46="","",IFERROR(INDEX(Lists!$B$2:$B$27,MATCH(A46,Lists!$A$2:$A$27,0)),"رمز غير معروف"))</f>
        <v>حريق وإنذار</v>
      </c>
      <c r="C46" s="19">
        <f>SUMIF(ITP_Matrix!$C$5:$C$395,$A46,ITP_Matrix!$F$5:$F$395)</f>
        <v>133</v>
      </c>
      <c r="D46" s="19">
        <f>SUMIF(ITP_Matrix!$C$5:$C$395,$A46,ITP_Matrix!$G$5:$G$395)</f>
        <v>21</v>
      </c>
      <c r="E46" s="19">
        <f>COUNTIF(IR_Log!$C$5:$C$304,$A46)</f>
        <v>0</v>
      </c>
      <c r="F46" s="16" t="str">
        <f>IFERROR(SUMIFS(IR_Log!$M$5:$M$304,IR_Log!$C$5:$C$304,$A46)/COUNTIFS(IR_Log!$C$5:$C$304,$A46,IR_Log!$M$5:$M$304,"&gt;=0"),"")</f>
        <v/>
      </c>
      <c r="G46" s="19">
        <f>COUNTIF(NCR_Log!$C$5:$C$304,$A46)</f>
        <v>0</v>
      </c>
      <c r="H46" s="19">
        <f>COUNTIFS(NCR_Log!$C$5:$C$304,$A46,NCR_Log!$O$5:$O$304,"مفتوح")+COUNTIFS(NCR_Log!$C$5:$C$304,$A46,NCR_Log!$O$5:$O$304,"متأخر")</f>
        <v>0</v>
      </c>
      <c r="I46" s="19">
        <f>COUNTIF(Test_Log!$C$5:$C$304,$A46)</f>
        <v>0</v>
      </c>
      <c r="J46" s="16" t="str">
        <f>IFERROR(COUNTIFS(Test_Log!$C$5:$C$304,$A46,Test_Log!$J$5:$J$304,"فاشل")/(COUNTIFS(Test_Log!$C$5:$C$304,$A46,Test_Log!$J$5:$J$304,"ناجح")+COUNTIFS(Test_Log!$C$5:$C$304,$A46,Test_Log!$J$5:$J$304,"فاشل")),"")</f>
        <v/>
      </c>
    </row>
    <row r="47" spans="1:10" ht="36" x14ac:dyDescent="0.25">
      <c r="A47" s="13" t="s">
        <v>109</v>
      </c>
      <c r="B47" s="10" t="str">
        <f>IF(A47="","",IFERROR(INDEX(Lists!$B$2:$B$27,MATCH(A47,Lists!$A$2:$A$27,0)),"رمز غير معروف"))</f>
        <v>تكييف وتهوية</v>
      </c>
      <c r="C47" s="21">
        <f>SUMIF(ITP_Matrix!$C$5:$C$395,$A47,ITP_Matrix!$F$5:$F$395)</f>
        <v>129</v>
      </c>
      <c r="D47" s="21">
        <f>SUMIF(ITP_Matrix!$C$5:$C$395,$A47,ITP_Matrix!$G$5:$G$395)</f>
        <v>13</v>
      </c>
      <c r="E47" s="21">
        <f>COUNTIF(IR_Log!$C$5:$C$304,$A47)</f>
        <v>0</v>
      </c>
      <c r="F47" s="20" t="str">
        <f>IFERROR(SUMIFS(IR_Log!$M$5:$M$304,IR_Log!$C$5:$C$304,$A47)/COUNTIFS(IR_Log!$C$5:$C$304,$A47,IR_Log!$M$5:$M$304,"&gt;=0"),"")</f>
        <v/>
      </c>
      <c r="G47" s="21">
        <f>COUNTIF(NCR_Log!$C$5:$C$304,$A47)</f>
        <v>0</v>
      </c>
      <c r="H47" s="21">
        <f>COUNTIFS(NCR_Log!$C$5:$C$304,$A47,NCR_Log!$O$5:$O$304,"مفتوح")+COUNTIFS(NCR_Log!$C$5:$C$304,$A47,NCR_Log!$O$5:$O$304,"متأخر")</f>
        <v>0</v>
      </c>
      <c r="I47" s="21">
        <f>COUNTIF(Test_Log!$C$5:$C$304,$A47)</f>
        <v>0</v>
      </c>
      <c r="J47" s="20" t="str">
        <f>IFERROR(COUNTIFS(Test_Log!$C$5:$C$304,$A47,Test_Log!$J$5:$J$304,"فاشل")/(COUNTIFS(Test_Log!$C$5:$C$304,$A47,Test_Log!$J$5:$J$304,"ناجح")+COUNTIFS(Test_Log!$C$5:$C$304,$A47,Test_Log!$J$5:$J$304,"فاشل")),"")</f>
        <v/>
      </c>
    </row>
    <row r="48" spans="1:10" ht="18" x14ac:dyDescent="0.25">
      <c r="A48" s="15" t="s">
        <v>110</v>
      </c>
      <c r="B48" s="28" t="str">
        <f>IF(A48="","",IFERROR(INDEX(Lists!$B$2:$B$27,MATCH(A48,Lists!$A$2:$A$27,0)),"رمز غير معروف"))</f>
        <v>مصاعد</v>
      </c>
      <c r="C48" s="19">
        <f>SUMIF(ITP_Matrix!$C$5:$C$395,$A48,ITP_Matrix!$F$5:$F$395)</f>
        <v>37</v>
      </c>
      <c r="D48" s="19">
        <f>SUMIF(ITP_Matrix!$C$5:$C$395,$A48,ITP_Matrix!$G$5:$G$395)</f>
        <v>6</v>
      </c>
      <c r="E48" s="19">
        <f>COUNTIF(IR_Log!$C$5:$C$304,$A48)</f>
        <v>0</v>
      </c>
      <c r="F48" s="16" t="str">
        <f>IFERROR(SUMIFS(IR_Log!$M$5:$M$304,IR_Log!$C$5:$C$304,$A48)/COUNTIFS(IR_Log!$C$5:$C$304,$A48,IR_Log!$M$5:$M$304,"&gt;=0"),"")</f>
        <v/>
      </c>
      <c r="G48" s="19">
        <f>COUNTIF(NCR_Log!$C$5:$C$304,$A48)</f>
        <v>0</v>
      </c>
      <c r="H48" s="19">
        <f>COUNTIFS(NCR_Log!$C$5:$C$304,$A48,NCR_Log!$O$5:$O$304,"مفتوح")+COUNTIFS(NCR_Log!$C$5:$C$304,$A48,NCR_Log!$O$5:$O$304,"متأخر")</f>
        <v>0</v>
      </c>
      <c r="I48" s="19">
        <f>COUNTIF(Test_Log!$C$5:$C$304,$A48)</f>
        <v>0</v>
      </c>
      <c r="J48" s="16" t="str">
        <f>IFERROR(COUNTIFS(Test_Log!$C$5:$C$304,$A48,Test_Log!$J$5:$J$304,"فاشل")/(COUNTIFS(Test_Log!$C$5:$C$304,$A48,Test_Log!$J$5:$J$304,"ناجح")+COUNTIFS(Test_Log!$C$5:$C$304,$A48,Test_Log!$J$5:$J$304,"فاشل")),"")</f>
        <v/>
      </c>
    </row>
    <row r="49" spans="1:10" ht="36" x14ac:dyDescent="0.25">
      <c r="A49" s="13" t="s">
        <v>111</v>
      </c>
      <c r="B49" s="10" t="str">
        <f>IF(A49="","",IFERROR(INDEX(Lists!$B$2:$B$27,MATCH(A49,Lists!$A$2:$A$27,0)),"رمز غير معروف"))</f>
        <v>تسليم ابتدائي ونهائي</v>
      </c>
      <c r="C49" s="21">
        <f>SUMIF(ITP_Matrix!$C$5:$C$395,$A49,ITP_Matrix!$F$5:$F$395)</f>
        <v>224</v>
      </c>
      <c r="D49" s="21">
        <f>SUMIF(ITP_Matrix!$C$5:$C$395,$A49,ITP_Matrix!$G$5:$G$395)</f>
        <v>46</v>
      </c>
      <c r="E49" s="21">
        <f>COUNTIF(IR_Log!$C$5:$C$304,$A49)</f>
        <v>0</v>
      </c>
      <c r="F49" s="20" t="str">
        <f>IFERROR(SUMIFS(IR_Log!$M$5:$M$304,IR_Log!$C$5:$C$304,$A49)/COUNTIFS(IR_Log!$C$5:$C$304,$A49,IR_Log!$M$5:$M$304,"&gt;=0"),"")</f>
        <v/>
      </c>
      <c r="G49" s="21">
        <f>COUNTIF(NCR_Log!$C$5:$C$304,$A49)</f>
        <v>0</v>
      </c>
      <c r="H49" s="21">
        <f>COUNTIFS(NCR_Log!$C$5:$C$304,$A49,NCR_Log!$O$5:$O$304,"مفتوح")+COUNTIFS(NCR_Log!$C$5:$C$304,$A49,NCR_Log!$O$5:$O$304,"متأخر")</f>
        <v>0</v>
      </c>
      <c r="I49" s="21">
        <f>COUNTIF(Test_Log!$C$5:$C$304,$A49)</f>
        <v>0</v>
      </c>
      <c r="J49" s="20" t="str">
        <f>IFERROR(COUNTIFS(Test_Log!$C$5:$C$304,$A49,Test_Log!$J$5:$J$304,"فاشل")/(COUNTIFS(Test_Log!$C$5:$C$304,$A49,Test_Log!$J$5:$J$304,"ناجح")+COUNTIFS(Test_Log!$C$5:$C$304,$A49,Test_Log!$J$5:$J$304,"فاشل")),"")</f>
        <v/>
      </c>
    </row>
    <row r="50" spans="1:10" ht="18" x14ac:dyDescent="0.25">
      <c r="A50" s="15" t="s">
        <v>112</v>
      </c>
      <c r="B50" s="28" t="str">
        <f>IF(A50="","",IFERROR(INDEX(Lists!$B$2:$B$27,MATCH(A50,Lists!$A$2:$A$27,0)),"رمز غير معروف"))</f>
        <v>تفاصيل قياسية</v>
      </c>
      <c r="C50" s="19">
        <f>SUMIF(ITP_Matrix!$C$5:$C$395,$A50,ITP_Matrix!$F$5:$F$395)</f>
        <v>53</v>
      </c>
      <c r="D50" s="19">
        <f>SUMIF(ITP_Matrix!$C$5:$C$395,$A50,ITP_Matrix!$G$5:$G$395)</f>
        <v>15</v>
      </c>
      <c r="E50" s="19">
        <f>COUNTIF(IR_Log!$C$5:$C$304,$A50)</f>
        <v>0</v>
      </c>
      <c r="F50" s="16" t="str">
        <f>IFERROR(SUMIFS(IR_Log!$M$5:$M$304,IR_Log!$C$5:$C$304,$A50)/COUNTIFS(IR_Log!$C$5:$C$304,$A50,IR_Log!$M$5:$M$304,"&gt;=0"),"")</f>
        <v/>
      </c>
      <c r="G50" s="19">
        <f>COUNTIF(NCR_Log!$C$5:$C$304,$A50)</f>
        <v>0</v>
      </c>
      <c r="H50" s="19">
        <f>COUNTIFS(NCR_Log!$C$5:$C$304,$A50,NCR_Log!$O$5:$O$304,"مفتوح")+COUNTIFS(NCR_Log!$C$5:$C$304,$A50,NCR_Log!$O$5:$O$304,"متأخر")</f>
        <v>0</v>
      </c>
      <c r="I50" s="19">
        <f>COUNTIF(Test_Log!$C$5:$C$304,$A50)</f>
        <v>0</v>
      </c>
      <c r="J50" s="16" t="str">
        <f>IFERROR(COUNTIFS(Test_Log!$C$5:$C$304,$A50,Test_Log!$J$5:$J$304,"فاشل")/(COUNTIFS(Test_Log!$C$5:$C$304,$A50,Test_Log!$J$5:$J$304,"ناجح")+COUNTIFS(Test_Log!$C$5:$C$304,$A50,Test_Log!$J$5:$J$304,"فاشل")),"")</f>
        <v/>
      </c>
    </row>
    <row r="51" spans="1:10" ht="18" x14ac:dyDescent="0.25">
      <c r="B51" s="3" t="s">
        <v>113</v>
      </c>
      <c r="C51" s="29">
        <f>SUM(C25:C50)</f>
        <v>3839</v>
      </c>
      <c r="D51" s="29">
        <f>SUM(D25:D50)</f>
        <v>976</v>
      </c>
      <c r="E51" s="29">
        <f>SUM(E25:E50)</f>
        <v>0</v>
      </c>
      <c r="G51" s="29">
        <f>SUM(G25:G50)</f>
        <v>0</v>
      </c>
      <c r="H51" s="29">
        <f>SUM(H25:H50)</f>
        <v>0</v>
      </c>
      <c r="I51" s="29">
        <f>SUM(I25:I50)</f>
        <v>0</v>
      </c>
    </row>
    <row r="52" spans="1:10" ht="18" x14ac:dyDescent="0.25">
      <c r="B52" s="3" t="s">
        <v>114</v>
      </c>
      <c r="C52" s="30" t="str">
        <f>IF(C51=ITP_Matrix!F396,"مطابق","غير مطابق")</f>
        <v>مطابق</v>
      </c>
    </row>
  </sheetData>
  <conditionalFormatting sqref="F5:F14">
    <cfRule type="cellIs" dxfId="6" priority="1" operator="equal">
      <formula>"ضمن المستهدف"</formula>
    </cfRule>
    <cfRule type="cellIs" dxfId="5" priority="2" operator="equal">
      <formula>"خارج المستهدف"</formula>
    </cfRule>
  </conditionalFormatting>
  <dataValidations count="1">
    <dataValidation type="list" allowBlank="1" sqref="E5:E14" xr:uid="{00000000-0002-0000-0100-000000000000}">
      <formula1>"≥,≤"</formula1>
    </dataValidation>
  </dataValidations>
  <printOptions horizontalCentered="1"/>
  <pageMargins left="0.75" right="0.75" top="1" bottom="1" header="0.5" footer="0.5"/>
  <pageSetup paperSize="9" fitToHeight="0" orientation="landscape"/>
  <headerFooter>
    <oddFooter>&amp;Cصفحة &amp;P من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976"/>
    <pageSetUpPr fitToPage="1"/>
  </sheetPr>
  <dimension ref="A1:O398"/>
  <sheetViews>
    <sheetView rightToLeft="1" workbookViewId="0">
      <pane xSplit="5" ySplit="4" topLeftCell="F5" activePane="bottomRight" state="frozen"/>
      <selection pane="topRight"/>
      <selection pane="bottomLeft"/>
      <selection pane="bottomRight"/>
    </sheetView>
  </sheetViews>
  <sheetFormatPr defaultRowHeight="13.8" x14ac:dyDescent="0.25"/>
  <cols>
    <col min="1" max="1" width="5" customWidth="1"/>
    <col min="2" max="3" width="9" customWidth="1"/>
    <col min="4" max="4" width="20" customWidth="1"/>
    <col min="5" max="5" width="40" customWidth="1"/>
    <col min="6" max="6" width="10" customWidth="1"/>
    <col min="7" max="9" width="7" customWidth="1"/>
    <col min="10" max="13" width="10" customWidth="1"/>
    <col min="14" max="14" width="8" customWidth="1"/>
    <col min="15" max="15" width="18" customWidth="1"/>
  </cols>
  <sheetData>
    <row r="1" spans="1:15" ht="22.8" x14ac:dyDescent="0.65">
      <c r="A1" s="1" t="s">
        <v>115</v>
      </c>
    </row>
    <row r="2" spans="1:15" ht="16.8" x14ac:dyDescent="0.5">
      <c r="A2" s="2" t="s">
        <v>116</v>
      </c>
    </row>
    <row r="4" spans="1:15" ht="31.95" customHeight="1" x14ac:dyDescent="0.25">
      <c r="A4" s="12" t="s">
        <v>38</v>
      </c>
      <c r="B4" s="12" t="s">
        <v>117</v>
      </c>
      <c r="C4" s="12" t="s">
        <v>118</v>
      </c>
      <c r="D4" s="12" t="s">
        <v>79</v>
      </c>
      <c r="E4" s="12" t="s">
        <v>119</v>
      </c>
      <c r="F4" s="12" t="s">
        <v>120</v>
      </c>
      <c r="G4" s="12" t="s">
        <v>121</v>
      </c>
      <c r="H4" s="12" t="s">
        <v>122</v>
      </c>
      <c r="I4" s="12" t="s">
        <v>123</v>
      </c>
      <c r="J4" s="12" t="s">
        <v>124</v>
      </c>
      <c r="K4" s="12" t="s">
        <v>125</v>
      </c>
      <c r="L4" s="12" t="s">
        <v>126</v>
      </c>
      <c r="M4" s="12" t="s">
        <v>127</v>
      </c>
      <c r="N4" s="12" t="s">
        <v>128</v>
      </c>
      <c r="O4" s="12" t="s">
        <v>129</v>
      </c>
    </row>
    <row r="5" spans="1:15" ht="18" x14ac:dyDescent="0.25">
      <c r="A5" s="13">
        <v>1</v>
      </c>
      <c r="B5" s="13" t="s">
        <v>130</v>
      </c>
      <c r="C5" s="13" t="s">
        <v>87</v>
      </c>
      <c r="D5" s="10" t="str">
        <f>IF(C5="","",IFERROR(INDEX(Lists!$B$2:$B$27,MATCH(C5,Lists!$A$2:$A$27,0)),"رمز غير معروف"))</f>
        <v>إجراءات عامة ومستندات</v>
      </c>
      <c r="E5" s="7" t="s">
        <v>131</v>
      </c>
      <c r="F5" s="30">
        <f>COUNTIFS(Data!$A$5:$A$3843,$B5)</f>
        <v>39</v>
      </c>
      <c r="G5" s="30">
        <f>COUNTIFS(Data!$A$5:$A$3843,$B5,Data!$G$5:$G$3843,"H")</f>
        <v>11</v>
      </c>
      <c r="H5" s="30">
        <f>COUNTIFS(Data!$A$5:$A$3843,$B5,Data!$G$5:$G$3843,"W")</f>
        <v>6</v>
      </c>
      <c r="I5" s="30">
        <f>COUNTIFS(Data!$A$5:$A$3843,$B5,Data!$G$5:$G$3843,"R")</f>
        <v>22</v>
      </c>
      <c r="J5" s="30">
        <f>COUNTIFS(Data!$A$5:$A$3843,$B5,Data!$D$5:$D$3843,J$4)</f>
        <v>10</v>
      </c>
      <c r="K5" s="30">
        <f>COUNTIFS(Data!$A$5:$A$3843,$B5,Data!$D$5:$D$3843,K$4)</f>
        <v>28</v>
      </c>
      <c r="L5" s="30">
        <f>COUNTIFS(Data!$A$5:$A$3843,$B5,Data!$D$5:$D$3843,L$4)</f>
        <v>1</v>
      </c>
      <c r="M5" s="30">
        <f>COUNTIFS(Data!$A$5:$A$3843,$B5,Data!$D$5:$D$3843,M$4)</f>
        <v>0</v>
      </c>
      <c r="N5" s="13" t="str">
        <f t="shared" ref="N5:N68" si="0">IF(AND(F5=G5+H5+I5,F5=SUM(J5:M5)),"OK","خطأ")</f>
        <v>OK</v>
      </c>
      <c r="O5" s="13" t="s">
        <v>132</v>
      </c>
    </row>
    <row r="6" spans="1:15" ht="18" x14ac:dyDescent="0.25">
      <c r="A6" s="15">
        <v>2</v>
      </c>
      <c r="B6" s="15" t="s">
        <v>133</v>
      </c>
      <c r="C6" s="15" t="s">
        <v>87</v>
      </c>
      <c r="D6" s="28" t="str">
        <f>IF(C6="","",IFERROR(INDEX(Lists!$B$2:$B$27,MATCH(C6,Lists!$A$2:$A$27,0)),"رمز غير معروف"))</f>
        <v>إجراءات عامة ومستندات</v>
      </c>
      <c r="E6" s="9" t="s">
        <v>134</v>
      </c>
      <c r="F6" s="31">
        <f>COUNTIFS(Data!$A$5:$A$3843,$B6)</f>
        <v>26</v>
      </c>
      <c r="G6" s="31">
        <f>COUNTIFS(Data!$A$5:$A$3843,$B6,Data!$G$5:$G$3843,"H")</f>
        <v>0</v>
      </c>
      <c r="H6" s="31">
        <f>COUNTIFS(Data!$A$5:$A$3843,$B6,Data!$G$5:$G$3843,"W")</f>
        <v>0</v>
      </c>
      <c r="I6" s="31">
        <f>COUNTIFS(Data!$A$5:$A$3843,$B6,Data!$G$5:$G$3843,"R")</f>
        <v>26</v>
      </c>
      <c r="J6" s="31">
        <f>COUNTIFS(Data!$A$5:$A$3843,$B6,Data!$D$5:$D$3843,J$4)</f>
        <v>26</v>
      </c>
      <c r="K6" s="31">
        <f>COUNTIFS(Data!$A$5:$A$3843,$B6,Data!$D$5:$D$3843,K$4)</f>
        <v>0</v>
      </c>
      <c r="L6" s="31">
        <f>COUNTIFS(Data!$A$5:$A$3843,$B6,Data!$D$5:$D$3843,L$4)</f>
        <v>0</v>
      </c>
      <c r="M6" s="31">
        <f>COUNTIFS(Data!$A$5:$A$3843,$B6,Data!$D$5:$D$3843,M$4)</f>
        <v>0</v>
      </c>
      <c r="N6" s="15" t="str">
        <f t="shared" si="0"/>
        <v>OK</v>
      </c>
      <c r="O6" s="15" t="s">
        <v>135</v>
      </c>
    </row>
    <row r="7" spans="1:15" ht="18" x14ac:dyDescent="0.25">
      <c r="A7" s="13">
        <v>3</v>
      </c>
      <c r="B7" s="13" t="s">
        <v>136</v>
      </c>
      <c r="C7" s="13" t="s">
        <v>87</v>
      </c>
      <c r="D7" s="10" t="str">
        <f>IF(C7="","",IFERROR(INDEX(Lists!$B$2:$B$27,MATCH(C7,Lists!$A$2:$A$27,0)),"رمز غير معروف"))</f>
        <v>إجراءات عامة ومستندات</v>
      </c>
      <c r="E7" s="7" t="s">
        <v>137</v>
      </c>
      <c r="F7" s="30">
        <f>COUNTIFS(Data!$A$5:$A$3843,$B7)</f>
        <v>2</v>
      </c>
      <c r="G7" s="30">
        <f>COUNTIFS(Data!$A$5:$A$3843,$B7,Data!$G$5:$G$3843,"H")</f>
        <v>0</v>
      </c>
      <c r="H7" s="30">
        <f>COUNTIFS(Data!$A$5:$A$3843,$B7,Data!$G$5:$G$3843,"W")</f>
        <v>0</v>
      </c>
      <c r="I7" s="30">
        <f>COUNTIFS(Data!$A$5:$A$3843,$B7,Data!$G$5:$G$3843,"R")</f>
        <v>2</v>
      </c>
      <c r="J7" s="30">
        <f>COUNTIFS(Data!$A$5:$A$3843,$B7,Data!$D$5:$D$3843,J$4)</f>
        <v>2</v>
      </c>
      <c r="K7" s="30">
        <f>COUNTIFS(Data!$A$5:$A$3843,$B7,Data!$D$5:$D$3843,K$4)</f>
        <v>0</v>
      </c>
      <c r="L7" s="30">
        <f>COUNTIFS(Data!$A$5:$A$3843,$B7,Data!$D$5:$D$3843,L$4)</f>
        <v>0</v>
      </c>
      <c r="M7" s="30">
        <f>COUNTIFS(Data!$A$5:$A$3843,$B7,Data!$D$5:$D$3843,M$4)</f>
        <v>0</v>
      </c>
      <c r="N7" s="13" t="str">
        <f t="shared" si="0"/>
        <v>OK</v>
      </c>
      <c r="O7" s="13" t="s">
        <v>138</v>
      </c>
    </row>
    <row r="8" spans="1:15" ht="18" x14ac:dyDescent="0.25">
      <c r="A8" s="15">
        <v>4</v>
      </c>
      <c r="B8" s="15" t="s">
        <v>139</v>
      </c>
      <c r="C8" s="15" t="s">
        <v>87</v>
      </c>
      <c r="D8" s="28" t="str">
        <f>IF(C8="","",IFERROR(INDEX(Lists!$B$2:$B$27,MATCH(C8,Lists!$A$2:$A$27,0)),"رمز غير معروف"))</f>
        <v>إجراءات عامة ومستندات</v>
      </c>
      <c r="E8" s="9" t="s">
        <v>140</v>
      </c>
      <c r="F8" s="31">
        <f>COUNTIFS(Data!$A$5:$A$3843,$B8)</f>
        <v>36</v>
      </c>
      <c r="G8" s="31">
        <f>COUNTIFS(Data!$A$5:$A$3843,$B8,Data!$G$5:$G$3843,"H")</f>
        <v>0</v>
      </c>
      <c r="H8" s="31">
        <f>COUNTIFS(Data!$A$5:$A$3843,$B8,Data!$G$5:$G$3843,"W")</f>
        <v>0</v>
      </c>
      <c r="I8" s="31">
        <f>COUNTIFS(Data!$A$5:$A$3843,$B8,Data!$G$5:$G$3843,"R")</f>
        <v>36</v>
      </c>
      <c r="J8" s="31">
        <f>COUNTIFS(Data!$A$5:$A$3843,$B8,Data!$D$5:$D$3843,J$4)</f>
        <v>36</v>
      </c>
      <c r="K8" s="31">
        <f>COUNTIFS(Data!$A$5:$A$3843,$B8,Data!$D$5:$D$3843,K$4)</f>
        <v>0</v>
      </c>
      <c r="L8" s="31">
        <f>COUNTIFS(Data!$A$5:$A$3843,$B8,Data!$D$5:$D$3843,L$4)</f>
        <v>0</v>
      </c>
      <c r="M8" s="31">
        <f>COUNTIFS(Data!$A$5:$A$3843,$B8,Data!$D$5:$D$3843,M$4)</f>
        <v>0</v>
      </c>
      <c r="N8" s="15" t="str">
        <f t="shared" si="0"/>
        <v>OK</v>
      </c>
      <c r="O8" s="15" t="s">
        <v>141</v>
      </c>
    </row>
    <row r="9" spans="1:15" ht="18" x14ac:dyDescent="0.25">
      <c r="A9" s="13">
        <v>5</v>
      </c>
      <c r="B9" s="13" t="s">
        <v>142</v>
      </c>
      <c r="C9" s="13" t="s">
        <v>87</v>
      </c>
      <c r="D9" s="10" t="str">
        <f>IF(C9="","",IFERROR(INDEX(Lists!$B$2:$B$27,MATCH(C9,Lists!$A$2:$A$27,0)),"رمز غير معروف"))</f>
        <v>إجراءات عامة ومستندات</v>
      </c>
      <c r="E9" s="7" t="s">
        <v>143</v>
      </c>
      <c r="F9" s="30">
        <f>COUNTIFS(Data!$A$5:$A$3843,$B9)</f>
        <v>9</v>
      </c>
      <c r="G9" s="30">
        <f>COUNTIFS(Data!$A$5:$A$3843,$B9,Data!$G$5:$G$3843,"H")</f>
        <v>0</v>
      </c>
      <c r="H9" s="30">
        <f>COUNTIFS(Data!$A$5:$A$3843,$B9,Data!$G$5:$G$3843,"W")</f>
        <v>0</v>
      </c>
      <c r="I9" s="30">
        <f>COUNTIFS(Data!$A$5:$A$3843,$B9,Data!$G$5:$G$3843,"R")</f>
        <v>9</v>
      </c>
      <c r="J9" s="30">
        <f>COUNTIFS(Data!$A$5:$A$3843,$B9,Data!$D$5:$D$3843,J$4)</f>
        <v>9</v>
      </c>
      <c r="K9" s="30">
        <f>COUNTIFS(Data!$A$5:$A$3843,$B9,Data!$D$5:$D$3843,K$4)</f>
        <v>0</v>
      </c>
      <c r="L9" s="30">
        <f>COUNTIFS(Data!$A$5:$A$3843,$B9,Data!$D$5:$D$3843,L$4)</f>
        <v>0</v>
      </c>
      <c r="M9" s="30">
        <f>COUNTIFS(Data!$A$5:$A$3843,$B9,Data!$D$5:$D$3843,M$4)</f>
        <v>0</v>
      </c>
      <c r="N9" s="13" t="str">
        <f t="shared" si="0"/>
        <v>OK</v>
      </c>
      <c r="O9" s="13" t="s">
        <v>144</v>
      </c>
    </row>
    <row r="10" spans="1:15" ht="18" x14ac:dyDescent="0.25">
      <c r="A10" s="15">
        <v>6</v>
      </c>
      <c r="B10" s="15" t="s">
        <v>145</v>
      </c>
      <c r="C10" s="15" t="s">
        <v>87</v>
      </c>
      <c r="D10" s="28" t="str">
        <f>IF(C10="","",IFERROR(INDEX(Lists!$B$2:$B$27,MATCH(C10,Lists!$A$2:$A$27,0)),"رمز غير معروف"))</f>
        <v>إجراءات عامة ومستندات</v>
      </c>
      <c r="E10" s="9" t="s">
        <v>146</v>
      </c>
      <c r="F10" s="31">
        <f>COUNTIFS(Data!$A$5:$A$3843,$B10)</f>
        <v>26</v>
      </c>
      <c r="G10" s="31">
        <f>COUNTIFS(Data!$A$5:$A$3843,$B10,Data!$G$5:$G$3843,"H")</f>
        <v>0</v>
      </c>
      <c r="H10" s="31">
        <f>COUNTIFS(Data!$A$5:$A$3843,$B10,Data!$G$5:$G$3843,"W")</f>
        <v>0</v>
      </c>
      <c r="I10" s="31">
        <f>COUNTIFS(Data!$A$5:$A$3843,$B10,Data!$G$5:$G$3843,"R")</f>
        <v>26</v>
      </c>
      <c r="J10" s="31">
        <f>COUNTIFS(Data!$A$5:$A$3843,$B10,Data!$D$5:$D$3843,J$4)</f>
        <v>26</v>
      </c>
      <c r="K10" s="31">
        <f>COUNTIFS(Data!$A$5:$A$3843,$B10,Data!$D$5:$D$3843,K$4)</f>
        <v>0</v>
      </c>
      <c r="L10" s="31">
        <f>COUNTIFS(Data!$A$5:$A$3843,$B10,Data!$D$5:$D$3843,L$4)</f>
        <v>0</v>
      </c>
      <c r="M10" s="31">
        <f>COUNTIFS(Data!$A$5:$A$3843,$B10,Data!$D$5:$D$3843,M$4)</f>
        <v>0</v>
      </c>
      <c r="N10" s="15" t="str">
        <f t="shared" si="0"/>
        <v>OK</v>
      </c>
      <c r="O10" s="15" t="s">
        <v>147</v>
      </c>
    </row>
    <row r="11" spans="1:15" ht="18" x14ac:dyDescent="0.25">
      <c r="A11" s="13">
        <v>7</v>
      </c>
      <c r="B11" s="13" t="s">
        <v>148</v>
      </c>
      <c r="C11" s="13" t="s">
        <v>87</v>
      </c>
      <c r="D11" s="10" t="str">
        <f>IF(C11="","",IFERROR(INDEX(Lists!$B$2:$B$27,MATCH(C11,Lists!$A$2:$A$27,0)),"رمز غير معروف"))</f>
        <v>إجراءات عامة ومستندات</v>
      </c>
      <c r="E11" s="7" t="s">
        <v>149</v>
      </c>
      <c r="F11" s="30">
        <f>COUNTIFS(Data!$A$5:$A$3843,$B11)</f>
        <v>19</v>
      </c>
      <c r="G11" s="30">
        <f>COUNTIFS(Data!$A$5:$A$3843,$B11,Data!$G$5:$G$3843,"H")</f>
        <v>0</v>
      </c>
      <c r="H11" s="30">
        <f>COUNTIFS(Data!$A$5:$A$3843,$B11,Data!$G$5:$G$3843,"W")</f>
        <v>10</v>
      </c>
      <c r="I11" s="30">
        <f>COUNTIFS(Data!$A$5:$A$3843,$B11,Data!$G$5:$G$3843,"R")</f>
        <v>9</v>
      </c>
      <c r="J11" s="30">
        <f>COUNTIFS(Data!$A$5:$A$3843,$B11,Data!$D$5:$D$3843,J$4)</f>
        <v>6</v>
      </c>
      <c r="K11" s="30">
        <f>COUNTIFS(Data!$A$5:$A$3843,$B11,Data!$D$5:$D$3843,K$4)</f>
        <v>3</v>
      </c>
      <c r="L11" s="30">
        <f>COUNTIFS(Data!$A$5:$A$3843,$B11,Data!$D$5:$D$3843,L$4)</f>
        <v>10</v>
      </c>
      <c r="M11" s="30">
        <f>COUNTIFS(Data!$A$5:$A$3843,$B11,Data!$D$5:$D$3843,M$4)</f>
        <v>0</v>
      </c>
      <c r="N11" s="13" t="str">
        <f t="shared" si="0"/>
        <v>OK</v>
      </c>
      <c r="O11" s="13" t="s">
        <v>150</v>
      </c>
    </row>
    <row r="12" spans="1:15" ht="18" x14ac:dyDescent="0.25">
      <c r="A12" s="15">
        <v>8</v>
      </c>
      <c r="B12" s="15" t="s">
        <v>151</v>
      </c>
      <c r="C12" s="15" t="s">
        <v>87</v>
      </c>
      <c r="D12" s="28" t="str">
        <f>IF(C12="","",IFERROR(INDEX(Lists!$B$2:$B$27,MATCH(C12,Lists!$A$2:$A$27,0)),"رمز غير معروف"))</f>
        <v>إجراءات عامة ومستندات</v>
      </c>
      <c r="E12" s="9" t="s">
        <v>152</v>
      </c>
      <c r="F12" s="31">
        <f>COUNTIFS(Data!$A$5:$A$3843,$B12)</f>
        <v>2</v>
      </c>
      <c r="G12" s="31">
        <f>COUNTIFS(Data!$A$5:$A$3843,$B12,Data!$G$5:$G$3843,"H")</f>
        <v>1</v>
      </c>
      <c r="H12" s="31">
        <f>COUNTIFS(Data!$A$5:$A$3843,$B12,Data!$G$5:$G$3843,"W")</f>
        <v>1</v>
      </c>
      <c r="I12" s="31">
        <f>COUNTIFS(Data!$A$5:$A$3843,$B12,Data!$G$5:$G$3843,"R")</f>
        <v>0</v>
      </c>
      <c r="J12" s="31">
        <f>COUNTIFS(Data!$A$5:$A$3843,$B12,Data!$D$5:$D$3843,J$4)</f>
        <v>0</v>
      </c>
      <c r="K12" s="31">
        <f>COUNTIFS(Data!$A$5:$A$3843,$B12,Data!$D$5:$D$3843,K$4)</f>
        <v>0</v>
      </c>
      <c r="L12" s="31">
        <f>COUNTIFS(Data!$A$5:$A$3843,$B12,Data!$D$5:$D$3843,L$4)</f>
        <v>2</v>
      </c>
      <c r="M12" s="31">
        <f>COUNTIFS(Data!$A$5:$A$3843,$B12,Data!$D$5:$D$3843,M$4)</f>
        <v>0</v>
      </c>
      <c r="N12" s="15" t="str">
        <f t="shared" si="0"/>
        <v>OK</v>
      </c>
      <c r="O12" s="15" t="s">
        <v>153</v>
      </c>
    </row>
    <row r="13" spans="1:15" ht="18" x14ac:dyDescent="0.25">
      <c r="A13" s="13">
        <v>9</v>
      </c>
      <c r="B13" s="13" t="s">
        <v>154</v>
      </c>
      <c r="C13" s="13" t="s">
        <v>87</v>
      </c>
      <c r="D13" s="10" t="str">
        <f>IF(C13="","",IFERROR(INDEX(Lists!$B$2:$B$27,MATCH(C13,Lists!$A$2:$A$27,0)),"رمز غير معروف"))</f>
        <v>إجراءات عامة ومستندات</v>
      </c>
      <c r="E13" s="7" t="s">
        <v>155</v>
      </c>
      <c r="F13" s="30">
        <f>COUNTIFS(Data!$A$5:$A$3843,$B13)</f>
        <v>1</v>
      </c>
      <c r="G13" s="30">
        <f>COUNTIFS(Data!$A$5:$A$3843,$B13,Data!$G$5:$G$3843,"H")</f>
        <v>1</v>
      </c>
      <c r="H13" s="30">
        <f>COUNTIFS(Data!$A$5:$A$3843,$B13,Data!$G$5:$G$3843,"W")</f>
        <v>0</v>
      </c>
      <c r="I13" s="30">
        <f>COUNTIFS(Data!$A$5:$A$3843,$B13,Data!$G$5:$G$3843,"R")</f>
        <v>0</v>
      </c>
      <c r="J13" s="30">
        <f>COUNTIFS(Data!$A$5:$A$3843,$B13,Data!$D$5:$D$3843,J$4)</f>
        <v>0</v>
      </c>
      <c r="K13" s="30">
        <f>COUNTIFS(Data!$A$5:$A$3843,$B13,Data!$D$5:$D$3843,K$4)</f>
        <v>0</v>
      </c>
      <c r="L13" s="30">
        <f>COUNTIFS(Data!$A$5:$A$3843,$B13,Data!$D$5:$D$3843,L$4)</f>
        <v>1</v>
      </c>
      <c r="M13" s="30">
        <f>COUNTIFS(Data!$A$5:$A$3843,$B13,Data!$D$5:$D$3843,M$4)</f>
        <v>0</v>
      </c>
      <c r="N13" s="13" t="str">
        <f t="shared" si="0"/>
        <v>OK</v>
      </c>
      <c r="O13" s="13" t="s">
        <v>156</v>
      </c>
    </row>
    <row r="14" spans="1:15" ht="18" x14ac:dyDescent="0.25">
      <c r="A14" s="15">
        <v>10</v>
      </c>
      <c r="B14" s="15" t="s">
        <v>157</v>
      </c>
      <c r="C14" s="15" t="s">
        <v>87</v>
      </c>
      <c r="D14" s="28" t="str">
        <f>IF(C14="","",IFERROR(INDEX(Lists!$B$2:$B$27,MATCH(C14,Lists!$A$2:$A$27,0)),"رمز غير معروف"))</f>
        <v>إجراءات عامة ومستندات</v>
      </c>
      <c r="E14" s="9" t="s">
        <v>158</v>
      </c>
      <c r="F14" s="31">
        <f>COUNTIFS(Data!$A$5:$A$3843,$B14)</f>
        <v>1</v>
      </c>
      <c r="G14" s="31">
        <f>COUNTIFS(Data!$A$5:$A$3843,$B14,Data!$G$5:$G$3843,"H")</f>
        <v>1</v>
      </c>
      <c r="H14" s="31">
        <f>COUNTIFS(Data!$A$5:$A$3843,$B14,Data!$G$5:$G$3843,"W")</f>
        <v>0</v>
      </c>
      <c r="I14" s="31">
        <f>COUNTIFS(Data!$A$5:$A$3843,$B14,Data!$G$5:$G$3843,"R")</f>
        <v>0</v>
      </c>
      <c r="J14" s="31">
        <f>COUNTIFS(Data!$A$5:$A$3843,$B14,Data!$D$5:$D$3843,J$4)</f>
        <v>0</v>
      </c>
      <c r="K14" s="31">
        <f>COUNTIFS(Data!$A$5:$A$3843,$B14,Data!$D$5:$D$3843,K$4)</f>
        <v>1</v>
      </c>
      <c r="L14" s="31">
        <f>COUNTIFS(Data!$A$5:$A$3843,$B14,Data!$D$5:$D$3843,L$4)</f>
        <v>0</v>
      </c>
      <c r="M14" s="31">
        <f>COUNTIFS(Data!$A$5:$A$3843,$B14,Data!$D$5:$D$3843,M$4)</f>
        <v>0</v>
      </c>
      <c r="N14" s="15" t="str">
        <f t="shared" si="0"/>
        <v>OK</v>
      </c>
      <c r="O14" s="15" t="s">
        <v>159</v>
      </c>
    </row>
    <row r="15" spans="1:15" ht="18" x14ac:dyDescent="0.25">
      <c r="A15" s="13">
        <v>11</v>
      </c>
      <c r="B15" s="13" t="s">
        <v>160</v>
      </c>
      <c r="C15" s="13" t="s">
        <v>87</v>
      </c>
      <c r="D15" s="10" t="str">
        <f>IF(C15="","",IFERROR(INDEX(Lists!$B$2:$B$27,MATCH(C15,Lists!$A$2:$A$27,0)),"رمز غير معروف"))</f>
        <v>إجراءات عامة ومستندات</v>
      </c>
      <c r="E15" s="7" t="s">
        <v>161</v>
      </c>
      <c r="F15" s="30">
        <f>COUNTIFS(Data!$A$5:$A$3843,$B15)</f>
        <v>1</v>
      </c>
      <c r="G15" s="30">
        <f>COUNTIFS(Data!$A$5:$A$3843,$B15,Data!$G$5:$G$3843,"H")</f>
        <v>0</v>
      </c>
      <c r="H15" s="30">
        <f>COUNTIFS(Data!$A$5:$A$3843,$B15,Data!$G$5:$G$3843,"W")</f>
        <v>0</v>
      </c>
      <c r="I15" s="30">
        <f>COUNTIFS(Data!$A$5:$A$3843,$B15,Data!$G$5:$G$3843,"R")</f>
        <v>1</v>
      </c>
      <c r="J15" s="30">
        <f>COUNTIFS(Data!$A$5:$A$3843,$B15,Data!$D$5:$D$3843,J$4)</f>
        <v>1</v>
      </c>
      <c r="K15" s="30">
        <f>COUNTIFS(Data!$A$5:$A$3843,$B15,Data!$D$5:$D$3843,K$4)</f>
        <v>0</v>
      </c>
      <c r="L15" s="30">
        <f>COUNTIFS(Data!$A$5:$A$3843,$B15,Data!$D$5:$D$3843,L$4)</f>
        <v>0</v>
      </c>
      <c r="M15" s="30">
        <f>COUNTIFS(Data!$A$5:$A$3843,$B15,Data!$D$5:$D$3843,M$4)</f>
        <v>0</v>
      </c>
      <c r="N15" s="13" t="str">
        <f t="shared" si="0"/>
        <v>OK</v>
      </c>
      <c r="O15" s="13" t="s">
        <v>162</v>
      </c>
    </row>
    <row r="16" spans="1:15" ht="18" x14ac:dyDescent="0.25">
      <c r="A16" s="15">
        <v>12</v>
      </c>
      <c r="B16" s="15" t="s">
        <v>163</v>
      </c>
      <c r="C16" s="15" t="s">
        <v>88</v>
      </c>
      <c r="D16" s="28" t="str">
        <f>IF(C16="","",IFERROR(INDEX(Lists!$B$2:$B$27,MATCH(C16,Lists!$A$2:$A$27,0)),"رمز غير معروف"))</f>
        <v>استلام الموقع والجسات</v>
      </c>
      <c r="E16" s="9" t="s">
        <v>164</v>
      </c>
      <c r="F16" s="31">
        <f>COUNTIFS(Data!$A$5:$A$3843,$B16)</f>
        <v>16</v>
      </c>
      <c r="G16" s="31">
        <f>COUNTIFS(Data!$A$5:$A$3843,$B16,Data!$G$5:$G$3843,"H")</f>
        <v>4</v>
      </c>
      <c r="H16" s="31">
        <f>COUNTIFS(Data!$A$5:$A$3843,$B16,Data!$G$5:$G$3843,"W")</f>
        <v>2</v>
      </c>
      <c r="I16" s="31">
        <f>COUNTIFS(Data!$A$5:$A$3843,$B16,Data!$G$5:$G$3843,"R")</f>
        <v>10</v>
      </c>
      <c r="J16" s="31">
        <f>COUNTIFS(Data!$A$5:$A$3843,$B16,Data!$D$5:$D$3843,J$4)</f>
        <v>0</v>
      </c>
      <c r="K16" s="31">
        <f>COUNTIFS(Data!$A$5:$A$3843,$B16,Data!$D$5:$D$3843,K$4)</f>
        <v>16</v>
      </c>
      <c r="L16" s="31">
        <f>COUNTIFS(Data!$A$5:$A$3843,$B16,Data!$D$5:$D$3843,L$4)</f>
        <v>0</v>
      </c>
      <c r="M16" s="31">
        <f>COUNTIFS(Data!$A$5:$A$3843,$B16,Data!$D$5:$D$3843,M$4)</f>
        <v>0</v>
      </c>
      <c r="N16" s="15" t="str">
        <f t="shared" si="0"/>
        <v>OK</v>
      </c>
      <c r="O16" s="15" t="s">
        <v>165</v>
      </c>
    </row>
    <row r="17" spans="1:15" ht="18" x14ac:dyDescent="0.25">
      <c r="A17" s="13">
        <v>13</v>
      </c>
      <c r="B17" s="13" t="s">
        <v>166</v>
      </c>
      <c r="C17" s="13" t="s">
        <v>88</v>
      </c>
      <c r="D17" s="10" t="str">
        <f>IF(C17="","",IFERROR(INDEX(Lists!$B$2:$B$27,MATCH(C17,Lists!$A$2:$A$27,0)),"رمز غير معروف"))</f>
        <v>استلام الموقع والجسات</v>
      </c>
      <c r="E17" s="7" t="s">
        <v>167</v>
      </c>
      <c r="F17" s="30">
        <f>COUNTIFS(Data!$A$5:$A$3843,$B17)</f>
        <v>3</v>
      </c>
      <c r="G17" s="30">
        <f>COUNTIFS(Data!$A$5:$A$3843,$B17,Data!$G$5:$G$3843,"H")</f>
        <v>1</v>
      </c>
      <c r="H17" s="30">
        <f>COUNTIFS(Data!$A$5:$A$3843,$B17,Data!$G$5:$G$3843,"W")</f>
        <v>0</v>
      </c>
      <c r="I17" s="30">
        <f>COUNTIFS(Data!$A$5:$A$3843,$B17,Data!$G$5:$G$3843,"R")</f>
        <v>2</v>
      </c>
      <c r="J17" s="30">
        <f>COUNTIFS(Data!$A$5:$A$3843,$B17,Data!$D$5:$D$3843,J$4)</f>
        <v>2</v>
      </c>
      <c r="K17" s="30">
        <f>COUNTIFS(Data!$A$5:$A$3843,$B17,Data!$D$5:$D$3843,K$4)</f>
        <v>1</v>
      </c>
      <c r="L17" s="30">
        <f>COUNTIFS(Data!$A$5:$A$3843,$B17,Data!$D$5:$D$3843,L$4)</f>
        <v>0</v>
      </c>
      <c r="M17" s="30">
        <f>COUNTIFS(Data!$A$5:$A$3843,$B17,Data!$D$5:$D$3843,M$4)</f>
        <v>0</v>
      </c>
      <c r="N17" s="13" t="str">
        <f t="shared" si="0"/>
        <v>OK</v>
      </c>
      <c r="O17" s="13" t="s">
        <v>168</v>
      </c>
    </row>
    <row r="18" spans="1:15" ht="18" x14ac:dyDescent="0.25">
      <c r="A18" s="15">
        <v>14</v>
      </c>
      <c r="B18" s="15" t="s">
        <v>169</v>
      </c>
      <c r="C18" s="15" t="s">
        <v>88</v>
      </c>
      <c r="D18" s="28" t="str">
        <f>IF(C18="","",IFERROR(INDEX(Lists!$B$2:$B$27,MATCH(C18,Lists!$A$2:$A$27,0)),"رمز غير معروف"))</f>
        <v>استلام الموقع والجسات</v>
      </c>
      <c r="E18" s="9" t="s">
        <v>131</v>
      </c>
      <c r="F18" s="31">
        <f>COUNTIFS(Data!$A$5:$A$3843,$B18)</f>
        <v>1</v>
      </c>
      <c r="G18" s="31">
        <f>COUNTIFS(Data!$A$5:$A$3843,$B18,Data!$G$5:$G$3843,"H")</f>
        <v>0</v>
      </c>
      <c r="H18" s="31">
        <f>COUNTIFS(Data!$A$5:$A$3843,$B18,Data!$G$5:$G$3843,"W")</f>
        <v>0</v>
      </c>
      <c r="I18" s="31">
        <f>COUNTIFS(Data!$A$5:$A$3843,$B18,Data!$G$5:$G$3843,"R")</f>
        <v>1</v>
      </c>
      <c r="J18" s="31">
        <f>COUNTIFS(Data!$A$5:$A$3843,$B18,Data!$D$5:$D$3843,J$4)</f>
        <v>1</v>
      </c>
      <c r="K18" s="31">
        <f>COUNTIFS(Data!$A$5:$A$3843,$B18,Data!$D$5:$D$3843,K$4)</f>
        <v>0</v>
      </c>
      <c r="L18" s="31">
        <f>COUNTIFS(Data!$A$5:$A$3843,$B18,Data!$D$5:$D$3843,L$4)</f>
        <v>0</v>
      </c>
      <c r="M18" s="31">
        <f>COUNTIFS(Data!$A$5:$A$3843,$B18,Data!$D$5:$D$3843,M$4)</f>
        <v>0</v>
      </c>
      <c r="N18" s="15" t="str">
        <f t="shared" si="0"/>
        <v>OK</v>
      </c>
      <c r="O18" s="15" t="s">
        <v>170</v>
      </c>
    </row>
    <row r="19" spans="1:15" ht="18" x14ac:dyDescent="0.25">
      <c r="A19" s="13">
        <v>15</v>
      </c>
      <c r="B19" s="13" t="s">
        <v>171</v>
      </c>
      <c r="C19" s="13" t="s">
        <v>88</v>
      </c>
      <c r="D19" s="10" t="str">
        <f>IF(C19="","",IFERROR(INDEX(Lists!$B$2:$B$27,MATCH(C19,Lists!$A$2:$A$27,0)),"رمز غير معروف"))</f>
        <v>استلام الموقع والجسات</v>
      </c>
      <c r="E19" s="7" t="s">
        <v>172</v>
      </c>
      <c r="F19" s="30">
        <f>COUNTIFS(Data!$A$5:$A$3843,$B19)</f>
        <v>2</v>
      </c>
      <c r="G19" s="30">
        <f>COUNTIFS(Data!$A$5:$A$3843,$B19,Data!$G$5:$G$3843,"H")</f>
        <v>0</v>
      </c>
      <c r="H19" s="30">
        <f>COUNTIFS(Data!$A$5:$A$3843,$B19,Data!$G$5:$G$3843,"W")</f>
        <v>0</v>
      </c>
      <c r="I19" s="30">
        <f>COUNTIFS(Data!$A$5:$A$3843,$B19,Data!$G$5:$G$3843,"R")</f>
        <v>2</v>
      </c>
      <c r="J19" s="30">
        <f>COUNTIFS(Data!$A$5:$A$3843,$B19,Data!$D$5:$D$3843,J$4)</f>
        <v>0</v>
      </c>
      <c r="K19" s="30">
        <f>COUNTIFS(Data!$A$5:$A$3843,$B19,Data!$D$5:$D$3843,K$4)</f>
        <v>2</v>
      </c>
      <c r="L19" s="30">
        <f>COUNTIFS(Data!$A$5:$A$3843,$B19,Data!$D$5:$D$3843,L$4)</f>
        <v>0</v>
      </c>
      <c r="M19" s="30">
        <f>COUNTIFS(Data!$A$5:$A$3843,$B19,Data!$D$5:$D$3843,M$4)</f>
        <v>0</v>
      </c>
      <c r="N19" s="13" t="str">
        <f t="shared" si="0"/>
        <v>OK</v>
      </c>
      <c r="O19" s="13" t="s">
        <v>173</v>
      </c>
    </row>
    <row r="20" spans="1:15" ht="18" x14ac:dyDescent="0.25">
      <c r="A20" s="15">
        <v>16</v>
      </c>
      <c r="B20" s="15" t="s">
        <v>174</v>
      </c>
      <c r="C20" s="15" t="s">
        <v>88</v>
      </c>
      <c r="D20" s="28" t="str">
        <f>IF(C20="","",IFERROR(INDEX(Lists!$B$2:$B$27,MATCH(C20,Lists!$A$2:$A$27,0)),"رمز غير معروف"))</f>
        <v>استلام الموقع والجسات</v>
      </c>
      <c r="E20" s="9" t="s">
        <v>175</v>
      </c>
      <c r="F20" s="31">
        <f>COUNTIFS(Data!$A$5:$A$3843,$B20)</f>
        <v>13</v>
      </c>
      <c r="G20" s="31">
        <f>COUNTIFS(Data!$A$5:$A$3843,$B20,Data!$G$5:$G$3843,"H")</f>
        <v>4</v>
      </c>
      <c r="H20" s="31">
        <f>COUNTIFS(Data!$A$5:$A$3843,$B20,Data!$G$5:$G$3843,"W")</f>
        <v>5</v>
      </c>
      <c r="I20" s="31">
        <f>COUNTIFS(Data!$A$5:$A$3843,$B20,Data!$G$5:$G$3843,"R")</f>
        <v>4</v>
      </c>
      <c r="J20" s="31">
        <f>COUNTIFS(Data!$A$5:$A$3843,$B20,Data!$D$5:$D$3843,J$4)</f>
        <v>0</v>
      </c>
      <c r="K20" s="31">
        <f>COUNTIFS(Data!$A$5:$A$3843,$B20,Data!$D$5:$D$3843,K$4)</f>
        <v>0</v>
      </c>
      <c r="L20" s="31">
        <f>COUNTIFS(Data!$A$5:$A$3843,$B20,Data!$D$5:$D$3843,L$4)</f>
        <v>13</v>
      </c>
      <c r="M20" s="31">
        <f>COUNTIFS(Data!$A$5:$A$3843,$B20,Data!$D$5:$D$3843,M$4)</f>
        <v>0</v>
      </c>
      <c r="N20" s="15" t="str">
        <f t="shared" si="0"/>
        <v>OK</v>
      </c>
      <c r="O20" s="15" t="s">
        <v>176</v>
      </c>
    </row>
    <row r="21" spans="1:15" ht="18" x14ac:dyDescent="0.25">
      <c r="A21" s="13">
        <v>17</v>
      </c>
      <c r="B21" s="13" t="s">
        <v>177</v>
      </c>
      <c r="C21" s="13" t="s">
        <v>88</v>
      </c>
      <c r="D21" s="10" t="str">
        <f>IF(C21="","",IFERROR(INDEX(Lists!$B$2:$B$27,MATCH(C21,Lists!$A$2:$A$27,0)),"رمز غير معروف"))</f>
        <v>استلام الموقع والجسات</v>
      </c>
      <c r="E21" s="7" t="s">
        <v>178</v>
      </c>
      <c r="F21" s="30">
        <f>COUNTIFS(Data!$A$5:$A$3843,$B21)</f>
        <v>22</v>
      </c>
      <c r="G21" s="30">
        <f>COUNTIFS(Data!$A$5:$A$3843,$B21,Data!$G$5:$G$3843,"H")</f>
        <v>0</v>
      </c>
      <c r="H21" s="30">
        <f>COUNTIFS(Data!$A$5:$A$3843,$B21,Data!$G$5:$G$3843,"W")</f>
        <v>0</v>
      </c>
      <c r="I21" s="30">
        <f>COUNTIFS(Data!$A$5:$A$3843,$B21,Data!$G$5:$G$3843,"R")</f>
        <v>22</v>
      </c>
      <c r="J21" s="30">
        <f>COUNTIFS(Data!$A$5:$A$3843,$B21,Data!$D$5:$D$3843,J$4)</f>
        <v>22</v>
      </c>
      <c r="K21" s="30">
        <f>COUNTIFS(Data!$A$5:$A$3843,$B21,Data!$D$5:$D$3843,K$4)</f>
        <v>0</v>
      </c>
      <c r="L21" s="30">
        <f>COUNTIFS(Data!$A$5:$A$3843,$B21,Data!$D$5:$D$3843,L$4)</f>
        <v>0</v>
      </c>
      <c r="M21" s="30">
        <f>COUNTIFS(Data!$A$5:$A$3843,$B21,Data!$D$5:$D$3843,M$4)</f>
        <v>0</v>
      </c>
      <c r="N21" s="13" t="str">
        <f t="shared" si="0"/>
        <v>OK</v>
      </c>
      <c r="O21" s="13" t="s">
        <v>179</v>
      </c>
    </row>
    <row r="22" spans="1:15" ht="18" x14ac:dyDescent="0.25">
      <c r="A22" s="15">
        <v>18</v>
      </c>
      <c r="B22" s="15" t="s">
        <v>180</v>
      </c>
      <c r="C22" s="15" t="s">
        <v>88</v>
      </c>
      <c r="D22" s="28" t="str">
        <f>IF(C22="","",IFERROR(INDEX(Lists!$B$2:$B$27,MATCH(C22,Lists!$A$2:$A$27,0)),"رمز غير معروف"))</f>
        <v>استلام الموقع والجسات</v>
      </c>
      <c r="E22" s="9" t="s">
        <v>181</v>
      </c>
      <c r="F22" s="31">
        <f>COUNTIFS(Data!$A$5:$A$3843,$B22)</f>
        <v>12</v>
      </c>
      <c r="G22" s="31">
        <f>COUNTIFS(Data!$A$5:$A$3843,$B22,Data!$G$5:$G$3843,"H")</f>
        <v>5</v>
      </c>
      <c r="H22" s="31">
        <f>COUNTIFS(Data!$A$5:$A$3843,$B22,Data!$G$5:$G$3843,"W")</f>
        <v>6</v>
      </c>
      <c r="I22" s="31">
        <f>COUNTIFS(Data!$A$5:$A$3843,$B22,Data!$G$5:$G$3843,"R")</f>
        <v>1</v>
      </c>
      <c r="J22" s="31">
        <f>COUNTIFS(Data!$A$5:$A$3843,$B22,Data!$D$5:$D$3843,J$4)</f>
        <v>0</v>
      </c>
      <c r="K22" s="31">
        <f>COUNTIFS(Data!$A$5:$A$3843,$B22,Data!$D$5:$D$3843,K$4)</f>
        <v>11</v>
      </c>
      <c r="L22" s="31">
        <f>COUNTIFS(Data!$A$5:$A$3843,$B22,Data!$D$5:$D$3843,L$4)</f>
        <v>1</v>
      </c>
      <c r="M22" s="31">
        <f>COUNTIFS(Data!$A$5:$A$3843,$B22,Data!$D$5:$D$3843,M$4)</f>
        <v>0</v>
      </c>
      <c r="N22" s="15" t="str">
        <f t="shared" si="0"/>
        <v>OK</v>
      </c>
      <c r="O22" s="15" t="s">
        <v>182</v>
      </c>
    </row>
    <row r="23" spans="1:15" ht="18" x14ac:dyDescent="0.25">
      <c r="A23" s="13">
        <v>19</v>
      </c>
      <c r="B23" s="13" t="s">
        <v>183</v>
      </c>
      <c r="C23" s="13" t="s">
        <v>88</v>
      </c>
      <c r="D23" s="10" t="str">
        <f>IF(C23="","",IFERROR(INDEX(Lists!$B$2:$B$27,MATCH(C23,Lists!$A$2:$A$27,0)),"رمز غير معروف"))</f>
        <v>استلام الموقع والجسات</v>
      </c>
      <c r="E23" s="7" t="s">
        <v>184</v>
      </c>
      <c r="F23" s="30">
        <f>COUNTIFS(Data!$A$5:$A$3843,$B23)</f>
        <v>20</v>
      </c>
      <c r="G23" s="30">
        <f>COUNTIFS(Data!$A$5:$A$3843,$B23,Data!$G$5:$G$3843,"H")</f>
        <v>4</v>
      </c>
      <c r="H23" s="30">
        <f>COUNTIFS(Data!$A$5:$A$3843,$B23,Data!$G$5:$G$3843,"W")</f>
        <v>6</v>
      </c>
      <c r="I23" s="30">
        <f>COUNTIFS(Data!$A$5:$A$3843,$B23,Data!$G$5:$G$3843,"R")</f>
        <v>10</v>
      </c>
      <c r="J23" s="30">
        <f>COUNTIFS(Data!$A$5:$A$3843,$B23,Data!$D$5:$D$3843,J$4)</f>
        <v>0</v>
      </c>
      <c r="K23" s="30">
        <f>COUNTIFS(Data!$A$5:$A$3843,$B23,Data!$D$5:$D$3843,K$4)</f>
        <v>12</v>
      </c>
      <c r="L23" s="30">
        <f>COUNTIFS(Data!$A$5:$A$3843,$B23,Data!$D$5:$D$3843,L$4)</f>
        <v>6</v>
      </c>
      <c r="M23" s="30">
        <f>COUNTIFS(Data!$A$5:$A$3843,$B23,Data!$D$5:$D$3843,M$4)</f>
        <v>2</v>
      </c>
      <c r="N23" s="13" t="str">
        <f t="shared" si="0"/>
        <v>OK</v>
      </c>
      <c r="O23" s="13" t="s">
        <v>185</v>
      </c>
    </row>
    <row r="24" spans="1:15" ht="18" x14ac:dyDescent="0.25">
      <c r="A24" s="15">
        <v>20</v>
      </c>
      <c r="B24" s="15" t="s">
        <v>186</v>
      </c>
      <c r="C24" s="15" t="s">
        <v>89</v>
      </c>
      <c r="D24" s="28" t="str">
        <f>IF(C24="","",IFERROR(INDEX(Lists!$B$2:$B$27,MATCH(C24,Lists!$A$2:$A$27,0)),"رمز غير معروف"))</f>
        <v>حفر وإحلال وردم</v>
      </c>
      <c r="E24" s="9" t="s">
        <v>187</v>
      </c>
      <c r="F24" s="31">
        <f>COUNTIFS(Data!$A$5:$A$3843,$B24)</f>
        <v>4</v>
      </c>
      <c r="G24" s="31">
        <f>COUNTIFS(Data!$A$5:$A$3843,$B24,Data!$G$5:$G$3843,"H")</f>
        <v>4</v>
      </c>
      <c r="H24" s="31">
        <f>COUNTIFS(Data!$A$5:$A$3843,$B24,Data!$G$5:$G$3843,"W")</f>
        <v>0</v>
      </c>
      <c r="I24" s="31">
        <f>COUNTIFS(Data!$A$5:$A$3843,$B24,Data!$G$5:$G$3843,"R")</f>
        <v>0</v>
      </c>
      <c r="J24" s="31">
        <f>COUNTIFS(Data!$A$5:$A$3843,$B24,Data!$D$5:$D$3843,J$4)</f>
        <v>0</v>
      </c>
      <c r="K24" s="31">
        <f>COUNTIFS(Data!$A$5:$A$3843,$B24,Data!$D$5:$D$3843,K$4)</f>
        <v>4</v>
      </c>
      <c r="L24" s="31">
        <f>COUNTIFS(Data!$A$5:$A$3843,$B24,Data!$D$5:$D$3843,L$4)</f>
        <v>0</v>
      </c>
      <c r="M24" s="31">
        <f>COUNTIFS(Data!$A$5:$A$3843,$B24,Data!$D$5:$D$3843,M$4)</f>
        <v>0</v>
      </c>
      <c r="N24" s="15" t="str">
        <f t="shared" si="0"/>
        <v>OK</v>
      </c>
      <c r="O24" s="15" t="s">
        <v>188</v>
      </c>
    </row>
    <row r="25" spans="1:15" ht="18" x14ac:dyDescent="0.25">
      <c r="A25" s="13">
        <v>21</v>
      </c>
      <c r="B25" s="13" t="s">
        <v>189</v>
      </c>
      <c r="C25" s="13" t="s">
        <v>89</v>
      </c>
      <c r="D25" s="10" t="str">
        <f>IF(C25="","",IFERROR(INDEX(Lists!$B$2:$B$27,MATCH(C25,Lists!$A$2:$A$27,0)),"رمز غير معروف"))</f>
        <v>حفر وإحلال وردم</v>
      </c>
      <c r="E25" s="7" t="s">
        <v>190</v>
      </c>
      <c r="F25" s="30">
        <f>COUNTIFS(Data!$A$5:$A$3843,$B25)</f>
        <v>3</v>
      </c>
      <c r="G25" s="30">
        <f>COUNTIFS(Data!$A$5:$A$3843,$B25,Data!$G$5:$G$3843,"H")</f>
        <v>3</v>
      </c>
      <c r="H25" s="30">
        <f>COUNTIFS(Data!$A$5:$A$3843,$B25,Data!$G$5:$G$3843,"W")</f>
        <v>0</v>
      </c>
      <c r="I25" s="30">
        <f>COUNTIFS(Data!$A$5:$A$3843,$B25,Data!$G$5:$G$3843,"R")</f>
        <v>0</v>
      </c>
      <c r="J25" s="30">
        <f>COUNTIFS(Data!$A$5:$A$3843,$B25,Data!$D$5:$D$3843,J$4)</f>
        <v>0</v>
      </c>
      <c r="K25" s="30">
        <f>COUNTIFS(Data!$A$5:$A$3843,$B25,Data!$D$5:$D$3843,K$4)</f>
        <v>3</v>
      </c>
      <c r="L25" s="30">
        <f>COUNTIFS(Data!$A$5:$A$3843,$B25,Data!$D$5:$D$3843,L$4)</f>
        <v>0</v>
      </c>
      <c r="M25" s="30">
        <f>COUNTIFS(Data!$A$5:$A$3843,$B25,Data!$D$5:$D$3843,M$4)</f>
        <v>0</v>
      </c>
      <c r="N25" s="13" t="str">
        <f t="shared" si="0"/>
        <v>OK</v>
      </c>
      <c r="O25" s="13" t="s">
        <v>188</v>
      </c>
    </row>
    <row r="26" spans="1:15" ht="18" x14ac:dyDescent="0.25">
      <c r="A26" s="15">
        <v>22</v>
      </c>
      <c r="B26" s="15" t="s">
        <v>191</v>
      </c>
      <c r="C26" s="15" t="s">
        <v>89</v>
      </c>
      <c r="D26" s="28" t="str">
        <f>IF(C26="","",IFERROR(INDEX(Lists!$B$2:$B$27,MATCH(C26,Lists!$A$2:$A$27,0)),"رمز غير معروف"))</f>
        <v>حفر وإحلال وردم</v>
      </c>
      <c r="E26" s="9" t="s">
        <v>192</v>
      </c>
      <c r="F26" s="31">
        <f>COUNTIFS(Data!$A$5:$A$3843,$B26)</f>
        <v>2</v>
      </c>
      <c r="G26" s="31">
        <f>COUNTIFS(Data!$A$5:$A$3843,$B26,Data!$G$5:$G$3843,"H")</f>
        <v>1</v>
      </c>
      <c r="H26" s="31">
        <f>COUNTIFS(Data!$A$5:$A$3843,$B26,Data!$G$5:$G$3843,"W")</f>
        <v>0</v>
      </c>
      <c r="I26" s="31">
        <f>COUNTIFS(Data!$A$5:$A$3843,$B26,Data!$G$5:$G$3843,"R")</f>
        <v>1</v>
      </c>
      <c r="J26" s="31">
        <f>COUNTIFS(Data!$A$5:$A$3843,$B26,Data!$D$5:$D$3843,J$4)</f>
        <v>0</v>
      </c>
      <c r="K26" s="31">
        <f>COUNTIFS(Data!$A$5:$A$3843,$B26,Data!$D$5:$D$3843,K$4)</f>
        <v>2</v>
      </c>
      <c r="L26" s="31">
        <f>COUNTIFS(Data!$A$5:$A$3843,$B26,Data!$D$5:$D$3843,L$4)</f>
        <v>0</v>
      </c>
      <c r="M26" s="31">
        <f>COUNTIFS(Data!$A$5:$A$3843,$B26,Data!$D$5:$D$3843,M$4)</f>
        <v>0</v>
      </c>
      <c r="N26" s="15" t="str">
        <f t="shared" si="0"/>
        <v>OK</v>
      </c>
      <c r="O26" s="15" t="s">
        <v>188</v>
      </c>
    </row>
    <row r="27" spans="1:15" ht="18" x14ac:dyDescent="0.25">
      <c r="A27" s="13">
        <v>23</v>
      </c>
      <c r="B27" s="13" t="s">
        <v>193</v>
      </c>
      <c r="C27" s="13" t="s">
        <v>89</v>
      </c>
      <c r="D27" s="10" t="str">
        <f>IF(C27="","",IFERROR(INDEX(Lists!$B$2:$B$27,MATCH(C27,Lists!$A$2:$A$27,0)),"رمز غير معروف"))</f>
        <v>حفر وإحلال وردم</v>
      </c>
      <c r="E27" s="7" t="s">
        <v>194</v>
      </c>
      <c r="F27" s="30">
        <f>COUNTIFS(Data!$A$5:$A$3843,$B27)</f>
        <v>8</v>
      </c>
      <c r="G27" s="30">
        <f>COUNTIFS(Data!$A$5:$A$3843,$B27,Data!$G$5:$G$3843,"H")</f>
        <v>3</v>
      </c>
      <c r="H27" s="30">
        <f>COUNTIFS(Data!$A$5:$A$3843,$B27,Data!$G$5:$G$3843,"W")</f>
        <v>2</v>
      </c>
      <c r="I27" s="30">
        <f>COUNTIFS(Data!$A$5:$A$3843,$B27,Data!$G$5:$G$3843,"R")</f>
        <v>3</v>
      </c>
      <c r="J27" s="30">
        <f>COUNTIFS(Data!$A$5:$A$3843,$B27,Data!$D$5:$D$3843,J$4)</f>
        <v>2</v>
      </c>
      <c r="K27" s="30">
        <f>COUNTIFS(Data!$A$5:$A$3843,$B27,Data!$D$5:$D$3843,K$4)</f>
        <v>3</v>
      </c>
      <c r="L27" s="30">
        <f>COUNTIFS(Data!$A$5:$A$3843,$B27,Data!$D$5:$D$3843,L$4)</f>
        <v>3</v>
      </c>
      <c r="M27" s="30">
        <f>COUNTIFS(Data!$A$5:$A$3843,$B27,Data!$D$5:$D$3843,M$4)</f>
        <v>0</v>
      </c>
      <c r="N27" s="13" t="str">
        <f t="shared" si="0"/>
        <v>OK</v>
      </c>
      <c r="O27" s="13" t="s">
        <v>195</v>
      </c>
    </row>
    <row r="28" spans="1:15" ht="18" x14ac:dyDescent="0.25">
      <c r="A28" s="15">
        <v>24</v>
      </c>
      <c r="B28" s="15" t="s">
        <v>196</v>
      </c>
      <c r="C28" s="15" t="s">
        <v>89</v>
      </c>
      <c r="D28" s="28" t="str">
        <f>IF(C28="","",IFERROR(INDEX(Lists!$B$2:$B$27,MATCH(C28,Lists!$A$2:$A$27,0)),"رمز غير معروف"))</f>
        <v>حفر وإحلال وردم</v>
      </c>
      <c r="E28" s="9" t="s">
        <v>197</v>
      </c>
      <c r="F28" s="31">
        <f>COUNTIFS(Data!$A$5:$A$3843,$B28)</f>
        <v>13</v>
      </c>
      <c r="G28" s="31">
        <f>COUNTIFS(Data!$A$5:$A$3843,$B28,Data!$G$5:$G$3843,"H")</f>
        <v>8</v>
      </c>
      <c r="H28" s="31">
        <f>COUNTIFS(Data!$A$5:$A$3843,$B28,Data!$G$5:$G$3843,"W")</f>
        <v>3</v>
      </c>
      <c r="I28" s="31">
        <f>COUNTIFS(Data!$A$5:$A$3843,$B28,Data!$G$5:$G$3843,"R")</f>
        <v>2</v>
      </c>
      <c r="J28" s="31">
        <f>COUNTIFS(Data!$A$5:$A$3843,$B28,Data!$D$5:$D$3843,J$4)</f>
        <v>0</v>
      </c>
      <c r="K28" s="31">
        <f>COUNTIFS(Data!$A$5:$A$3843,$B28,Data!$D$5:$D$3843,K$4)</f>
        <v>11</v>
      </c>
      <c r="L28" s="31">
        <f>COUNTIFS(Data!$A$5:$A$3843,$B28,Data!$D$5:$D$3843,L$4)</f>
        <v>2</v>
      </c>
      <c r="M28" s="31">
        <f>COUNTIFS(Data!$A$5:$A$3843,$B28,Data!$D$5:$D$3843,M$4)</f>
        <v>0</v>
      </c>
      <c r="N28" s="15" t="str">
        <f t="shared" si="0"/>
        <v>OK</v>
      </c>
      <c r="O28" s="15" t="s">
        <v>198</v>
      </c>
    </row>
    <row r="29" spans="1:15" ht="18" x14ac:dyDescent="0.25">
      <c r="A29" s="13">
        <v>25</v>
      </c>
      <c r="B29" s="13" t="s">
        <v>199</v>
      </c>
      <c r="C29" s="13" t="s">
        <v>89</v>
      </c>
      <c r="D29" s="10" t="str">
        <f>IF(C29="","",IFERROR(INDEX(Lists!$B$2:$B$27,MATCH(C29,Lists!$A$2:$A$27,0)),"رمز غير معروف"))</f>
        <v>حفر وإحلال وردم</v>
      </c>
      <c r="E29" s="7" t="s">
        <v>200</v>
      </c>
      <c r="F29" s="30">
        <f>COUNTIFS(Data!$A$5:$A$3843,$B29)</f>
        <v>33</v>
      </c>
      <c r="G29" s="30">
        <f>COUNTIFS(Data!$A$5:$A$3843,$B29,Data!$G$5:$G$3843,"H")</f>
        <v>14</v>
      </c>
      <c r="H29" s="30">
        <f>COUNTIFS(Data!$A$5:$A$3843,$B29,Data!$G$5:$G$3843,"W")</f>
        <v>15</v>
      </c>
      <c r="I29" s="30">
        <f>COUNTIFS(Data!$A$5:$A$3843,$B29,Data!$G$5:$G$3843,"R")</f>
        <v>4</v>
      </c>
      <c r="J29" s="30">
        <f>COUNTIFS(Data!$A$5:$A$3843,$B29,Data!$D$5:$D$3843,J$4)</f>
        <v>0</v>
      </c>
      <c r="K29" s="30">
        <f>COUNTIFS(Data!$A$5:$A$3843,$B29,Data!$D$5:$D$3843,K$4)</f>
        <v>7</v>
      </c>
      <c r="L29" s="30">
        <f>COUNTIFS(Data!$A$5:$A$3843,$B29,Data!$D$5:$D$3843,L$4)</f>
        <v>11</v>
      </c>
      <c r="M29" s="30">
        <f>COUNTIFS(Data!$A$5:$A$3843,$B29,Data!$D$5:$D$3843,M$4)</f>
        <v>15</v>
      </c>
      <c r="N29" s="13" t="str">
        <f t="shared" si="0"/>
        <v>OK</v>
      </c>
      <c r="O29" s="13" t="s">
        <v>201</v>
      </c>
    </row>
    <row r="30" spans="1:15" ht="18" x14ac:dyDescent="0.25">
      <c r="A30" s="15">
        <v>26</v>
      </c>
      <c r="B30" s="15" t="s">
        <v>202</v>
      </c>
      <c r="C30" s="15" t="s">
        <v>89</v>
      </c>
      <c r="D30" s="28" t="str">
        <f>IF(C30="","",IFERROR(INDEX(Lists!$B$2:$B$27,MATCH(C30,Lists!$A$2:$A$27,0)),"رمز غير معروف"))</f>
        <v>حفر وإحلال وردم</v>
      </c>
      <c r="E30" s="9" t="s">
        <v>203</v>
      </c>
      <c r="F30" s="31">
        <f>COUNTIFS(Data!$A$5:$A$3843,$B30)</f>
        <v>14</v>
      </c>
      <c r="G30" s="31">
        <f>COUNTIFS(Data!$A$5:$A$3843,$B30,Data!$G$5:$G$3843,"H")</f>
        <v>6</v>
      </c>
      <c r="H30" s="31">
        <f>COUNTIFS(Data!$A$5:$A$3843,$B30,Data!$G$5:$G$3843,"W")</f>
        <v>4</v>
      </c>
      <c r="I30" s="31">
        <f>COUNTIFS(Data!$A$5:$A$3843,$B30,Data!$G$5:$G$3843,"R")</f>
        <v>4</v>
      </c>
      <c r="J30" s="31">
        <f>COUNTIFS(Data!$A$5:$A$3843,$B30,Data!$D$5:$D$3843,J$4)</f>
        <v>0</v>
      </c>
      <c r="K30" s="31">
        <f>COUNTIFS(Data!$A$5:$A$3843,$B30,Data!$D$5:$D$3843,K$4)</f>
        <v>6</v>
      </c>
      <c r="L30" s="31">
        <f>COUNTIFS(Data!$A$5:$A$3843,$B30,Data!$D$5:$D$3843,L$4)</f>
        <v>5</v>
      </c>
      <c r="M30" s="31">
        <f>COUNTIFS(Data!$A$5:$A$3843,$B30,Data!$D$5:$D$3843,M$4)</f>
        <v>3</v>
      </c>
      <c r="N30" s="15" t="str">
        <f t="shared" si="0"/>
        <v>OK</v>
      </c>
      <c r="O30" s="15" t="s">
        <v>204</v>
      </c>
    </row>
    <row r="31" spans="1:15" ht="18" x14ac:dyDescent="0.25">
      <c r="A31" s="13">
        <v>27</v>
      </c>
      <c r="B31" s="13" t="s">
        <v>205</v>
      </c>
      <c r="C31" s="13" t="s">
        <v>89</v>
      </c>
      <c r="D31" s="10" t="str">
        <f>IF(C31="","",IFERROR(INDEX(Lists!$B$2:$B$27,MATCH(C31,Lists!$A$2:$A$27,0)),"رمز غير معروف"))</f>
        <v>حفر وإحلال وردم</v>
      </c>
      <c r="E31" s="7" t="s">
        <v>206</v>
      </c>
      <c r="F31" s="30">
        <f>COUNTIFS(Data!$A$5:$A$3843,$B31)</f>
        <v>34</v>
      </c>
      <c r="G31" s="30">
        <f>COUNTIFS(Data!$A$5:$A$3843,$B31,Data!$G$5:$G$3843,"H")</f>
        <v>15</v>
      </c>
      <c r="H31" s="30">
        <f>COUNTIFS(Data!$A$5:$A$3843,$B31,Data!$G$5:$G$3843,"W")</f>
        <v>12</v>
      </c>
      <c r="I31" s="30">
        <f>COUNTIFS(Data!$A$5:$A$3843,$B31,Data!$G$5:$G$3843,"R")</f>
        <v>7</v>
      </c>
      <c r="J31" s="30">
        <f>COUNTIFS(Data!$A$5:$A$3843,$B31,Data!$D$5:$D$3843,J$4)</f>
        <v>1</v>
      </c>
      <c r="K31" s="30">
        <f>COUNTIFS(Data!$A$5:$A$3843,$B31,Data!$D$5:$D$3843,K$4)</f>
        <v>19</v>
      </c>
      <c r="L31" s="30">
        <f>COUNTIFS(Data!$A$5:$A$3843,$B31,Data!$D$5:$D$3843,L$4)</f>
        <v>14</v>
      </c>
      <c r="M31" s="30">
        <f>COUNTIFS(Data!$A$5:$A$3843,$B31,Data!$D$5:$D$3843,M$4)</f>
        <v>0</v>
      </c>
      <c r="N31" s="13" t="str">
        <f t="shared" si="0"/>
        <v>OK</v>
      </c>
      <c r="O31" s="13" t="s">
        <v>207</v>
      </c>
    </row>
    <row r="32" spans="1:15" ht="18" x14ac:dyDescent="0.25">
      <c r="A32" s="15">
        <v>28</v>
      </c>
      <c r="B32" s="15" t="s">
        <v>208</v>
      </c>
      <c r="C32" s="15" t="s">
        <v>89</v>
      </c>
      <c r="D32" s="28" t="str">
        <f>IF(C32="","",IFERROR(INDEX(Lists!$B$2:$B$27,MATCH(C32,Lists!$A$2:$A$27,0)),"رمز غير معروف"))</f>
        <v>حفر وإحلال وردم</v>
      </c>
      <c r="E32" s="9" t="s">
        <v>209</v>
      </c>
      <c r="F32" s="31">
        <f>COUNTIFS(Data!$A$5:$A$3843,$B32)</f>
        <v>15</v>
      </c>
      <c r="G32" s="31">
        <f>COUNTIFS(Data!$A$5:$A$3843,$B32,Data!$G$5:$G$3843,"H")</f>
        <v>1</v>
      </c>
      <c r="H32" s="31">
        <f>COUNTIFS(Data!$A$5:$A$3843,$B32,Data!$G$5:$G$3843,"W")</f>
        <v>11</v>
      </c>
      <c r="I32" s="31">
        <f>COUNTIFS(Data!$A$5:$A$3843,$B32,Data!$G$5:$G$3843,"R")</f>
        <v>3</v>
      </c>
      <c r="J32" s="31">
        <f>COUNTIFS(Data!$A$5:$A$3843,$B32,Data!$D$5:$D$3843,J$4)</f>
        <v>0</v>
      </c>
      <c r="K32" s="31">
        <f>COUNTIFS(Data!$A$5:$A$3843,$B32,Data!$D$5:$D$3843,K$4)</f>
        <v>3</v>
      </c>
      <c r="L32" s="31">
        <f>COUNTIFS(Data!$A$5:$A$3843,$B32,Data!$D$5:$D$3843,L$4)</f>
        <v>8</v>
      </c>
      <c r="M32" s="31">
        <f>COUNTIFS(Data!$A$5:$A$3843,$B32,Data!$D$5:$D$3843,M$4)</f>
        <v>4</v>
      </c>
      <c r="N32" s="15" t="str">
        <f t="shared" si="0"/>
        <v>OK</v>
      </c>
      <c r="O32" s="15" t="s">
        <v>210</v>
      </c>
    </row>
    <row r="33" spans="1:15" ht="18" x14ac:dyDescent="0.25">
      <c r="A33" s="13">
        <v>29</v>
      </c>
      <c r="B33" s="13" t="s">
        <v>211</v>
      </c>
      <c r="C33" s="13" t="s">
        <v>89</v>
      </c>
      <c r="D33" s="10" t="str">
        <f>IF(C33="","",IFERROR(INDEX(Lists!$B$2:$B$27,MATCH(C33,Lists!$A$2:$A$27,0)),"رمز غير معروف"))</f>
        <v>حفر وإحلال وردم</v>
      </c>
      <c r="E33" s="7" t="s">
        <v>212</v>
      </c>
      <c r="F33" s="30">
        <f>COUNTIFS(Data!$A$5:$A$3843,$B33)</f>
        <v>2</v>
      </c>
      <c r="G33" s="30">
        <f>COUNTIFS(Data!$A$5:$A$3843,$B33,Data!$G$5:$G$3843,"H")</f>
        <v>1</v>
      </c>
      <c r="H33" s="30">
        <f>COUNTIFS(Data!$A$5:$A$3843,$B33,Data!$G$5:$G$3843,"W")</f>
        <v>1</v>
      </c>
      <c r="I33" s="30">
        <f>COUNTIFS(Data!$A$5:$A$3843,$B33,Data!$G$5:$G$3843,"R")</f>
        <v>0</v>
      </c>
      <c r="J33" s="30">
        <f>COUNTIFS(Data!$A$5:$A$3843,$B33,Data!$D$5:$D$3843,J$4)</f>
        <v>0</v>
      </c>
      <c r="K33" s="30">
        <f>COUNTIFS(Data!$A$5:$A$3843,$B33,Data!$D$5:$D$3843,K$4)</f>
        <v>0</v>
      </c>
      <c r="L33" s="30">
        <f>COUNTIFS(Data!$A$5:$A$3843,$B33,Data!$D$5:$D$3843,L$4)</f>
        <v>0</v>
      </c>
      <c r="M33" s="30">
        <f>COUNTIFS(Data!$A$5:$A$3843,$B33,Data!$D$5:$D$3843,M$4)</f>
        <v>2</v>
      </c>
      <c r="N33" s="13" t="str">
        <f t="shared" si="0"/>
        <v>OK</v>
      </c>
      <c r="O33" s="13" t="s">
        <v>213</v>
      </c>
    </row>
    <row r="34" spans="1:15" ht="18" x14ac:dyDescent="0.25">
      <c r="A34" s="15">
        <v>30</v>
      </c>
      <c r="B34" s="15" t="s">
        <v>214</v>
      </c>
      <c r="C34" s="15" t="s">
        <v>89</v>
      </c>
      <c r="D34" s="28" t="str">
        <f>IF(C34="","",IFERROR(INDEX(Lists!$B$2:$B$27,MATCH(C34,Lists!$A$2:$A$27,0)),"رمز غير معروف"))</f>
        <v>حفر وإحلال وردم</v>
      </c>
      <c r="E34" s="9" t="s">
        <v>215</v>
      </c>
      <c r="F34" s="31">
        <f>COUNTIFS(Data!$A$5:$A$3843,$B34)</f>
        <v>4</v>
      </c>
      <c r="G34" s="31">
        <f>COUNTIFS(Data!$A$5:$A$3843,$B34,Data!$G$5:$G$3843,"H")</f>
        <v>2</v>
      </c>
      <c r="H34" s="31">
        <f>COUNTIFS(Data!$A$5:$A$3843,$B34,Data!$G$5:$G$3843,"W")</f>
        <v>2</v>
      </c>
      <c r="I34" s="31">
        <f>COUNTIFS(Data!$A$5:$A$3843,$B34,Data!$G$5:$G$3843,"R")</f>
        <v>0</v>
      </c>
      <c r="J34" s="31">
        <f>COUNTIFS(Data!$A$5:$A$3843,$B34,Data!$D$5:$D$3843,J$4)</f>
        <v>0</v>
      </c>
      <c r="K34" s="31">
        <f>COUNTIFS(Data!$A$5:$A$3843,$B34,Data!$D$5:$D$3843,K$4)</f>
        <v>2</v>
      </c>
      <c r="L34" s="31">
        <f>COUNTIFS(Data!$A$5:$A$3843,$B34,Data!$D$5:$D$3843,L$4)</f>
        <v>2</v>
      </c>
      <c r="M34" s="31">
        <f>COUNTIFS(Data!$A$5:$A$3843,$B34,Data!$D$5:$D$3843,M$4)</f>
        <v>0</v>
      </c>
      <c r="N34" s="15" t="str">
        <f t="shared" si="0"/>
        <v>OK</v>
      </c>
      <c r="O34" s="15" t="s">
        <v>216</v>
      </c>
    </row>
    <row r="35" spans="1:15" ht="18" x14ac:dyDescent="0.25">
      <c r="A35" s="13">
        <v>31</v>
      </c>
      <c r="B35" s="13" t="s">
        <v>217</v>
      </c>
      <c r="C35" s="13" t="s">
        <v>89</v>
      </c>
      <c r="D35" s="10" t="str">
        <f>IF(C35="","",IFERROR(INDEX(Lists!$B$2:$B$27,MATCH(C35,Lists!$A$2:$A$27,0)),"رمز غير معروف"))</f>
        <v>حفر وإحلال وردم</v>
      </c>
      <c r="E35" s="7" t="s">
        <v>218</v>
      </c>
      <c r="F35" s="30">
        <f>COUNTIFS(Data!$A$5:$A$3843,$B35)</f>
        <v>1</v>
      </c>
      <c r="G35" s="30">
        <f>COUNTIFS(Data!$A$5:$A$3843,$B35,Data!$G$5:$G$3843,"H")</f>
        <v>0</v>
      </c>
      <c r="H35" s="30">
        <f>COUNTIFS(Data!$A$5:$A$3843,$B35,Data!$G$5:$G$3843,"W")</f>
        <v>1</v>
      </c>
      <c r="I35" s="30">
        <f>COUNTIFS(Data!$A$5:$A$3843,$B35,Data!$G$5:$G$3843,"R")</f>
        <v>0</v>
      </c>
      <c r="J35" s="30">
        <f>COUNTIFS(Data!$A$5:$A$3843,$B35,Data!$D$5:$D$3843,J$4)</f>
        <v>0</v>
      </c>
      <c r="K35" s="30">
        <f>COUNTIFS(Data!$A$5:$A$3843,$B35,Data!$D$5:$D$3843,K$4)</f>
        <v>0</v>
      </c>
      <c r="L35" s="30">
        <f>COUNTIFS(Data!$A$5:$A$3843,$B35,Data!$D$5:$D$3843,L$4)</f>
        <v>1</v>
      </c>
      <c r="M35" s="30">
        <f>COUNTIFS(Data!$A$5:$A$3843,$B35,Data!$D$5:$D$3843,M$4)</f>
        <v>0</v>
      </c>
      <c r="N35" s="13" t="str">
        <f t="shared" si="0"/>
        <v>OK</v>
      </c>
      <c r="O35" s="13" t="s">
        <v>219</v>
      </c>
    </row>
    <row r="36" spans="1:15" ht="18" x14ac:dyDescent="0.25">
      <c r="A36" s="15">
        <v>32</v>
      </c>
      <c r="B36" s="15" t="s">
        <v>220</v>
      </c>
      <c r="C36" s="15" t="s">
        <v>89</v>
      </c>
      <c r="D36" s="28" t="str">
        <f>IF(C36="","",IFERROR(INDEX(Lists!$B$2:$B$27,MATCH(C36,Lists!$A$2:$A$27,0)),"رمز غير معروف"))</f>
        <v>حفر وإحلال وردم</v>
      </c>
      <c r="E36" s="9" t="s">
        <v>221</v>
      </c>
      <c r="F36" s="31">
        <f>COUNTIFS(Data!$A$5:$A$3843,$B36)</f>
        <v>1</v>
      </c>
      <c r="G36" s="31">
        <f>COUNTIFS(Data!$A$5:$A$3843,$B36,Data!$G$5:$G$3843,"H")</f>
        <v>0</v>
      </c>
      <c r="H36" s="31">
        <f>COUNTIFS(Data!$A$5:$A$3843,$B36,Data!$G$5:$G$3843,"W")</f>
        <v>1</v>
      </c>
      <c r="I36" s="31">
        <f>COUNTIFS(Data!$A$5:$A$3843,$B36,Data!$G$5:$G$3843,"R")</f>
        <v>0</v>
      </c>
      <c r="J36" s="31">
        <f>COUNTIFS(Data!$A$5:$A$3843,$B36,Data!$D$5:$D$3843,J$4)</f>
        <v>0</v>
      </c>
      <c r="K36" s="31">
        <f>COUNTIFS(Data!$A$5:$A$3843,$B36,Data!$D$5:$D$3843,K$4)</f>
        <v>0</v>
      </c>
      <c r="L36" s="31">
        <f>COUNTIFS(Data!$A$5:$A$3843,$B36,Data!$D$5:$D$3843,L$4)</f>
        <v>1</v>
      </c>
      <c r="M36" s="31">
        <f>COUNTIFS(Data!$A$5:$A$3843,$B36,Data!$D$5:$D$3843,M$4)</f>
        <v>0</v>
      </c>
      <c r="N36" s="15" t="str">
        <f t="shared" si="0"/>
        <v>OK</v>
      </c>
      <c r="O36" s="15" t="s">
        <v>222</v>
      </c>
    </row>
    <row r="37" spans="1:15" ht="18" x14ac:dyDescent="0.25">
      <c r="A37" s="13">
        <v>33</v>
      </c>
      <c r="B37" s="13" t="s">
        <v>223</v>
      </c>
      <c r="C37" s="13" t="s">
        <v>89</v>
      </c>
      <c r="D37" s="10" t="str">
        <f>IF(C37="","",IFERROR(INDEX(Lists!$B$2:$B$27,MATCH(C37,Lists!$A$2:$A$27,0)),"رمز غير معروف"))</f>
        <v>حفر وإحلال وردم</v>
      </c>
      <c r="E37" s="7" t="s">
        <v>224</v>
      </c>
      <c r="F37" s="30">
        <f>COUNTIFS(Data!$A$5:$A$3843,$B37)</f>
        <v>2</v>
      </c>
      <c r="G37" s="30">
        <f>COUNTIFS(Data!$A$5:$A$3843,$B37,Data!$G$5:$G$3843,"H")</f>
        <v>1</v>
      </c>
      <c r="H37" s="30">
        <f>COUNTIFS(Data!$A$5:$A$3843,$B37,Data!$G$5:$G$3843,"W")</f>
        <v>1</v>
      </c>
      <c r="I37" s="30">
        <f>COUNTIFS(Data!$A$5:$A$3843,$B37,Data!$G$5:$G$3843,"R")</f>
        <v>0</v>
      </c>
      <c r="J37" s="30">
        <f>COUNTIFS(Data!$A$5:$A$3843,$B37,Data!$D$5:$D$3843,J$4)</f>
        <v>0</v>
      </c>
      <c r="K37" s="30">
        <f>COUNTIFS(Data!$A$5:$A$3843,$B37,Data!$D$5:$D$3843,K$4)</f>
        <v>1</v>
      </c>
      <c r="L37" s="30">
        <f>COUNTIFS(Data!$A$5:$A$3843,$B37,Data!$D$5:$D$3843,L$4)</f>
        <v>1</v>
      </c>
      <c r="M37" s="30">
        <f>COUNTIFS(Data!$A$5:$A$3843,$B37,Data!$D$5:$D$3843,M$4)</f>
        <v>0</v>
      </c>
      <c r="N37" s="13" t="str">
        <f t="shared" si="0"/>
        <v>OK</v>
      </c>
      <c r="O37" s="13" t="s">
        <v>222</v>
      </c>
    </row>
    <row r="38" spans="1:15" ht="18" x14ac:dyDescent="0.25">
      <c r="A38" s="15">
        <v>34</v>
      </c>
      <c r="B38" s="15" t="s">
        <v>225</v>
      </c>
      <c r="C38" s="15" t="s">
        <v>89</v>
      </c>
      <c r="D38" s="28" t="str">
        <f>IF(C38="","",IFERROR(INDEX(Lists!$B$2:$B$27,MATCH(C38,Lists!$A$2:$A$27,0)),"رمز غير معروف"))</f>
        <v>حفر وإحلال وردم</v>
      </c>
      <c r="E38" s="9" t="s">
        <v>226</v>
      </c>
      <c r="F38" s="31">
        <f>COUNTIFS(Data!$A$5:$A$3843,$B38)</f>
        <v>4</v>
      </c>
      <c r="G38" s="31">
        <f>COUNTIFS(Data!$A$5:$A$3843,$B38,Data!$G$5:$G$3843,"H")</f>
        <v>1</v>
      </c>
      <c r="H38" s="31">
        <f>COUNTIFS(Data!$A$5:$A$3843,$B38,Data!$G$5:$G$3843,"W")</f>
        <v>2</v>
      </c>
      <c r="I38" s="31">
        <f>COUNTIFS(Data!$A$5:$A$3843,$B38,Data!$G$5:$G$3843,"R")</f>
        <v>1</v>
      </c>
      <c r="J38" s="31">
        <f>COUNTIFS(Data!$A$5:$A$3843,$B38,Data!$D$5:$D$3843,J$4)</f>
        <v>0</v>
      </c>
      <c r="K38" s="31">
        <f>COUNTIFS(Data!$A$5:$A$3843,$B38,Data!$D$5:$D$3843,K$4)</f>
        <v>2</v>
      </c>
      <c r="L38" s="31">
        <f>COUNTIFS(Data!$A$5:$A$3843,$B38,Data!$D$5:$D$3843,L$4)</f>
        <v>2</v>
      </c>
      <c r="M38" s="31">
        <f>COUNTIFS(Data!$A$5:$A$3843,$B38,Data!$D$5:$D$3843,M$4)</f>
        <v>0</v>
      </c>
      <c r="N38" s="15" t="str">
        <f t="shared" si="0"/>
        <v>OK</v>
      </c>
      <c r="O38" s="15" t="s">
        <v>227</v>
      </c>
    </row>
    <row r="39" spans="1:15" ht="18" x14ac:dyDescent="0.25">
      <c r="A39" s="13">
        <v>35</v>
      </c>
      <c r="B39" s="13" t="s">
        <v>228</v>
      </c>
      <c r="C39" s="13" t="s">
        <v>89</v>
      </c>
      <c r="D39" s="10" t="str">
        <f>IF(C39="","",IFERROR(INDEX(Lists!$B$2:$B$27,MATCH(C39,Lists!$A$2:$A$27,0)),"رمز غير معروف"))</f>
        <v>حفر وإحلال وردم</v>
      </c>
      <c r="E39" s="7" t="s">
        <v>229</v>
      </c>
      <c r="F39" s="30">
        <f>COUNTIFS(Data!$A$5:$A$3843,$B39)</f>
        <v>6</v>
      </c>
      <c r="G39" s="30">
        <f>COUNTIFS(Data!$A$5:$A$3843,$B39,Data!$G$5:$G$3843,"H")</f>
        <v>1</v>
      </c>
      <c r="H39" s="30">
        <f>COUNTIFS(Data!$A$5:$A$3843,$B39,Data!$G$5:$G$3843,"W")</f>
        <v>5</v>
      </c>
      <c r="I39" s="30">
        <f>COUNTIFS(Data!$A$5:$A$3843,$B39,Data!$G$5:$G$3843,"R")</f>
        <v>0</v>
      </c>
      <c r="J39" s="30">
        <f>COUNTIFS(Data!$A$5:$A$3843,$B39,Data!$D$5:$D$3843,J$4)</f>
        <v>0</v>
      </c>
      <c r="K39" s="30">
        <f>COUNTIFS(Data!$A$5:$A$3843,$B39,Data!$D$5:$D$3843,K$4)</f>
        <v>1</v>
      </c>
      <c r="L39" s="30">
        <f>COUNTIFS(Data!$A$5:$A$3843,$B39,Data!$D$5:$D$3843,L$4)</f>
        <v>3</v>
      </c>
      <c r="M39" s="30">
        <f>COUNTIFS(Data!$A$5:$A$3843,$B39,Data!$D$5:$D$3843,M$4)</f>
        <v>2</v>
      </c>
      <c r="N39" s="13" t="str">
        <f t="shared" si="0"/>
        <v>OK</v>
      </c>
      <c r="O39" s="13" t="s">
        <v>230</v>
      </c>
    </row>
    <row r="40" spans="1:15" ht="18" x14ac:dyDescent="0.25">
      <c r="A40" s="15">
        <v>36</v>
      </c>
      <c r="B40" s="15" t="s">
        <v>231</v>
      </c>
      <c r="C40" s="15" t="s">
        <v>89</v>
      </c>
      <c r="D40" s="28" t="str">
        <f>IF(C40="","",IFERROR(INDEX(Lists!$B$2:$B$27,MATCH(C40,Lists!$A$2:$A$27,0)),"رمز غير معروف"))</f>
        <v>حفر وإحلال وردم</v>
      </c>
      <c r="E40" s="9" t="s">
        <v>232</v>
      </c>
      <c r="F40" s="31">
        <f>COUNTIFS(Data!$A$5:$A$3843,$B40)</f>
        <v>1</v>
      </c>
      <c r="G40" s="31">
        <f>COUNTIFS(Data!$A$5:$A$3843,$B40,Data!$G$5:$G$3843,"H")</f>
        <v>1</v>
      </c>
      <c r="H40" s="31">
        <f>COUNTIFS(Data!$A$5:$A$3843,$B40,Data!$G$5:$G$3843,"W")</f>
        <v>0</v>
      </c>
      <c r="I40" s="31">
        <f>COUNTIFS(Data!$A$5:$A$3843,$B40,Data!$G$5:$G$3843,"R")</f>
        <v>0</v>
      </c>
      <c r="J40" s="31">
        <f>COUNTIFS(Data!$A$5:$A$3843,$B40,Data!$D$5:$D$3843,J$4)</f>
        <v>0</v>
      </c>
      <c r="K40" s="31">
        <f>COUNTIFS(Data!$A$5:$A$3843,$B40,Data!$D$5:$D$3843,K$4)</f>
        <v>1</v>
      </c>
      <c r="L40" s="31">
        <f>COUNTIFS(Data!$A$5:$A$3843,$B40,Data!$D$5:$D$3843,L$4)</f>
        <v>0</v>
      </c>
      <c r="M40" s="31">
        <f>COUNTIFS(Data!$A$5:$A$3843,$B40,Data!$D$5:$D$3843,M$4)</f>
        <v>0</v>
      </c>
      <c r="N40" s="15" t="str">
        <f t="shared" si="0"/>
        <v>OK</v>
      </c>
      <c r="O40" s="15" t="s">
        <v>170</v>
      </c>
    </row>
    <row r="41" spans="1:15" ht="18" x14ac:dyDescent="0.25">
      <c r="A41" s="13">
        <v>37</v>
      </c>
      <c r="B41" s="13" t="s">
        <v>233</v>
      </c>
      <c r="C41" s="13" t="s">
        <v>90</v>
      </c>
      <c r="D41" s="10" t="str">
        <f>IF(C41="","",IFERROR(INDEX(Lists!$B$2:$B$27,MATCH(C41,Lists!$A$2:$A$27,0)),"رمز غير معروف"))</f>
        <v>خوازيق</v>
      </c>
      <c r="E41" s="7" t="s">
        <v>234</v>
      </c>
      <c r="F41" s="30">
        <f>COUNTIFS(Data!$A$5:$A$3843,$B41)</f>
        <v>56</v>
      </c>
      <c r="G41" s="30">
        <f>COUNTIFS(Data!$A$5:$A$3843,$B41,Data!$G$5:$G$3843,"H")</f>
        <v>24</v>
      </c>
      <c r="H41" s="30">
        <f>COUNTIFS(Data!$A$5:$A$3843,$B41,Data!$G$5:$G$3843,"W")</f>
        <v>18</v>
      </c>
      <c r="I41" s="30">
        <f>COUNTIFS(Data!$A$5:$A$3843,$B41,Data!$G$5:$G$3843,"R")</f>
        <v>14</v>
      </c>
      <c r="J41" s="30">
        <f>COUNTIFS(Data!$A$5:$A$3843,$B41,Data!$D$5:$D$3843,J$4)</f>
        <v>1</v>
      </c>
      <c r="K41" s="30">
        <f>COUNTIFS(Data!$A$5:$A$3843,$B41,Data!$D$5:$D$3843,K$4)</f>
        <v>15</v>
      </c>
      <c r="L41" s="30">
        <f>COUNTIFS(Data!$A$5:$A$3843,$B41,Data!$D$5:$D$3843,L$4)</f>
        <v>26</v>
      </c>
      <c r="M41" s="30">
        <f>COUNTIFS(Data!$A$5:$A$3843,$B41,Data!$D$5:$D$3843,M$4)</f>
        <v>14</v>
      </c>
      <c r="N41" s="13" t="str">
        <f t="shared" si="0"/>
        <v>OK</v>
      </c>
      <c r="O41" s="13" t="s">
        <v>235</v>
      </c>
    </row>
    <row r="42" spans="1:15" ht="18" x14ac:dyDescent="0.25">
      <c r="A42" s="15">
        <v>38</v>
      </c>
      <c r="B42" s="15" t="s">
        <v>236</v>
      </c>
      <c r="C42" s="15" t="s">
        <v>90</v>
      </c>
      <c r="D42" s="28" t="str">
        <f>IF(C42="","",IFERROR(INDEX(Lists!$B$2:$B$27,MATCH(C42,Lists!$A$2:$A$27,0)),"رمز غير معروف"))</f>
        <v>خوازيق</v>
      </c>
      <c r="E42" s="9" t="s">
        <v>237</v>
      </c>
      <c r="F42" s="31">
        <f>COUNTIFS(Data!$A$5:$A$3843,$B42)</f>
        <v>13</v>
      </c>
      <c r="G42" s="31">
        <f>COUNTIFS(Data!$A$5:$A$3843,$B42,Data!$G$5:$G$3843,"H")</f>
        <v>5</v>
      </c>
      <c r="H42" s="31">
        <f>COUNTIFS(Data!$A$5:$A$3843,$B42,Data!$G$5:$G$3843,"W")</f>
        <v>8</v>
      </c>
      <c r="I42" s="31">
        <f>COUNTIFS(Data!$A$5:$A$3843,$B42,Data!$G$5:$G$3843,"R")</f>
        <v>0</v>
      </c>
      <c r="J42" s="31">
        <f>COUNTIFS(Data!$A$5:$A$3843,$B42,Data!$D$5:$D$3843,J$4)</f>
        <v>0</v>
      </c>
      <c r="K42" s="31">
        <f>COUNTIFS(Data!$A$5:$A$3843,$B42,Data!$D$5:$D$3843,K$4)</f>
        <v>5</v>
      </c>
      <c r="L42" s="31">
        <f>COUNTIFS(Data!$A$5:$A$3843,$B42,Data!$D$5:$D$3843,L$4)</f>
        <v>8</v>
      </c>
      <c r="M42" s="31">
        <f>COUNTIFS(Data!$A$5:$A$3843,$B42,Data!$D$5:$D$3843,M$4)</f>
        <v>0</v>
      </c>
      <c r="N42" s="15" t="str">
        <f t="shared" si="0"/>
        <v>OK</v>
      </c>
      <c r="O42" s="15" t="s">
        <v>238</v>
      </c>
    </row>
    <row r="43" spans="1:15" ht="18" x14ac:dyDescent="0.25">
      <c r="A43" s="13">
        <v>39</v>
      </c>
      <c r="B43" s="13" t="s">
        <v>239</v>
      </c>
      <c r="C43" s="13" t="s">
        <v>90</v>
      </c>
      <c r="D43" s="10" t="str">
        <f>IF(C43="","",IFERROR(INDEX(Lists!$B$2:$B$27,MATCH(C43,Lists!$A$2:$A$27,0)),"رمز غير معروف"))</f>
        <v>خوازيق</v>
      </c>
      <c r="E43" s="7" t="s">
        <v>240</v>
      </c>
      <c r="F43" s="30">
        <f>COUNTIFS(Data!$A$5:$A$3843,$B43)</f>
        <v>4</v>
      </c>
      <c r="G43" s="30">
        <f>COUNTIFS(Data!$A$5:$A$3843,$B43,Data!$G$5:$G$3843,"H")</f>
        <v>0</v>
      </c>
      <c r="H43" s="30">
        <f>COUNTIFS(Data!$A$5:$A$3843,$B43,Data!$G$5:$G$3843,"W")</f>
        <v>3</v>
      </c>
      <c r="I43" s="30">
        <f>COUNTIFS(Data!$A$5:$A$3843,$B43,Data!$G$5:$G$3843,"R")</f>
        <v>1</v>
      </c>
      <c r="J43" s="30">
        <f>COUNTIFS(Data!$A$5:$A$3843,$B43,Data!$D$5:$D$3843,J$4)</f>
        <v>0</v>
      </c>
      <c r="K43" s="30">
        <f>COUNTIFS(Data!$A$5:$A$3843,$B43,Data!$D$5:$D$3843,K$4)</f>
        <v>1</v>
      </c>
      <c r="L43" s="30">
        <f>COUNTIFS(Data!$A$5:$A$3843,$B43,Data!$D$5:$D$3843,L$4)</f>
        <v>2</v>
      </c>
      <c r="M43" s="30">
        <f>COUNTIFS(Data!$A$5:$A$3843,$B43,Data!$D$5:$D$3843,M$4)</f>
        <v>1</v>
      </c>
      <c r="N43" s="13" t="str">
        <f t="shared" si="0"/>
        <v>OK</v>
      </c>
      <c r="O43" s="13" t="s">
        <v>241</v>
      </c>
    </row>
    <row r="44" spans="1:15" ht="18" x14ac:dyDescent="0.25">
      <c r="A44" s="15">
        <v>40</v>
      </c>
      <c r="B44" s="15" t="s">
        <v>242</v>
      </c>
      <c r="C44" s="15" t="s">
        <v>90</v>
      </c>
      <c r="D44" s="28" t="str">
        <f>IF(C44="","",IFERROR(INDEX(Lists!$B$2:$B$27,MATCH(C44,Lists!$A$2:$A$27,0)),"رمز غير معروف"))</f>
        <v>خوازيق</v>
      </c>
      <c r="E44" s="9" t="s">
        <v>243</v>
      </c>
      <c r="F44" s="31">
        <f>COUNTIFS(Data!$A$5:$A$3843,$B44)</f>
        <v>3</v>
      </c>
      <c r="G44" s="31">
        <f>COUNTIFS(Data!$A$5:$A$3843,$B44,Data!$G$5:$G$3843,"H")</f>
        <v>2</v>
      </c>
      <c r="H44" s="31">
        <f>COUNTIFS(Data!$A$5:$A$3843,$B44,Data!$G$5:$G$3843,"W")</f>
        <v>1</v>
      </c>
      <c r="I44" s="31">
        <f>COUNTIFS(Data!$A$5:$A$3843,$B44,Data!$G$5:$G$3843,"R")</f>
        <v>0</v>
      </c>
      <c r="J44" s="31">
        <f>COUNTIFS(Data!$A$5:$A$3843,$B44,Data!$D$5:$D$3843,J$4)</f>
        <v>0</v>
      </c>
      <c r="K44" s="31">
        <f>COUNTIFS(Data!$A$5:$A$3843,$B44,Data!$D$5:$D$3843,K$4)</f>
        <v>2</v>
      </c>
      <c r="L44" s="31">
        <f>COUNTIFS(Data!$A$5:$A$3843,$B44,Data!$D$5:$D$3843,L$4)</f>
        <v>0</v>
      </c>
      <c r="M44" s="31">
        <f>COUNTIFS(Data!$A$5:$A$3843,$B44,Data!$D$5:$D$3843,M$4)</f>
        <v>1</v>
      </c>
      <c r="N44" s="15" t="str">
        <f t="shared" si="0"/>
        <v>OK</v>
      </c>
      <c r="O44" s="15" t="s">
        <v>244</v>
      </c>
    </row>
    <row r="45" spans="1:15" ht="18" x14ac:dyDescent="0.25">
      <c r="A45" s="13">
        <v>41</v>
      </c>
      <c r="B45" s="13" t="s">
        <v>245</v>
      </c>
      <c r="C45" s="13" t="s">
        <v>91</v>
      </c>
      <c r="D45" s="10" t="str">
        <f>IF(C45="","",IFERROR(INDEX(Lists!$B$2:$B$27,MATCH(C45,Lists!$A$2:$A$27,0)),"رمز غير معروف"))</f>
        <v>خرسانة ومواد واختبارات</v>
      </c>
      <c r="E45" s="7" t="s">
        <v>246</v>
      </c>
      <c r="F45" s="30">
        <f>COUNTIFS(Data!$A$5:$A$3843,$B45)</f>
        <v>17</v>
      </c>
      <c r="G45" s="30">
        <f>COUNTIFS(Data!$A$5:$A$3843,$B45,Data!$G$5:$G$3843,"H")</f>
        <v>2</v>
      </c>
      <c r="H45" s="30">
        <f>COUNTIFS(Data!$A$5:$A$3843,$B45,Data!$G$5:$G$3843,"W")</f>
        <v>10</v>
      </c>
      <c r="I45" s="30">
        <f>COUNTIFS(Data!$A$5:$A$3843,$B45,Data!$G$5:$G$3843,"R")</f>
        <v>5</v>
      </c>
      <c r="J45" s="30">
        <f>COUNTIFS(Data!$A$5:$A$3843,$B45,Data!$D$5:$D$3843,J$4)</f>
        <v>0</v>
      </c>
      <c r="K45" s="30">
        <f>COUNTIFS(Data!$A$5:$A$3843,$B45,Data!$D$5:$D$3843,K$4)</f>
        <v>17</v>
      </c>
      <c r="L45" s="30">
        <f>COUNTIFS(Data!$A$5:$A$3843,$B45,Data!$D$5:$D$3843,L$4)</f>
        <v>0</v>
      </c>
      <c r="M45" s="30">
        <f>COUNTIFS(Data!$A$5:$A$3843,$B45,Data!$D$5:$D$3843,M$4)</f>
        <v>0</v>
      </c>
      <c r="N45" s="13" t="str">
        <f t="shared" si="0"/>
        <v>OK</v>
      </c>
      <c r="O45" s="13" t="s">
        <v>247</v>
      </c>
    </row>
    <row r="46" spans="1:15" ht="18" x14ac:dyDescent="0.25">
      <c r="A46" s="15">
        <v>42</v>
      </c>
      <c r="B46" s="15" t="s">
        <v>248</v>
      </c>
      <c r="C46" s="15" t="s">
        <v>91</v>
      </c>
      <c r="D46" s="28" t="str">
        <f>IF(C46="","",IFERROR(INDEX(Lists!$B$2:$B$27,MATCH(C46,Lists!$A$2:$A$27,0)),"رمز غير معروف"))</f>
        <v>خرسانة ومواد واختبارات</v>
      </c>
      <c r="E46" s="9" t="s">
        <v>249</v>
      </c>
      <c r="F46" s="31">
        <f>COUNTIFS(Data!$A$5:$A$3843,$B46)</f>
        <v>23</v>
      </c>
      <c r="G46" s="31">
        <f>COUNTIFS(Data!$A$5:$A$3843,$B46,Data!$G$5:$G$3843,"H")</f>
        <v>3</v>
      </c>
      <c r="H46" s="31">
        <f>COUNTIFS(Data!$A$5:$A$3843,$B46,Data!$G$5:$G$3843,"W")</f>
        <v>3</v>
      </c>
      <c r="I46" s="31">
        <f>COUNTIFS(Data!$A$5:$A$3843,$B46,Data!$G$5:$G$3843,"R")</f>
        <v>17</v>
      </c>
      <c r="J46" s="31">
        <f>COUNTIFS(Data!$A$5:$A$3843,$B46,Data!$D$5:$D$3843,J$4)</f>
        <v>0</v>
      </c>
      <c r="K46" s="31">
        <f>COUNTIFS(Data!$A$5:$A$3843,$B46,Data!$D$5:$D$3843,K$4)</f>
        <v>23</v>
      </c>
      <c r="L46" s="31">
        <f>COUNTIFS(Data!$A$5:$A$3843,$B46,Data!$D$5:$D$3843,L$4)</f>
        <v>0</v>
      </c>
      <c r="M46" s="31">
        <f>COUNTIFS(Data!$A$5:$A$3843,$B46,Data!$D$5:$D$3843,M$4)</f>
        <v>0</v>
      </c>
      <c r="N46" s="15" t="str">
        <f t="shared" si="0"/>
        <v>OK</v>
      </c>
      <c r="O46" s="15" t="s">
        <v>250</v>
      </c>
    </row>
    <row r="47" spans="1:15" ht="18" x14ac:dyDescent="0.25">
      <c r="A47" s="13">
        <v>43</v>
      </c>
      <c r="B47" s="13" t="s">
        <v>251</v>
      </c>
      <c r="C47" s="13" t="s">
        <v>91</v>
      </c>
      <c r="D47" s="10" t="str">
        <f>IF(C47="","",IFERROR(INDEX(Lists!$B$2:$B$27,MATCH(C47,Lists!$A$2:$A$27,0)),"رمز غير معروف"))</f>
        <v>خرسانة ومواد واختبارات</v>
      </c>
      <c r="E47" s="7" t="s">
        <v>252</v>
      </c>
      <c r="F47" s="30">
        <f>COUNTIFS(Data!$A$5:$A$3843,$B47)</f>
        <v>3</v>
      </c>
      <c r="G47" s="30">
        <f>COUNTIFS(Data!$A$5:$A$3843,$B47,Data!$G$5:$G$3843,"H")</f>
        <v>1</v>
      </c>
      <c r="H47" s="30">
        <f>COUNTIFS(Data!$A$5:$A$3843,$B47,Data!$G$5:$G$3843,"W")</f>
        <v>0</v>
      </c>
      <c r="I47" s="30">
        <f>COUNTIFS(Data!$A$5:$A$3843,$B47,Data!$G$5:$G$3843,"R")</f>
        <v>2</v>
      </c>
      <c r="J47" s="30">
        <f>COUNTIFS(Data!$A$5:$A$3843,$B47,Data!$D$5:$D$3843,J$4)</f>
        <v>1</v>
      </c>
      <c r="K47" s="30">
        <f>COUNTIFS(Data!$A$5:$A$3843,$B47,Data!$D$5:$D$3843,K$4)</f>
        <v>0</v>
      </c>
      <c r="L47" s="30">
        <f>COUNTIFS(Data!$A$5:$A$3843,$B47,Data!$D$5:$D$3843,L$4)</f>
        <v>0</v>
      </c>
      <c r="M47" s="30">
        <f>COUNTIFS(Data!$A$5:$A$3843,$B47,Data!$D$5:$D$3843,M$4)</f>
        <v>2</v>
      </c>
      <c r="N47" s="13" t="str">
        <f t="shared" si="0"/>
        <v>OK</v>
      </c>
      <c r="O47" s="13" t="s">
        <v>253</v>
      </c>
    </row>
    <row r="48" spans="1:15" ht="18" x14ac:dyDescent="0.25">
      <c r="A48" s="15">
        <v>44</v>
      </c>
      <c r="B48" s="15" t="s">
        <v>254</v>
      </c>
      <c r="C48" s="15" t="s">
        <v>91</v>
      </c>
      <c r="D48" s="28" t="str">
        <f>IF(C48="","",IFERROR(INDEX(Lists!$B$2:$B$27,MATCH(C48,Lists!$A$2:$A$27,0)),"رمز غير معروف"))</f>
        <v>خرسانة ومواد واختبارات</v>
      </c>
      <c r="E48" s="9" t="s">
        <v>255</v>
      </c>
      <c r="F48" s="31">
        <f>COUNTIFS(Data!$A$5:$A$3843,$B48)</f>
        <v>14</v>
      </c>
      <c r="G48" s="31">
        <f>COUNTIFS(Data!$A$5:$A$3843,$B48,Data!$G$5:$G$3843,"H")</f>
        <v>2</v>
      </c>
      <c r="H48" s="31">
        <f>COUNTIFS(Data!$A$5:$A$3843,$B48,Data!$G$5:$G$3843,"W")</f>
        <v>8</v>
      </c>
      <c r="I48" s="31">
        <f>COUNTIFS(Data!$A$5:$A$3843,$B48,Data!$G$5:$G$3843,"R")</f>
        <v>4</v>
      </c>
      <c r="J48" s="31">
        <f>COUNTIFS(Data!$A$5:$A$3843,$B48,Data!$D$5:$D$3843,J$4)</f>
        <v>0</v>
      </c>
      <c r="K48" s="31">
        <f>COUNTIFS(Data!$A$5:$A$3843,$B48,Data!$D$5:$D$3843,K$4)</f>
        <v>0</v>
      </c>
      <c r="L48" s="31">
        <f>COUNTIFS(Data!$A$5:$A$3843,$B48,Data!$D$5:$D$3843,L$4)</f>
        <v>0</v>
      </c>
      <c r="M48" s="31">
        <f>COUNTIFS(Data!$A$5:$A$3843,$B48,Data!$D$5:$D$3843,M$4)</f>
        <v>14</v>
      </c>
      <c r="N48" s="15" t="str">
        <f t="shared" si="0"/>
        <v>OK</v>
      </c>
      <c r="O48" s="15" t="s">
        <v>256</v>
      </c>
    </row>
    <row r="49" spans="1:15" ht="18" x14ac:dyDescent="0.25">
      <c r="A49" s="13">
        <v>45</v>
      </c>
      <c r="B49" s="13" t="s">
        <v>257</v>
      </c>
      <c r="C49" s="13" t="s">
        <v>91</v>
      </c>
      <c r="D49" s="10" t="str">
        <f>IF(C49="","",IFERROR(INDEX(Lists!$B$2:$B$27,MATCH(C49,Lists!$A$2:$A$27,0)),"رمز غير معروف"))</f>
        <v>خرسانة ومواد واختبارات</v>
      </c>
      <c r="E49" s="7" t="s">
        <v>258</v>
      </c>
      <c r="F49" s="30">
        <f>COUNTIFS(Data!$A$5:$A$3843,$B49)</f>
        <v>39</v>
      </c>
      <c r="G49" s="30">
        <f>COUNTIFS(Data!$A$5:$A$3843,$B49,Data!$G$5:$G$3843,"H")</f>
        <v>7</v>
      </c>
      <c r="H49" s="30">
        <f>COUNTIFS(Data!$A$5:$A$3843,$B49,Data!$G$5:$G$3843,"W")</f>
        <v>22</v>
      </c>
      <c r="I49" s="30">
        <f>COUNTIFS(Data!$A$5:$A$3843,$B49,Data!$G$5:$G$3843,"R")</f>
        <v>10</v>
      </c>
      <c r="J49" s="30">
        <f>COUNTIFS(Data!$A$5:$A$3843,$B49,Data!$D$5:$D$3843,J$4)</f>
        <v>1</v>
      </c>
      <c r="K49" s="30">
        <f>COUNTIFS(Data!$A$5:$A$3843,$B49,Data!$D$5:$D$3843,K$4)</f>
        <v>9</v>
      </c>
      <c r="L49" s="30">
        <f>COUNTIFS(Data!$A$5:$A$3843,$B49,Data!$D$5:$D$3843,L$4)</f>
        <v>20</v>
      </c>
      <c r="M49" s="30">
        <f>COUNTIFS(Data!$A$5:$A$3843,$B49,Data!$D$5:$D$3843,M$4)</f>
        <v>9</v>
      </c>
      <c r="N49" s="13" t="str">
        <f t="shared" si="0"/>
        <v>OK</v>
      </c>
      <c r="O49" s="13" t="s">
        <v>259</v>
      </c>
    </row>
    <row r="50" spans="1:15" ht="18" x14ac:dyDescent="0.25">
      <c r="A50" s="15">
        <v>46</v>
      </c>
      <c r="B50" s="15" t="s">
        <v>260</v>
      </c>
      <c r="C50" s="15" t="s">
        <v>91</v>
      </c>
      <c r="D50" s="28" t="str">
        <f>IF(C50="","",IFERROR(INDEX(Lists!$B$2:$B$27,MATCH(C50,Lists!$A$2:$A$27,0)),"رمز غير معروف"))</f>
        <v>خرسانة ومواد واختبارات</v>
      </c>
      <c r="E50" s="9" t="s">
        <v>261</v>
      </c>
      <c r="F50" s="31">
        <f>COUNTIFS(Data!$A$5:$A$3843,$B50)</f>
        <v>14</v>
      </c>
      <c r="G50" s="31">
        <f>COUNTIFS(Data!$A$5:$A$3843,$B50,Data!$G$5:$G$3843,"H")</f>
        <v>1</v>
      </c>
      <c r="H50" s="31">
        <f>COUNTIFS(Data!$A$5:$A$3843,$B50,Data!$G$5:$G$3843,"W")</f>
        <v>8</v>
      </c>
      <c r="I50" s="31">
        <f>COUNTIFS(Data!$A$5:$A$3843,$B50,Data!$G$5:$G$3843,"R")</f>
        <v>5</v>
      </c>
      <c r="J50" s="31">
        <f>COUNTIFS(Data!$A$5:$A$3843,$B50,Data!$D$5:$D$3843,J$4)</f>
        <v>0</v>
      </c>
      <c r="K50" s="31">
        <f>COUNTIFS(Data!$A$5:$A$3843,$B50,Data!$D$5:$D$3843,K$4)</f>
        <v>9</v>
      </c>
      <c r="L50" s="31">
        <f>COUNTIFS(Data!$A$5:$A$3843,$B50,Data!$D$5:$D$3843,L$4)</f>
        <v>5</v>
      </c>
      <c r="M50" s="31">
        <f>COUNTIFS(Data!$A$5:$A$3843,$B50,Data!$D$5:$D$3843,M$4)</f>
        <v>0</v>
      </c>
      <c r="N50" s="15" t="str">
        <f t="shared" si="0"/>
        <v>OK</v>
      </c>
      <c r="O50" s="15" t="s">
        <v>262</v>
      </c>
    </row>
    <row r="51" spans="1:15" ht="18" x14ac:dyDescent="0.25">
      <c r="A51" s="13">
        <v>47</v>
      </c>
      <c r="B51" s="13" t="s">
        <v>263</v>
      </c>
      <c r="C51" s="13" t="s">
        <v>91</v>
      </c>
      <c r="D51" s="10" t="str">
        <f>IF(C51="","",IFERROR(INDEX(Lists!$B$2:$B$27,MATCH(C51,Lists!$A$2:$A$27,0)),"رمز غير معروف"))</f>
        <v>خرسانة ومواد واختبارات</v>
      </c>
      <c r="E51" s="7" t="s">
        <v>264</v>
      </c>
      <c r="F51" s="30">
        <f>COUNTIFS(Data!$A$5:$A$3843,$B51)</f>
        <v>24</v>
      </c>
      <c r="G51" s="30">
        <f>COUNTIFS(Data!$A$5:$A$3843,$B51,Data!$G$5:$G$3843,"H")</f>
        <v>6</v>
      </c>
      <c r="H51" s="30">
        <f>COUNTIFS(Data!$A$5:$A$3843,$B51,Data!$G$5:$G$3843,"W")</f>
        <v>14</v>
      </c>
      <c r="I51" s="30">
        <f>COUNTIFS(Data!$A$5:$A$3843,$B51,Data!$G$5:$G$3843,"R")</f>
        <v>4</v>
      </c>
      <c r="J51" s="30">
        <f>COUNTIFS(Data!$A$5:$A$3843,$B51,Data!$D$5:$D$3843,J$4)</f>
        <v>0</v>
      </c>
      <c r="K51" s="30">
        <f>COUNTIFS(Data!$A$5:$A$3843,$B51,Data!$D$5:$D$3843,K$4)</f>
        <v>8</v>
      </c>
      <c r="L51" s="30">
        <f>COUNTIFS(Data!$A$5:$A$3843,$B51,Data!$D$5:$D$3843,L$4)</f>
        <v>9</v>
      </c>
      <c r="M51" s="30">
        <f>COUNTIFS(Data!$A$5:$A$3843,$B51,Data!$D$5:$D$3843,M$4)</f>
        <v>7</v>
      </c>
      <c r="N51" s="13" t="str">
        <f t="shared" si="0"/>
        <v>OK</v>
      </c>
      <c r="O51" s="13" t="s">
        <v>265</v>
      </c>
    </row>
    <row r="52" spans="1:15" ht="18" x14ac:dyDescent="0.25">
      <c r="A52" s="15">
        <v>48</v>
      </c>
      <c r="B52" s="15" t="s">
        <v>266</v>
      </c>
      <c r="C52" s="15" t="s">
        <v>91</v>
      </c>
      <c r="D52" s="28" t="str">
        <f>IF(C52="","",IFERROR(INDEX(Lists!$B$2:$B$27,MATCH(C52,Lists!$A$2:$A$27,0)),"رمز غير معروف"))</f>
        <v>خرسانة ومواد واختبارات</v>
      </c>
      <c r="E52" s="9" t="s">
        <v>267</v>
      </c>
      <c r="F52" s="31">
        <f>COUNTIFS(Data!$A$5:$A$3843,$B52)</f>
        <v>25</v>
      </c>
      <c r="G52" s="31">
        <f>COUNTIFS(Data!$A$5:$A$3843,$B52,Data!$G$5:$G$3843,"H")</f>
        <v>14</v>
      </c>
      <c r="H52" s="31">
        <f>COUNTIFS(Data!$A$5:$A$3843,$B52,Data!$G$5:$G$3843,"W")</f>
        <v>8</v>
      </c>
      <c r="I52" s="31">
        <f>COUNTIFS(Data!$A$5:$A$3843,$B52,Data!$G$5:$G$3843,"R")</f>
        <v>3</v>
      </c>
      <c r="J52" s="31">
        <f>COUNTIFS(Data!$A$5:$A$3843,$B52,Data!$D$5:$D$3843,J$4)</f>
        <v>1</v>
      </c>
      <c r="K52" s="31">
        <f>COUNTIFS(Data!$A$5:$A$3843,$B52,Data!$D$5:$D$3843,K$4)</f>
        <v>17</v>
      </c>
      <c r="L52" s="31">
        <f>COUNTIFS(Data!$A$5:$A$3843,$B52,Data!$D$5:$D$3843,L$4)</f>
        <v>3</v>
      </c>
      <c r="M52" s="31">
        <f>COUNTIFS(Data!$A$5:$A$3843,$B52,Data!$D$5:$D$3843,M$4)</f>
        <v>4</v>
      </c>
      <c r="N52" s="15" t="str">
        <f t="shared" si="0"/>
        <v>OK</v>
      </c>
      <c r="O52" s="15" t="s">
        <v>268</v>
      </c>
    </row>
    <row r="53" spans="1:15" ht="18" x14ac:dyDescent="0.25">
      <c r="A53" s="13">
        <v>49</v>
      </c>
      <c r="B53" s="13" t="s">
        <v>269</v>
      </c>
      <c r="C53" s="13" t="s">
        <v>91</v>
      </c>
      <c r="D53" s="10" t="str">
        <f>IF(C53="","",IFERROR(INDEX(Lists!$B$2:$B$27,MATCH(C53,Lists!$A$2:$A$27,0)),"رمز غير معروف"))</f>
        <v>خرسانة ومواد واختبارات</v>
      </c>
      <c r="E53" s="7" t="s">
        <v>270</v>
      </c>
      <c r="F53" s="30">
        <f>COUNTIFS(Data!$A$5:$A$3843,$B53)</f>
        <v>13</v>
      </c>
      <c r="G53" s="30">
        <f>COUNTIFS(Data!$A$5:$A$3843,$B53,Data!$G$5:$G$3843,"H")</f>
        <v>3</v>
      </c>
      <c r="H53" s="30">
        <f>COUNTIFS(Data!$A$5:$A$3843,$B53,Data!$G$5:$G$3843,"W")</f>
        <v>9</v>
      </c>
      <c r="I53" s="30">
        <f>COUNTIFS(Data!$A$5:$A$3843,$B53,Data!$G$5:$G$3843,"R")</f>
        <v>1</v>
      </c>
      <c r="J53" s="30">
        <f>COUNTIFS(Data!$A$5:$A$3843,$B53,Data!$D$5:$D$3843,J$4)</f>
        <v>0</v>
      </c>
      <c r="K53" s="30">
        <f>COUNTIFS(Data!$A$5:$A$3843,$B53,Data!$D$5:$D$3843,K$4)</f>
        <v>2</v>
      </c>
      <c r="L53" s="30">
        <f>COUNTIFS(Data!$A$5:$A$3843,$B53,Data!$D$5:$D$3843,L$4)</f>
        <v>11</v>
      </c>
      <c r="M53" s="30">
        <f>COUNTIFS(Data!$A$5:$A$3843,$B53,Data!$D$5:$D$3843,M$4)</f>
        <v>0</v>
      </c>
      <c r="N53" s="13" t="str">
        <f t="shared" si="0"/>
        <v>OK</v>
      </c>
      <c r="O53" s="13" t="s">
        <v>271</v>
      </c>
    </row>
    <row r="54" spans="1:15" ht="18" x14ac:dyDescent="0.25">
      <c r="A54" s="15">
        <v>50</v>
      </c>
      <c r="B54" s="15" t="s">
        <v>272</v>
      </c>
      <c r="C54" s="15" t="s">
        <v>91</v>
      </c>
      <c r="D54" s="28" t="str">
        <f>IF(C54="","",IFERROR(INDEX(Lists!$B$2:$B$27,MATCH(C54,Lists!$A$2:$A$27,0)),"رمز غير معروف"))</f>
        <v>خرسانة ومواد واختبارات</v>
      </c>
      <c r="E54" s="9" t="s">
        <v>273</v>
      </c>
      <c r="F54" s="31">
        <f>COUNTIFS(Data!$A$5:$A$3843,$B54)</f>
        <v>6</v>
      </c>
      <c r="G54" s="31">
        <f>COUNTIFS(Data!$A$5:$A$3843,$B54,Data!$G$5:$G$3843,"H")</f>
        <v>4</v>
      </c>
      <c r="H54" s="31">
        <f>COUNTIFS(Data!$A$5:$A$3843,$B54,Data!$G$5:$G$3843,"W")</f>
        <v>2</v>
      </c>
      <c r="I54" s="31">
        <f>COUNTIFS(Data!$A$5:$A$3843,$B54,Data!$G$5:$G$3843,"R")</f>
        <v>0</v>
      </c>
      <c r="J54" s="31">
        <f>COUNTIFS(Data!$A$5:$A$3843,$B54,Data!$D$5:$D$3843,J$4)</f>
        <v>0</v>
      </c>
      <c r="K54" s="31">
        <f>COUNTIFS(Data!$A$5:$A$3843,$B54,Data!$D$5:$D$3843,K$4)</f>
        <v>0</v>
      </c>
      <c r="L54" s="31">
        <f>COUNTIFS(Data!$A$5:$A$3843,$B54,Data!$D$5:$D$3843,L$4)</f>
        <v>0</v>
      </c>
      <c r="M54" s="31">
        <f>COUNTIFS(Data!$A$5:$A$3843,$B54,Data!$D$5:$D$3843,M$4)</f>
        <v>6</v>
      </c>
      <c r="N54" s="15" t="str">
        <f t="shared" si="0"/>
        <v>OK</v>
      </c>
      <c r="O54" s="15" t="s">
        <v>274</v>
      </c>
    </row>
    <row r="55" spans="1:15" ht="18" x14ac:dyDescent="0.25">
      <c r="A55" s="13">
        <v>51</v>
      </c>
      <c r="B55" s="13" t="s">
        <v>275</v>
      </c>
      <c r="C55" s="13" t="s">
        <v>91</v>
      </c>
      <c r="D55" s="10" t="str">
        <f>IF(C55="","",IFERROR(INDEX(Lists!$B$2:$B$27,MATCH(C55,Lists!$A$2:$A$27,0)),"رمز غير معروف"))</f>
        <v>خرسانة ومواد واختبارات</v>
      </c>
      <c r="E55" s="7" t="s">
        <v>276</v>
      </c>
      <c r="F55" s="30">
        <f>COUNTIFS(Data!$A$5:$A$3843,$B55)</f>
        <v>1</v>
      </c>
      <c r="G55" s="30">
        <f>COUNTIFS(Data!$A$5:$A$3843,$B55,Data!$G$5:$G$3843,"H")</f>
        <v>0</v>
      </c>
      <c r="H55" s="30">
        <f>COUNTIFS(Data!$A$5:$A$3843,$B55,Data!$G$5:$G$3843,"W")</f>
        <v>1</v>
      </c>
      <c r="I55" s="30">
        <f>COUNTIFS(Data!$A$5:$A$3843,$B55,Data!$G$5:$G$3843,"R")</f>
        <v>0</v>
      </c>
      <c r="J55" s="30">
        <f>COUNTIFS(Data!$A$5:$A$3843,$B55,Data!$D$5:$D$3843,J$4)</f>
        <v>0</v>
      </c>
      <c r="K55" s="30">
        <f>COUNTIFS(Data!$A$5:$A$3843,$B55,Data!$D$5:$D$3843,K$4)</f>
        <v>0</v>
      </c>
      <c r="L55" s="30">
        <f>COUNTIFS(Data!$A$5:$A$3843,$B55,Data!$D$5:$D$3843,L$4)</f>
        <v>1</v>
      </c>
      <c r="M55" s="30">
        <f>COUNTIFS(Data!$A$5:$A$3843,$B55,Data!$D$5:$D$3843,M$4)</f>
        <v>0</v>
      </c>
      <c r="N55" s="13" t="str">
        <f t="shared" si="0"/>
        <v>OK</v>
      </c>
      <c r="O55" s="13" t="s">
        <v>277</v>
      </c>
    </row>
    <row r="56" spans="1:15" ht="18" x14ac:dyDescent="0.25">
      <c r="A56" s="15">
        <v>52</v>
      </c>
      <c r="B56" s="15" t="s">
        <v>278</v>
      </c>
      <c r="C56" s="15" t="s">
        <v>91</v>
      </c>
      <c r="D56" s="28" t="str">
        <f>IF(C56="","",IFERROR(INDEX(Lists!$B$2:$B$27,MATCH(C56,Lists!$A$2:$A$27,0)),"رمز غير معروف"))</f>
        <v>خرسانة ومواد واختبارات</v>
      </c>
      <c r="E56" s="9" t="s">
        <v>152</v>
      </c>
      <c r="F56" s="31">
        <f>COUNTIFS(Data!$A$5:$A$3843,$B56)</f>
        <v>1</v>
      </c>
      <c r="G56" s="31">
        <f>COUNTIFS(Data!$A$5:$A$3843,$B56,Data!$G$5:$G$3843,"H")</f>
        <v>1</v>
      </c>
      <c r="H56" s="31">
        <f>COUNTIFS(Data!$A$5:$A$3843,$B56,Data!$G$5:$G$3843,"W")</f>
        <v>0</v>
      </c>
      <c r="I56" s="31">
        <f>COUNTIFS(Data!$A$5:$A$3843,$B56,Data!$G$5:$G$3843,"R")</f>
        <v>0</v>
      </c>
      <c r="J56" s="31">
        <f>COUNTIFS(Data!$A$5:$A$3843,$B56,Data!$D$5:$D$3843,J$4)</f>
        <v>0</v>
      </c>
      <c r="K56" s="31">
        <f>COUNTIFS(Data!$A$5:$A$3843,$B56,Data!$D$5:$D$3843,K$4)</f>
        <v>0</v>
      </c>
      <c r="L56" s="31">
        <f>COUNTIFS(Data!$A$5:$A$3843,$B56,Data!$D$5:$D$3843,L$4)</f>
        <v>1</v>
      </c>
      <c r="M56" s="31">
        <f>COUNTIFS(Data!$A$5:$A$3843,$B56,Data!$D$5:$D$3843,M$4)</f>
        <v>0</v>
      </c>
      <c r="N56" s="15" t="str">
        <f t="shared" si="0"/>
        <v>OK</v>
      </c>
      <c r="O56" s="15" t="s">
        <v>279</v>
      </c>
    </row>
    <row r="57" spans="1:15" ht="18" x14ac:dyDescent="0.25">
      <c r="A57" s="13">
        <v>53</v>
      </c>
      <c r="B57" s="13" t="s">
        <v>280</v>
      </c>
      <c r="C57" s="13" t="s">
        <v>91</v>
      </c>
      <c r="D57" s="10" t="str">
        <f>IF(C57="","",IFERROR(INDEX(Lists!$B$2:$B$27,MATCH(C57,Lists!$A$2:$A$27,0)),"رمز غير معروف"))</f>
        <v>خرسانة ومواد واختبارات</v>
      </c>
      <c r="E57" s="7" t="s">
        <v>281</v>
      </c>
      <c r="F57" s="30">
        <f>COUNTIFS(Data!$A$5:$A$3843,$B57)</f>
        <v>36</v>
      </c>
      <c r="G57" s="30">
        <f>COUNTIFS(Data!$A$5:$A$3843,$B57,Data!$G$5:$G$3843,"H")</f>
        <v>13</v>
      </c>
      <c r="H57" s="30">
        <f>COUNTIFS(Data!$A$5:$A$3843,$B57,Data!$G$5:$G$3843,"W")</f>
        <v>22</v>
      </c>
      <c r="I57" s="30">
        <f>COUNTIFS(Data!$A$5:$A$3843,$B57,Data!$G$5:$G$3843,"R")</f>
        <v>1</v>
      </c>
      <c r="J57" s="30">
        <f>COUNTIFS(Data!$A$5:$A$3843,$B57,Data!$D$5:$D$3843,J$4)</f>
        <v>0</v>
      </c>
      <c r="K57" s="30">
        <f>COUNTIFS(Data!$A$5:$A$3843,$B57,Data!$D$5:$D$3843,K$4)</f>
        <v>4</v>
      </c>
      <c r="L57" s="30">
        <f>COUNTIFS(Data!$A$5:$A$3843,$B57,Data!$D$5:$D$3843,L$4)</f>
        <v>25</v>
      </c>
      <c r="M57" s="30">
        <f>COUNTIFS(Data!$A$5:$A$3843,$B57,Data!$D$5:$D$3843,M$4)</f>
        <v>7</v>
      </c>
      <c r="N57" s="13" t="str">
        <f t="shared" si="0"/>
        <v>OK</v>
      </c>
      <c r="O57" s="13" t="s">
        <v>282</v>
      </c>
    </row>
    <row r="58" spans="1:15" ht="18" x14ac:dyDescent="0.25">
      <c r="A58" s="15">
        <v>54</v>
      </c>
      <c r="B58" s="15" t="s">
        <v>283</v>
      </c>
      <c r="C58" s="15" t="s">
        <v>91</v>
      </c>
      <c r="D58" s="28" t="str">
        <f>IF(C58="","",IFERROR(INDEX(Lists!$B$2:$B$27,MATCH(C58,Lists!$A$2:$A$27,0)),"رمز غير معروف"))</f>
        <v>خرسانة ومواد واختبارات</v>
      </c>
      <c r="E58" s="9" t="s">
        <v>284</v>
      </c>
      <c r="F58" s="31">
        <f>COUNTIFS(Data!$A$5:$A$3843,$B58)</f>
        <v>1</v>
      </c>
      <c r="G58" s="31">
        <f>COUNTIFS(Data!$A$5:$A$3843,$B58,Data!$G$5:$G$3843,"H")</f>
        <v>0</v>
      </c>
      <c r="H58" s="31">
        <f>COUNTIFS(Data!$A$5:$A$3843,$B58,Data!$G$5:$G$3843,"W")</f>
        <v>1</v>
      </c>
      <c r="I58" s="31">
        <f>COUNTIFS(Data!$A$5:$A$3843,$B58,Data!$G$5:$G$3843,"R")</f>
        <v>0</v>
      </c>
      <c r="J58" s="31">
        <f>COUNTIFS(Data!$A$5:$A$3843,$B58,Data!$D$5:$D$3843,J$4)</f>
        <v>0</v>
      </c>
      <c r="K58" s="31">
        <f>COUNTIFS(Data!$A$5:$A$3843,$B58,Data!$D$5:$D$3843,K$4)</f>
        <v>0</v>
      </c>
      <c r="L58" s="31">
        <f>COUNTIFS(Data!$A$5:$A$3843,$B58,Data!$D$5:$D$3843,L$4)</f>
        <v>1</v>
      </c>
      <c r="M58" s="31">
        <f>COUNTIFS(Data!$A$5:$A$3843,$B58,Data!$D$5:$D$3843,M$4)</f>
        <v>0</v>
      </c>
      <c r="N58" s="15" t="str">
        <f t="shared" si="0"/>
        <v>OK</v>
      </c>
      <c r="O58" s="15" t="s">
        <v>285</v>
      </c>
    </row>
    <row r="59" spans="1:15" ht="18" x14ac:dyDescent="0.25">
      <c r="A59" s="13">
        <v>55</v>
      </c>
      <c r="B59" s="13" t="s">
        <v>286</v>
      </c>
      <c r="C59" s="13" t="s">
        <v>91</v>
      </c>
      <c r="D59" s="10" t="str">
        <f>IF(C59="","",IFERROR(INDEX(Lists!$B$2:$B$27,MATCH(C59,Lists!$A$2:$A$27,0)),"رمز غير معروف"))</f>
        <v>خرسانة ومواد واختبارات</v>
      </c>
      <c r="E59" s="7" t="s">
        <v>287</v>
      </c>
      <c r="F59" s="30">
        <f>COUNTIFS(Data!$A$5:$A$3843,$B59)</f>
        <v>1</v>
      </c>
      <c r="G59" s="30">
        <f>COUNTIFS(Data!$A$5:$A$3843,$B59,Data!$G$5:$G$3843,"H")</f>
        <v>0</v>
      </c>
      <c r="H59" s="30">
        <f>COUNTIFS(Data!$A$5:$A$3843,$B59,Data!$G$5:$G$3843,"W")</f>
        <v>0</v>
      </c>
      <c r="I59" s="30">
        <f>COUNTIFS(Data!$A$5:$A$3843,$B59,Data!$G$5:$G$3843,"R")</f>
        <v>1</v>
      </c>
      <c r="J59" s="30">
        <f>COUNTIFS(Data!$A$5:$A$3843,$B59,Data!$D$5:$D$3843,J$4)</f>
        <v>0</v>
      </c>
      <c r="K59" s="30">
        <f>COUNTIFS(Data!$A$5:$A$3843,$B59,Data!$D$5:$D$3843,K$4)</f>
        <v>0</v>
      </c>
      <c r="L59" s="30">
        <f>COUNTIFS(Data!$A$5:$A$3843,$B59,Data!$D$5:$D$3843,L$4)</f>
        <v>1</v>
      </c>
      <c r="M59" s="30">
        <f>COUNTIFS(Data!$A$5:$A$3843,$B59,Data!$D$5:$D$3843,M$4)</f>
        <v>0</v>
      </c>
      <c r="N59" s="13" t="str">
        <f t="shared" si="0"/>
        <v>OK</v>
      </c>
      <c r="O59" s="13" t="s">
        <v>288</v>
      </c>
    </row>
    <row r="60" spans="1:15" ht="18" x14ac:dyDescent="0.25">
      <c r="A60" s="15">
        <v>56</v>
      </c>
      <c r="B60" s="15" t="s">
        <v>289</v>
      </c>
      <c r="C60" s="15" t="s">
        <v>91</v>
      </c>
      <c r="D60" s="28" t="str">
        <f>IF(C60="","",IFERROR(INDEX(Lists!$B$2:$B$27,MATCH(C60,Lists!$A$2:$A$27,0)),"رمز غير معروف"))</f>
        <v>خرسانة ومواد واختبارات</v>
      </c>
      <c r="E60" s="9" t="s">
        <v>290</v>
      </c>
      <c r="F60" s="31">
        <f>COUNTIFS(Data!$A$5:$A$3843,$B60)</f>
        <v>8</v>
      </c>
      <c r="G60" s="31">
        <f>COUNTIFS(Data!$A$5:$A$3843,$B60,Data!$G$5:$G$3843,"H")</f>
        <v>0</v>
      </c>
      <c r="H60" s="31">
        <f>COUNTIFS(Data!$A$5:$A$3843,$B60,Data!$G$5:$G$3843,"W")</f>
        <v>0</v>
      </c>
      <c r="I60" s="31">
        <f>COUNTIFS(Data!$A$5:$A$3843,$B60,Data!$G$5:$G$3843,"R")</f>
        <v>8</v>
      </c>
      <c r="J60" s="31">
        <f>COUNTIFS(Data!$A$5:$A$3843,$B60,Data!$D$5:$D$3843,J$4)</f>
        <v>1</v>
      </c>
      <c r="K60" s="31">
        <f>COUNTIFS(Data!$A$5:$A$3843,$B60,Data!$D$5:$D$3843,K$4)</f>
        <v>0</v>
      </c>
      <c r="L60" s="31">
        <f>COUNTIFS(Data!$A$5:$A$3843,$B60,Data!$D$5:$D$3843,L$4)</f>
        <v>0</v>
      </c>
      <c r="M60" s="31">
        <f>COUNTIFS(Data!$A$5:$A$3843,$B60,Data!$D$5:$D$3843,M$4)</f>
        <v>7</v>
      </c>
      <c r="N60" s="15" t="str">
        <f t="shared" si="0"/>
        <v>OK</v>
      </c>
      <c r="O60" s="15" t="s">
        <v>291</v>
      </c>
    </row>
    <row r="61" spans="1:15" ht="18" x14ac:dyDescent="0.25">
      <c r="A61" s="13">
        <v>57</v>
      </c>
      <c r="B61" s="13" t="s">
        <v>292</v>
      </c>
      <c r="C61" s="13" t="s">
        <v>91</v>
      </c>
      <c r="D61" s="10" t="str">
        <f>IF(C61="","",IFERROR(INDEX(Lists!$B$2:$B$27,MATCH(C61,Lists!$A$2:$A$27,0)),"رمز غير معروف"))</f>
        <v>خرسانة ومواد واختبارات</v>
      </c>
      <c r="E61" s="7" t="s">
        <v>293</v>
      </c>
      <c r="F61" s="30">
        <f>COUNTIFS(Data!$A$5:$A$3843,$B61)</f>
        <v>10</v>
      </c>
      <c r="G61" s="30">
        <f>COUNTIFS(Data!$A$5:$A$3843,$B61,Data!$G$5:$G$3843,"H")</f>
        <v>1</v>
      </c>
      <c r="H61" s="30">
        <f>COUNTIFS(Data!$A$5:$A$3843,$B61,Data!$G$5:$G$3843,"W")</f>
        <v>0</v>
      </c>
      <c r="I61" s="30">
        <f>COUNTIFS(Data!$A$5:$A$3843,$B61,Data!$G$5:$G$3843,"R")</f>
        <v>9</v>
      </c>
      <c r="J61" s="30">
        <f>COUNTIFS(Data!$A$5:$A$3843,$B61,Data!$D$5:$D$3843,J$4)</f>
        <v>0</v>
      </c>
      <c r="K61" s="30">
        <f>COUNTIFS(Data!$A$5:$A$3843,$B61,Data!$D$5:$D$3843,K$4)</f>
        <v>0</v>
      </c>
      <c r="L61" s="30">
        <f>COUNTIFS(Data!$A$5:$A$3843,$B61,Data!$D$5:$D$3843,L$4)</f>
        <v>0</v>
      </c>
      <c r="M61" s="30">
        <f>COUNTIFS(Data!$A$5:$A$3843,$B61,Data!$D$5:$D$3843,M$4)</f>
        <v>10</v>
      </c>
      <c r="N61" s="13" t="str">
        <f t="shared" si="0"/>
        <v>OK</v>
      </c>
      <c r="O61" s="13" t="s">
        <v>294</v>
      </c>
    </row>
    <row r="62" spans="1:15" ht="18" x14ac:dyDescent="0.25">
      <c r="A62" s="15">
        <v>58</v>
      </c>
      <c r="B62" s="15" t="s">
        <v>295</v>
      </c>
      <c r="C62" s="15" t="s">
        <v>91</v>
      </c>
      <c r="D62" s="28" t="str">
        <f>IF(C62="","",IFERROR(INDEX(Lists!$B$2:$B$27,MATCH(C62,Lists!$A$2:$A$27,0)),"رمز غير معروف"))</f>
        <v>خرسانة ومواد واختبارات</v>
      </c>
      <c r="E62" s="9" t="s">
        <v>215</v>
      </c>
      <c r="F62" s="31">
        <f>COUNTIFS(Data!$A$5:$A$3843,$B62)</f>
        <v>3</v>
      </c>
      <c r="G62" s="31">
        <f>COUNTIFS(Data!$A$5:$A$3843,$B62,Data!$G$5:$G$3843,"H")</f>
        <v>1</v>
      </c>
      <c r="H62" s="31">
        <f>COUNTIFS(Data!$A$5:$A$3843,$B62,Data!$G$5:$G$3843,"W")</f>
        <v>1</v>
      </c>
      <c r="I62" s="31">
        <f>COUNTIFS(Data!$A$5:$A$3843,$B62,Data!$G$5:$G$3843,"R")</f>
        <v>1</v>
      </c>
      <c r="J62" s="31">
        <f>COUNTIFS(Data!$A$5:$A$3843,$B62,Data!$D$5:$D$3843,J$4)</f>
        <v>1</v>
      </c>
      <c r="K62" s="31">
        <f>COUNTIFS(Data!$A$5:$A$3843,$B62,Data!$D$5:$D$3843,K$4)</f>
        <v>0</v>
      </c>
      <c r="L62" s="31">
        <f>COUNTIFS(Data!$A$5:$A$3843,$B62,Data!$D$5:$D$3843,L$4)</f>
        <v>2</v>
      </c>
      <c r="M62" s="31">
        <f>COUNTIFS(Data!$A$5:$A$3843,$B62,Data!$D$5:$D$3843,M$4)</f>
        <v>0</v>
      </c>
      <c r="N62" s="15" t="str">
        <f t="shared" si="0"/>
        <v>OK</v>
      </c>
      <c r="O62" s="15" t="s">
        <v>216</v>
      </c>
    </row>
    <row r="63" spans="1:15" ht="18" x14ac:dyDescent="0.25">
      <c r="A63" s="13">
        <v>59</v>
      </c>
      <c r="B63" s="13" t="s">
        <v>296</v>
      </c>
      <c r="C63" s="13" t="s">
        <v>91</v>
      </c>
      <c r="D63" s="10" t="str">
        <f>IF(C63="","",IFERROR(INDEX(Lists!$B$2:$B$27,MATCH(C63,Lists!$A$2:$A$27,0)),"رمز غير معروف"))</f>
        <v>خرسانة ومواد واختبارات</v>
      </c>
      <c r="E63" s="7" t="s">
        <v>218</v>
      </c>
      <c r="F63" s="30">
        <f>COUNTIFS(Data!$A$5:$A$3843,$B63)</f>
        <v>3</v>
      </c>
      <c r="G63" s="30">
        <f>COUNTIFS(Data!$A$5:$A$3843,$B63,Data!$G$5:$G$3843,"H")</f>
        <v>1</v>
      </c>
      <c r="H63" s="30">
        <f>COUNTIFS(Data!$A$5:$A$3843,$B63,Data!$G$5:$G$3843,"W")</f>
        <v>2</v>
      </c>
      <c r="I63" s="30">
        <f>COUNTIFS(Data!$A$5:$A$3843,$B63,Data!$G$5:$G$3843,"R")</f>
        <v>0</v>
      </c>
      <c r="J63" s="30">
        <f>COUNTIFS(Data!$A$5:$A$3843,$B63,Data!$D$5:$D$3843,J$4)</f>
        <v>0</v>
      </c>
      <c r="K63" s="30">
        <f>COUNTIFS(Data!$A$5:$A$3843,$B63,Data!$D$5:$D$3843,K$4)</f>
        <v>2</v>
      </c>
      <c r="L63" s="30">
        <f>COUNTIFS(Data!$A$5:$A$3843,$B63,Data!$D$5:$D$3843,L$4)</f>
        <v>1</v>
      </c>
      <c r="M63" s="30">
        <f>COUNTIFS(Data!$A$5:$A$3843,$B63,Data!$D$5:$D$3843,M$4)</f>
        <v>0</v>
      </c>
      <c r="N63" s="13" t="str">
        <f t="shared" si="0"/>
        <v>OK</v>
      </c>
      <c r="O63" s="13" t="s">
        <v>219</v>
      </c>
    </row>
    <row r="64" spans="1:15" ht="18" x14ac:dyDescent="0.25">
      <c r="A64" s="15">
        <v>60</v>
      </c>
      <c r="B64" s="15" t="s">
        <v>297</v>
      </c>
      <c r="C64" s="15" t="s">
        <v>91</v>
      </c>
      <c r="D64" s="28" t="str">
        <f>IF(C64="","",IFERROR(INDEX(Lists!$B$2:$B$27,MATCH(C64,Lists!$A$2:$A$27,0)),"رمز غير معروف"))</f>
        <v>خرسانة ومواد واختبارات</v>
      </c>
      <c r="E64" s="9" t="s">
        <v>298</v>
      </c>
      <c r="F64" s="31">
        <f>COUNTIFS(Data!$A$5:$A$3843,$B64)</f>
        <v>1</v>
      </c>
      <c r="G64" s="31">
        <f>COUNTIFS(Data!$A$5:$A$3843,$B64,Data!$G$5:$G$3843,"H")</f>
        <v>0</v>
      </c>
      <c r="H64" s="31">
        <f>COUNTIFS(Data!$A$5:$A$3843,$B64,Data!$G$5:$G$3843,"W")</f>
        <v>1</v>
      </c>
      <c r="I64" s="31">
        <f>COUNTIFS(Data!$A$5:$A$3843,$B64,Data!$G$5:$G$3843,"R")</f>
        <v>0</v>
      </c>
      <c r="J64" s="31">
        <f>COUNTIFS(Data!$A$5:$A$3843,$B64,Data!$D$5:$D$3843,J$4)</f>
        <v>0</v>
      </c>
      <c r="K64" s="31">
        <f>COUNTIFS(Data!$A$5:$A$3843,$B64,Data!$D$5:$D$3843,K$4)</f>
        <v>0</v>
      </c>
      <c r="L64" s="31">
        <f>COUNTIFS(Data!$A$5:$A$3843,$B64,Data!$D$5:$D$3843,L$4)</f>
        <v>1</v>
      </c>
      <c r="M64" s="31">
        <f>COUNTIFS(Data!$A$5:$A$3843,$B64,Data!$D$5:$D$3843,M$4)</f>
        <v>0</v>
      </c>
      <c r="N64" s="15" t="str">
        <f t="shared" si="0"/>
        <v>OK</v>
      </c>
      <c r="O64" s="15" t="s">
        <v>299</v>
      </c>
    </row>
    <row r="65" spans="1:15" ht="18" x14ac:dyDescent="0.25">
      <c r="A65" s="13">
        <v>61</v>
      </c>
      <c r="B65" s="13" t="s">
        <v>300</v>
      </c>
      <c r="C65" s="13" t="s">
        <v>91</v>
      </c>
      <c r="D65" s="10" t="str">
        <f>IF(C65="","",IFERROR(INDEX(Lists!$B$2:$B$27,MATCH(C65,Lists!$A$2:$A$27,0)),"رمز غير معروف"))</f>
        <v>خرسانة ومواد واختبارات</v>
      </c>
      <c r="E65" s="7" t="s">
        <v>301</v>
      </c>
      <c r="F65" s="30">
        <f>COUNTIFS(Data!$A$5:$A$3843,$B65)</f>
        <v>5</v>
      </c>
      <c r="G65" s="30">
        <f>COUNTIFS(Data!$A$5:$A$3843,$B65,Data!$G$5:$G$3843,"H")</f>
        <v>3</v>
      </c>
      <c r="H65" s="30">
        <f>COUNTIFS(Data!$A$5:$A$3843,$B65,Data!$G$5:$G$3843,"W")</f>
        <v>1</v>
      </c>
      <c r="I65" s="30">
        <f>COUNTIFS(Data!$A$5:$A$3843,$B65,Data!$G$5:$G$3843,"R")</f>
        <v>1</v>
      </c>
      <c r="J65" s="30">
        <f>COUNTIFS(Data!$A$5:$A$3843,$B65,Data!$D$5:$D$3843,J$4)</f>
        <v>0</v>
      </c>
      <c r="K65" s="30">
        <f>COUNTIFS(Data!$A$5:$A$3843,$B65,Data!$D$5:$D$3843,K$4)</f>
        <v>1</v>
      </c>
      <c r="L65" s="30">
        <f>COUNTIFS(Data!$A$5:$A$3843,$B65,Data!$D$5:$D$3843,L$4)</f>
        <v>3</v>
      </c>
      <c r="M65" s="30">
        <f>COUNTIFS(Data!$A$5:$A$3843,$B65,Data!$D$5:$D$3843,M$4)</f>
        <v>1</v>
      </c>
      <c r="N65" s="13" t="str">
        <f t="shared" si="0"/>
        <v>OK</v>
      </c>
      <c r="O65" s="13" t="s">
        <v>302</v>
      </c>
    </row>
    <row r="66" spans="1:15" ht="18" x14ac:dyDescent="0.25">
      <c r="A66" s="15">
        <v>62</v>
      </c>
      <c r="B66" s="15" t="s">
        <v>303</v>
      </c>
      <c r="C66" s="15" t="s">
        <v>91</v>
      </c>
      <c r="D66" s="28" t="str">
        <f>IF(C66="","",IFERROR(INDEX(Lists!$B$2:$B$27,MATCH(C66,Lists!$A$2:$A$27,0)),"رمز غير معروف"))</f>
        <v>خرسانة ومواد واختبارات</v>
      </c>
      <c r="E66" s="9" t="s">
        <v>304</v>
      </c>
      <c r="F66" s="31">
        <f>COUNTIFS(Data!$A$5:$A$3843,$B66)</f>
        <v>4</v>
      </c>
      <c r="G66" s="31">
        <f>COUNTIFS(Data!$A$5:$A$3843,$B66,Data!$G$5:$G$3843,"H")</f>
        <v>2</v>
      </c>
      <c r="H66" s="31">
        <f>COUNTIFS(Data!$A$5:$A$3843,$B66,Data!$G$5:$G$3843,"W")</f>
        <v>1</v>
      </c>
      <c r="I66" s="31">
        <f>COUNTIFS(Data!$A$5:$A$3843,$B66,Data!$G$5:$G$3843,"R")</f>
        <v>1</v>
      </c>
      <c r="J66" s="31">
        <f>COUNTIFS(Data!$A$5:$A$3843,$B66,Data!$D$5:$D$3843,J$4)</f>
        <v>0</v>
      </c>
      <c r="K66" s="31">
        <f>COUNTIFS(Data!$A$5:$A$3843,$B66,Data!$D$5:$D$3843,K$4)</f>
        <v>1</v>
      </c>
      <c r="L66" s="31">
        <f>COUNTIFS(Data!$A$5:$A$3843,$B66,Data!$D$5:$D$3843,L$4)</f>
        <v>3</v>
      </c>
      <c r="M66" s="31">
        <f>COUNTIFS(Data!$A$5:$A$3843,$B66,Data!$D$5:$D$3843,M$4)</f>
        <v>0</v>
      </c>
      <c r="N66" s="15" t="str">
        <f t="shared" si="0"/>
        <v>OK</v>
      </c>
      <c r="O66" s="15" t="s">
        <v>305</v>
      </c>
    </row>
    <row r="67" spans="1:15" ht="18" x14ac:dyDescent="0.25">
      <c r="A67" s="13">
        <v>63</v>
      </c>
      <c r="B67" s="13" t="s">
        <v>306</v>
      </c>
      <c r="C67" s="13" t="s">
        <v>91</v>
      </c>
      <c r="D67" s="10" t="str">
        <f>IF(C67="","",IFERROR(INDEX(Lists!$B$2:$B$27,MATCH(C67,Lists!$A$2:$A$27,0)),"رمز غير معروف"))</f>
        <v>خرسانة ومواد واختبارات</v>
      </c>
      <c r="E67" s="7" t="s">
        <v>307</v>
      </c>
      <c r="F67" s="30">
        <f>COUNTIFS(Data!$A$5:$A$3843,$B67)</f>
        <v>9</v>
      </c>
      <c r="G67" s="30">
        <f>COUNTIFS(Data!$A$5:$A$3843,$B67,Data!$G$5:$G$3843,"H")</f>
        <v>2</v>
      </c>
      <c r="H67" s="30">
        <f>COUNTIFS(Data!$A$5:$A$3843,$B67,Data!$G$5:$G$3843,"W")</f>
        <v>7</v>
      </c>
      <c r="I67" s="30">
        <f>COUNTIFS(Data!$A$5:$A$3843,$B67,Data!$G$5:$G$3843,"R")</f>
        <v>0</v>
      </c>
      <c r="J67" s="30">
        <f>COUNTIFS(Data!$A$5:$A$3843,$B67,Data!$D$5:$D$3843,J$4)</f>
        <v>0</v>
      </c>
      <c r="K67" s="30">
        <f>COUNTIFS(Data!$A$5:$A$3843,$B67,Data!$D$5:$D$3843,K$4)</f>
        <v>2</v>
      </c>
      <c r="L67" s="30">
        <f>COUNTIFS(Data!$A$5:$A$3843,$B67,Data!$D$5:$D$3843,L$4)</f>
        <v>7</v>
      </c>
      <c r="M67" s="30">
        <f>COUNTIFS(Data!$A$5:$A$3843,$B67,Data!$D$5:$D$3843,M$4)</f>
        <v>0</v>
      </c>
      <c r="N67" s="13" t="str">
        <f t="shared" si="0"/>
        <v>OK</v>
      </c>
      <c r="O67" s="13" t="s">
        <v>308</v>
      </c>
    </row>
    <row r="68" spans="1:15" ht="18" x14ac:dyDescent="0.25">
      <c r="A68" s="15">
        <v>64</v>
      </c>
      <c r="B68" s="15" t="s">
        <v>309</v>
      </c>
      <c r="C68" s="15" t="s">
        <v>91</v>
      </c>
      <c r="D68" s="28" t="str">
        <f>IF(C68="","",IFERROR(INDEX(Lists!$B$2:$B$27,MATCH(C68,Lists!$A$2:$A$27,0)),"رمز غير معروف"))</f>
        <v>خرسانة ومواد واختبارات</v>
      </c>
      <c r="E68" s="9" t="s">
        <v>310</v>
      </c>
      <c r="F68" s="31">
        <f>COUNTIFS(Data!$A$5:$A$3843,$B68)</f>
        <v>6</v>
      </c>
      <c r="G68" s="31">
        <f>COUNTIFS(Data!$A$5:$A$3843,$B68,Data!$G$5:$G$3843,"H")</f>
        <v>0</v>
      </c>
      <c r="H68" s="31">
        <f>COUNTIFS(Data!$A$5:$A$3843,$B68,Data!$G$5:$G$3843,"W")</f>
        <v>1</v>
      </c>
      <c r="I68" s="31">
        <f>COUNTIFS(Data!$A$5:$A$3843,$B68,Data!$G$5:$G$3843,"R")</f>
        <v>5</v>
      </c>
      <c r="J68" s="31">
        <f>COUNTIFS(Data!$A$5:$A$3843,$B68,Data!$D$5:$D$3843,J$4)</f>
        <v>2</v>
      </c>
      <c r="K68" s="31">
        <f>COUNTIFS(Data!$A$5:$A$3843,$B68,Data!$D$5:$D$3843,K$4)</f>
        <v>4</v>
      </c>
      <c r="L68" s="31">
        <f>COUNTIFS(Data!$A$5:$A$3843,$B68,Data!$D$5:$D$3843,L$4)</f>
        <v>0</v>
      </c>
      <c r="M68" s="31">
        <f>COUNTIFS(Data!$A$5:$A$3843,$B68,Data!$D$5:$D$3843,M$4)</f>
        <v>0</v>
      </c>
      <c r="N68" s="15" t="str">
        <f t="shared" si="0"/>
        <v>OK</v>
      </c>
      <c r="O68" s="15" t="s">
        <v>311</v>
      </c>
    </row>
    <row r="69" spans="1:15" ht="18" x14ac:dyDescent="0.25">
      <c r="A69" s="13">
        <v>65</v>
      </c>
      <c r="B69" s="13" t="s">
        <v>312</v>
      </c>
      <c r="C69" s="13" t="s">
        <v>91</v>
      </c>
      <c r="D69" s="10" t="str">
        <f>IF(C69="","",IFERROR(INDEX(Lists!$B$2:$B$27,MATCH(C69,Lists!$A$2:$A$27,0)),"رمز غير معروف"))</f>
        <v>خرسانة ومواد واختبارات</v>
      </c>
      <c r="E69" s="7" t="s">
        <v>313</v>
      </c>
      <c r="F69" s="30">
        <f>COUNTIFS(Data!$A$5:$A$3843,$B69)</f>
        <v>12</v>
      </c>
      <c r="G69" s="30">
        <f>COUNTIFS(Data!$A$5:$A$3843,$B69,Data!$G$5:$G$3843,"H")</f>
        <v>2</v>
      </c>
      <c r="H69" s="30">
        <f>COUNTIFS(Data!$A$5:$A$3843,$B69,Data!$G$5:$G$3843,"W")</f>
        <v>6</v>
      </c>
      <c r="I69" s="30">
        <f>COUNTIFS(Data!$A$5:$A$3843,$B69,Data!$G$5:$G$3843,"R")</f>
        <v>4</v>
      </c>
      <c r="J69" s="30">
        <f>COUNTIFS(Data!$A$5:$A$3843,$B69,Data!$D$5:$D$3843,J$4)</f>
        <v>2</v>
      </c>
      <c r="K69" s="30">
        <f>COUNTIFS(Data!$A$5:$A$3843,$B69,Data!$D$5:$D$3843,K$4)</f>
        <v>0</v>
      </c>
      <c r="L69" s="30">
        <f>COUNTIFS(Data!$A$5:$A$3843,$B69,Data!$D$5:$D$3843,L$4)</f>
        <v>8</v>
      </c>
      <c r="M69" s="30">
        <f>COUNTIFS(Data!$A$5:$A$3843,$B69,Data!$D$5:$D$3843,M$4)</f>
        <v>2</v>
      </c>
      <c r="N69" s="13" t="str">
        <f t="shared" ref="N69:N132" si="1">IF(AND(F69=G69+H69+I69,F69=SUM(J69:M69)),"OK","خطأ")</f>
        <v>OK</v>
      </c>
      <c r="O69" s="13" t="s">
        <v>314</v>
      </c>
    </row>
    <row r="70" spans="1:15" ht="18" x14ac:dyDescent="0.25">
      <c r="A70" s="15">
        <v>66</v>
      </c>
      <c r="B70" s="15" t="s">
        <v>315</v>
      </c>
      <c r="C70" s="15" t="s">
        <v>91</v>
      </c>
      <c r="D70" s="28" t="str">
        <f>IF(C70="","",IFERROR(INDEX(Lists!$B$2:$B$27,MATCH(C70,Lists!$A$2:$A$27,0)),"رمز غير معروف"))</f>
        <v>خرسانة ومواد واختبارات</v>
      </c>
      <c r="E70" s="9" t="s">
        <v>316</v>
      </c>
      <c r="F70" s="31">
        <f>COUNTIFS(Data!$A$5:$A$3843,$B70)</f>
        <v>2</v>
      </c>
      <c r="G70" s="31">
        <f>COUNTIFS(Data!$A$5:$A$3843,$B70,Data!$G$5:$G$3843,"H")</f>
        <v>0</v>
      </c>
      <c r="H70" s="31">
        <f>COUNTIFS(Data!$A$5:$A$3843,$B70,Data!$G$5:$G$3843,"W")</f>
        <v>2</v>
      </c>
      <c r="I70" s="31">
        <f>COUNTIFS(Data!$A$5:$A$3843,$B70,Data!$G$5:$G$3843,"R")</f>
        <v>0</v>
      </c>
      <c r="J70" s="31">
        <f>COUNTIFS(Data!$A$5:$A$3843,$B70,Data!$D$5:$D$3843,J$4)</f>
        <v>0</v>
      </c>
      <c r="K70" s="31">
        <f>COUNTIFS(Data!$A$5:$A$3843,$B70,Data!$D$5:$D$3843,K$4)</f>
        <v>1</v>
      </c>
      <c r="L70" s="31">
        <f>COUNTIFS(Data!$A$5:$A$3843,$B70,Data!$D$5:$D$3843,L$4)</f>
        <v>0</v>
      </c>
      <c r="M70" s="31">
        <f>COUNTIFS(Data!$A$5:$A$3843,$B70,Data!$D$5:$D$3843,M$4)</f>
        <v>1</v>
      </c>
      <c r="N70" s="15" t="str">
        <f t="shared" si="1"/>
        <v>OK</v>
      </c>
      <c r="O70" s="15" t="s">
        <v>317</v>
      </c>
    </row>
    <row r="71" spans="1:15" ht="18" x14ac:dyDescent="0.25">
      <c r="A71" s="13">
        <v>67</v>
      </c>
      <c r="B71" s="13" t="s">
        <v>318</v>
      </c>
      <c r="C71" s="13" t="s">
        <v>91</v>
      </c>
      <c r="D71" s="10" t="str">
        <f>IF(C71="","",IFERROR(INDEX(Lists!$B$2:$B$27,MATCH(C71,Lists!$A$2:$A$27,0)),"رمز غير معروف"))</f>
        <v>خرسانة ومواد واختبارات</v>
      </c>
      <c r="E71" s="7" t="s">
        <v>319</v>
      </c>
      <c r="F71" s="30">
        <f>COUNTIFS(Data!$A$5:$A$3843,$B71)</f>
        <v>6</v>
      </c>
      <c r="G71" s="30">
        <f>COUNTIFS(Data!$A$5:$A$3843,$B71,Data!$G$5:$G$3843,"H")</f>
        <v>1</v>
      </c>
      <c r="H71" s="30">
        <f>COUNTIFS(Data!$A$5:$A$3843,$B71,Data!$G$5:$G$3843,"W")</f>
        <v>4</v>
      </c>
      <c r="I71" s="30">
        <f>COUNTIFS(Data!$A$5:$A$3843,$B71,Data!$G$5:$G$3843,"R")</f>
        <v>1</v>
      </c>
      <c r="J71" s="30">
        <f>COUNTIFS(Data!$A$5:$A$3843,$B71,Data!$D$5:$D$3843,J$4)</f>
        <v>0</v>
      </c>
      <c r="K71" s="30">
        <f>COUNTIFS(Data!$A$5:$A$3843,$B71,Data!$D$5:$D$3843,K$4)</f>
        <v>0</v>
      </c>
      <c r="L71" s="30">
        <f>COUNTIFS(Data!$A$5:$A$3843,$B71,Data!$D$5:$D$3843,L$4)</f>
        <v>1</v>
      </c>
      <c r="M71" s="30">
        <f>COUNTIFS(Data!$A$5:$A$3843,$B71,Data!$D$5:$D$3843,M$4)</f>
        <v>5</v>
      </c>
      <c r="N71" s="13" t="str">
        <f t="shared" si="1"/>
        <v>OK</v>
      </c>
      <c r="O71" s="13" t="s">
        <v>320</v>
      </c>
    </row>
    <row r="72" spans="1:15" ht="18" x14ac:dyDescent="0.25">
      <c r="A72" s="15">
        <v>68</v>
      </c>
      <c r="B72" s="15" t="s">
        <v>321</v>
      </c>
      <c r="C72" s="15" t="s">
        <v>91</v>
      </c>
      <c r="D72" s="28" t="str">
        <f>IF(C72="","",IFERROR(INDEX(Lists!$B$2:$B$27,MATCH(C72,Lists!$A$2:$A$27,0)),"رمز غير معروف"))</f>
        <v>خرسانة ومواد واختبارات</v>
      </c>
      <c r="E72" s="9" t="s">
        <v>322</v>
      </c>
      <c r="F72" s="31">
        <f>COUNTIFS(Data!$A$5:$A$3843,$B72)</f>
        <v>1</v>
      </c>
      <c r="G72" s="31">
        <f>COUNTIFS(Data!$A$5:$A$3843,$B72,Data!$G$5:$G$3843,"H")</f>
        <v>0</v>
      </c>
      <c r="H72" s="31">
        <f>COUNTIFS(Data!$A$5:$A$3843,$B72,Data!$G$5:$G$3843,"W")</f>
        <v>1</v>
      </c>
      <c r="I72" s="31">
        <f>COUNTIFS(Data!$A$5:$A$3843,$B72,Data!$G$5:$G$3843,"R")</f>
        <v>0</v>
      </c>
      <c r="J72" s="31">
        <f>COUNTIFS(Data!$A$5:$A$3843,$B72,Data!$D$5:$D$3843,J$4)</f>
        <v>0</v>
      </c>
      <c r="K72" s="31">
        <f>COUNTIFS(Data!$A$5:$A$3843,$B72,Data!$D$5:$D$3843,K$4)</f>
        <v>0</v>
      </c>
      <c r="L72" s="31">
        <f>COUNTIFS(Data!$A$5:$A$3843,$B72,Data!$D$5:$D$3843,L$4)</f>
        <v>0</v>
      </c>
      <c r="M72" s="31">
        <f>COUNTIFS(Data!$A$5:$A$3843,$B72,Data!$D$5:$D$3843,M$4)</f>
        <v>1</v>
      </c>
      <c r="N72" s="15" t="str">
        <f t="shared" si="1"/>
        <v>OK</v>
      </c>
      <c r="O72" s="15" t="s">
        <v>323</v>
      </c>
    </row>
    <row r="73" spans="1:15" ht="18" x14ac:dyDescent="0.25">
      <c r="A73" s="13">
        <v>69</v>
      </c>
      <c r="B73" s="13" t="s">
        <v>324</v>
      </c>
      <c r="C73" s="13" t="s">
        <v>91</v>
      </c>
      <c r="D73" s="10" t="str">
        <f>IF(C73="","",IFERROR(INDEX(Lists!$B$2:$B$27,MATCH(C73,Lists!$A$2:$A$27,0)),"رمز غير معروف"))</f>
        <v>خرسانة ومواد واختبارات</v>
      </c>
      <c r="E73" s="7" t="s">
        <v>325</v>
      </c>
      <c r="F73" s="30">
        <f>COUNTIFS(Data!$A$5:$A$3843,$B73)</f>
        <v>4</v>
      </c>
      <c r="G73" s="30">
        <f>COUNTIFS(Data!$A$5:$A$3843,$B73,Data!$G$5:$G$3843,"H")</f>
        <v>0</v>
      </c>
      <c r="H73" s="30">
        <f>COUNTIFS(Data!$A$5:$A$3843,$B73,Data!$G$5:$G$3843,"W")</f>
        <v>4</v>
      </c>
      <c r="I73" s="30">
        <f>COUNTIFS(Data!$A$5:$A$3843,$B73,Data!$G$5:$G$3843,"R")</f>
        <v>0</v>
      </c>
      <c r="J73" s="30">
        <f>COUNTIFS(Data!$A$5:$A$3843,$B73,Data!$D$5:$D$3843,J$4)</f>
        <v>0</v>
      </c>
      <c r="K73" s="30">
        <f>COUNTIFS(Data!$A$5:$A$3843,$B73,Data!$D$5:$D$3843,K$4)</f>
        <v>1</v>
      </c>
      <c r="L73" s="30">
        <f>COUNTIFS(Data!$A$5:$A$3843,$B73,Data!$D$5:$D$3843,L$4)</f>
        <v>2</v>
      </c>
      <c r="M73" s="30">
        <f>COUNTIFS(Data!$A$5:$A$3843,$B73,Data!$D$5:$D$3843,M$4)</f>
        <v>1</v>
      </c>
      <c r="N73" s="13" t="str">
        <f t="shared" si="1"/>
        <v>OK</v>
      </c>
      <c r="O73" s="13" t="s">
        <v>326</v>
      </c>
    </row>
    <row r="74" spans="1:15" ht="18" x14ac:dyDescent="0.25">
      <c r="A74" s="15">
        <v>70</v>
      </c>
      <c r="B74" s="15" t="s">
        <v>327</v>
      </c>
      <c r="C74" s="15" t="s">
        <v>91</v>
      </c>
      <c r="D74" s="28" t="str">
        <f>IF(C74="","",IFERROR(INDEX(Lists!$B$2:$B$27,MATCH(C74,Lists!$A$2:$A$27,0)),"رمز غير معروف"))</f>
        <v>خرسانة ومواد واختبارات</v>
      </c>
      <c r="E74" s="9" t="s">
        <v>328</v>
      </c>
      <c r="F74" s="31">
        <f>COUNTIFS(Data!$A$5:$A$3843,$B74)</f>
        <v>3</v>
      </c>
      <c r="G74" s="31">
        <f>COUNTIFS(Data!$A$5:$A$3843,$B74,Data!$G$5:$G$3843,"H")</f>
        <v>0</v>
      </c>
      <c r="H74" s="31">
        <f>COUNTIFS(Data!$A$5:$A$3843,$B74,Data!$G$5:$G$3843,"W")</f>
        <v>3</v>
      </c>
      <c r="I74" s="31">
        <f>COUNTIFS(Data!$A$5:$A$3843,$B74,Data!$G$5:$G$3843,"R")</f>
        <v>0</v>
      </c>
      <c r="J74" s="31">
        <f>COUNTIFS(Data!$A$5:$A$3843,$B74,Data!$D$5:$D$3843,J$4)</f>
        <v>0</v>
      </c>
      <c r="K74" s="31">
        <f>COUNTIFS(Data!$A$5:$A$3843,$B74,Data!$D$5:$D$3843,K$4)</f>
        <v>0</v>
      </c>
      <c r="L74" s="31">
        <f>COUNTIFS(Data!$A$5:$A$3843,$B74,Data!$D$5:$D$3843,L$4)</f>
        <v>1</v>
      </c>
      <c r="M74" s="31">
        <f>COUNTIFS(Data!$A$5:$A$3843,$B74,Data!$D$5:$D$3843,M$4)</f>
        <v>2</v>
      </c>
      <c r="N74" s="15" t="str">
        <f t="shared" si="1"/>
        <v>OK</v>
      </c>
      <c r="O74" s="15" t="s">
        <v>329</v>
      </c>
    </row>
    <row r="75" spans="1:15" ht="18" x14ac:dyDescent="0.25">
      <c r="A75" s="13">
        <v>71</v>
      </c>
      <c r="B75" s="13" t="s">
        <v>330</v>
      </c>
      <c r="C75" s="13" t="s">
        <v>91</v>
      </c>
      <c r="D75" s="10" t="str">
        <f>IF(C75="","",IFERROR(INDEX(Lists!$B$2:$B$27,MATCH(C75,Lists!$A$2:$A$27,0)),"رمز غير معروف"))</f>
        <v>خرسانة ومواد واختبارات</v>
      </c>
      <c r="E75" s="7" t="s">
        <v>331</v>
      </c>
      <c r="F75" s="30">
        <f>COUNTIFS(Data!$A$5:$A$3843,$B75)</f>
        <v>1</v>
      </c>
      <c r="G75" s="30">
        <f>COUNTIFS(Data!$A$5:$A$3843,$B75,Data!$G$5:$G$3843,"H")</f>
        <v>0</v>
      </c>
      <c r="H75" s="30">
        <f>COUNTIFS(Data!$A$5:$A$3843,$B75,Data!$G$5:$G$3843,"W")</f>
        <v>0</v>
      </c>
      <c r="I75" s="30">
        <f>COUNTIFS(Data!$A$5:$A$3843,$B75,Data!$G$5:$G$3843,"R")</f>
        <v>1</v>
      </c>
      <c r="J75" s="30">
        <f>COUNTIFS(Data!$A$5:$A$3843,$B75,Data!$D$5:$D$3843,J$4)</f>
        <v>1</v>
      </c>
      <c r="K75" s="30">
        <f>COUNTIFS(Data!$A$5:$A$3843,$B75,Data!$D$5:$D$3843,K$4)</f>
        <v>0</v>
      </c>
      <c r="L75" s="30">
        <f>COUNTIFS(Data!$A$5:$A$3843,$B75,Data!$D$5:$D$3843,L$4)</f>
        <v>0</v>
      </c>
      <c r="M75" s="30">
        <f>COUNTIFS(Data!$A$5:$A$3843,$B75,Data!$D$5:$D$3843,M$4)</f>
        <v>0</v>
      </c>
      <c r="N75" s="13" t="str">
        <f t="shared" si="1"/>
        <v>OK</v>
      </c>
      <c r="O75" s="13" t="s">
        <v>332</v>
      </c>
    </row>
    <row r="76" spans="1:15" ht="18" x14ac:dyDescent="0.25">
      <c r="A76" s="15">
        <v>72</v>
      </c>
      <c r="B76" s="15" t="s">
        <v>333</v>
      </c>
      <c r="C76" s="15" t="s">
        <v>91</v>
      </c>
      <c r="D76" s="28" t="str">
        <f>IF(C76="","",IFERROR(INDEX(Lists!$B$2:$B$27,MATCH(C76,Lists!$A$2:$A$27,0)),"رمز غير معروف"))</f>
        <v>خرسانة ومواد واختبارات</v>
      </c>
      <c r="E76" s="9" t="s">
        <v>334</v>
      </c>
      <c r="F76" s="31">
        <f>COUNTIFS(Data!$A$5:$A$3843,$B76)</f>
        <v>1</v>
      </c>
      <c r="G76" s="31">
        <f>COUNTIFS(Data!$A$5:$A$3843,$B76,Data!$G$5:$G$3843,"H")</f>
        <v>0</v>
      </c>
      <c r="H76" s="31">
        <f>COUNTIFS(Data!$A$5:$A$3843,$B76,Data!$G$5:$G$3843,"W")</f>
        <v>0</v>
      </c>
      <c r="I76" s="31">
        <f>COUNTIFS(Data!$A$5:$A$3843,$B76,Data!$G$5:$G$3843,"R")</f>
        <v>1</v>
      </c>
      <c r="J76" s="31">
        <f>COUNTIFS(Data!$A$5:$A$3843,$B76,Data!$D$5:$D$3843,J$4)</f>
        <v>1</v>
      </c>
      <c r="K76" s="31">
        <f>COUNTIFS(Data!$A$5:$A$3843,$B76,Data!$D$5:$D$3843,K$4)</f>
        <v>0</v>
      </c>
      <c r="L76" s="31">
        <f>COUNTIFS(Data!$A$5:$A$3843,$B76,Data!$D$5:$D$3843,L$4)</f>
        <v>0</v>
      </c>
      <c r="M76" s="31">
        <f>COUNTIFS(Data!$A$5:$A$3843,$B76,Data!$D$5:$D$3843,M$4)</f>
        <v>0</v>
      </c>
      <c r="N76" s="15" t="str">
        <f t="shared" si="1"/>
        <v>OK</v>
      </c>
      <c r="O76" s="15" t="s">
        <v>335</v>
      </c>
    </row>
    <row r="77" spans="1:15" ht="18" x14ac:dyDescent="0.25">
      <c r="A77" s="13">
        <v>73</v>
      </c>
      <c r="B77" s="13" t="s">
        <v>336</v>
      </c>
      <c r="C77" s="13" t="s">
        <v>91</v>
      </c>
      <c r="D77" s="10" t="str">
        <f>IF(C77="","",IFERROR(INDEX(Lists!$B$2:$B$27,MATCH(C77,Lists!$A$2:$A$27,0)),"رمز غير معروف"))</f>
        <v>خرسانة ومواد واختبارات</v>
      </c>
      <c r="E77" s="7" t="s">
        <v>337</v>
      </c>
      <c r="F77" s="30">
        <f>COUNTIFS(Data!$A$5:$A$3843,$B77)</f>
        <v>2</v>
      </c>
      <c r="G77" s="30">
        <f>COUNTIFS(Data!$A$5:$A$3843,$B77,Data!$G$5:$G$3843,"H")</f>
        <v>0</v>
      </c>
      <c r="H77" s="30">
        <f>COUNTIFS(Data!$A$5:$A$3843,$B77,Data!$G$5:$G$3843,"W")</f>
        <v>2</v>
      </c>
      <c r="I77" s="30">
        <f>COUNTIFS(Data!$A$5:$A$3843,$B77,Data!$G$5:$G$3843,"R")</f>
        <v>0</v>
      </c>
      <c r="J77" s="30">
        <f>COUNTIFS(Data!$A$5:$A$3843,$B77,Data!$D$5:$D$3843,J$4)</f>
        <v>0</v>
      </c>
      <c r="K77" s="30">
        <f>COUNTIFS(Data!$A$5:$A$3843,$B77,Data!$D$5:$D$3843,K$4)</f>
        <v>0</v>
      </c>
      <c r="L77" s="30">
        <f>COUNTIFS(Data!$A$5:$A$3843,$B77,Data!$D$5:$D$3843,L$4)</f>
        <v>2</v>
      </c>
      <c r="M77" s="30">
        <f>COUNTIFS(Data!$A$5:$A$3843,$B77,Data!$D$5:$D$3843,M$4)</f>
        <v>0</v>
      </c>
      <c r="N77" s="13" t="str">
        <f t="shared" si="1"/>
        <v>OK</v>
      </c>
      <c r="O77" s="13" t="s">
        <v>338</v>
      </c>
    </row>
    <row r="78" spans="1:15" ht="18" x14ac:dyDescent="0.25">
      <c r="A78" s="15">
        <v>74</v>
      </c>
      <c r="B78" s="15" t="s">
        <v>339</v>
      </c>
      <c r="C78" s="15" t="s">
        <v>92</v>
      </c>
      <c r="D78" s="28" t="str">
        <f>IF(C78="","",IFERROR(INDEX(Lists!$B$2:$B$27,MATCH(C78,Lists!$A$2:$A$27,0)),"رمز غير معروف"))</f>
        <v>شدات ونجارة مسلحة</v>
      </c>
      <c r="E78" s="9" t="s">
        <v>340</v>
      </c>
      <c r="F78" s="31">
        <f>COUNTIFS(Data!$A$5:$A$3843,$B78)</f>
        <v>30</v>
      </c>
      <c r="G78" s="31">
        <f>COUNTIFS(Data!$A$5:$A$3843,$B78,Data!$G$5:$G$3843,"H")</f>
        <v>6</v>
      </c>
      <c r="H78" s="31">
        <f>COUNTIFS(Data!$A$5:$A$3843,$B78,Data!$G$5:$G$3843,"W")</f>
        <v>16</v>
      </c>
      <c r="I78" s="31">
        <f>COUNTIFS(Data!$A$5:$A$3843,$B78,Data!$G$5:$G$3843,"R")</f>
        <v>8</v>
      </c>
      <c r="J78" s="31">
        <f>COUNTIFS(Data!$A$5:$A$3843,$B78,Data!$D$5:$D$3843,J$4)</f>
        <v>0</v>
      </c>
      <c r="K78" s="31">
        <f>COUNTIFS(Data!$A$5:$A$3843,$B78,Data!$D$5:$D$3843,K$4)</f>
        <v>17</v>
      </c>
      <c r="L78" s="31">
        <f>COUNTIFS(Data!$A$5:$A$3843,$B78,Data!$D$5:$D$3843,L$4)</f>
        <v>8</v>
      </c>
      <c r="M78" s="31">
        <f>COUNTIFS(Data!$A$5:$A$3843,$B78,Data!$D$5:$D$3843,M$4)</f>
        <v>5</v>
      </c>
      <c r="N78" s="15" t="str">
        <f t="shared" si="1"/>
        <v>OK</v>
      </c>
      <c r="O78" s="15" t="s">
        <v>341</v>
      </c>
    </row>
    <row r="79" spans="1:15" ht="18" x14ac:dyDescent="0.25">
      <c r="A79" s="13">
        <v>75</v>
      </c>
      <c r="B79" s="13" t="s">
        <v>342</v>
      </c>
      <c r="C79" s="13" t="s">
        <v>92</v>
      </c>
      <c r="D79" s="10" t="str">
        <f>IF(C79="","",IFERROR(INDEX(Lists!$B$2:$B$27,MATCH(C79,Lists!$A$2:$A$27,0)),"رمز غير معروف"))</f>
        <v>شدات ونجارة مسلحة</v>
      </c>
      <c r="E79" s="7" t="s">
        <v>343</v>
      </c>
      <c r="F79" s="30">
        <f>COUNTIFS(Data!$A$5:$A$3843,$B79)</f>
        <v>31</v>
      </c>
      <c r="G79" s="30">
        <f>COUNTIFS(Data!$A$5:$A$3843,$B79,Data!$G$5:$G$3843,"H")</f>
        <v>11</v>
      </c>
      <c r="H79" s="30">
        <f>COUNTIFS(Data!$A$5:$A$3843,$B79,Data!$G$5:$G$3843,"W")</f>
        <v>16</v>
      </c>
      <c r="I79" s="30">
        <f>COUNTIFS(Data!$A$5:$A$3843,$B79,Data!$G$5:$G$3843,"R")</f>
        <v>4</v>
      </c>
      <c r="J79" s="30">
        <f>COUNTIFS(Data!$A$5:$A$3843,$B79,Data!$D$5:$D$3843,J$4)</f>
        <v>0</v>
      </c>
      <c r="K79" s="30">
        <f>COUNTIFS(Data!$A$5:$A$3843,$B79,Data!$D$5:$D$3843,K$4)</f>
        <v>27</v>
      </c>
      <c r="L79" s="30">
        <f>COUNTIFS(Data!$A$5:$A$3843,$B79,Data!$D$5:$D$3843,L$4)</f>
        <v>3</v>
      </c>
      <c r="M79" s="30">
        <f>COUNTIFS(Data!$A$5:$A$3843,$B79,Data!$D$5:$D$3843,M$4)</f>
        <v>1</v>
      </c>
      <c r="N79" s="13" t="str">
        <f t="shared" si="1"/>
        <v>OK</v>
      </c>
      <c r="O79" s="13" t="s">
        <v>344</v>
      </c>
    </row>
    <row r="80" spans="1:15" ht="18" x14ac:dyDescent="0.25">
      <c r="A80" s="15">
        <v>76</v>
      </c>
      <c r="B80" s="15" t="s">
        <v>345</v>
      </c>
      <c r="C80" s="15" t="s">
        <v>92</v>
      </c>
      <c r="D80" s="28" t="str">
        <f>IF(C80="","",IFERROR(INDEX(Lists!$B$2:$B$27,MATCH(C80,Lists!$A$2:$A$27,0)),"رمز غير معروف"))</f>
        <v>شدات ونجارة مسلحة</v>
      </c>
      <c r="E80" s="9" t="s">
        <v>346</v>
      </c>
      <c r="F80" s="31">
        <f>COUNTIFS(Data!$A$5:$A$3843,$B80)</f>
        <v>24</v>
      </c>
      <c r="G80" s="31">
        <f>COUNTIFS(Data!$A$5:$A$3843,$B80,Data!$G$5:$G$3843,"H")</f>
        <v>9</v>
      </c>
      <c r="H80" s="31">
        <f>COUNTIFS(Data!$A$5:$A$3843,$B80,Data!$G$5:$G$3843,"W")</f>
        <v>11</v>
      </c>
      <c r="I80" s="31">
        <f>COUNTIFS(Data!$A$5:$A$3843,$B80,Data!$G$5:$G$3843,"R")</f>
        <v>4</v>
      </c>
      <c r="J80" s="31">
        <f>COUNTIFS(Data!$A$5:$A$3843,$B80,Data!$D$5:$D$3843,J$4)</f>
        <v>0</v>
      </c>
      <c r="K80" s="31">
        <f>COUNTIFS(Data!$A$5:$A$3843,$B80,Data!$D$5:$D$3843,K$4)</f>
        <v>15</v>
      </c>
      <c r="L80" s="31">
        <f>COUNTIFS(Data!$A$5:$A$3843,$B80,Data!$D$5:$D$3843,L$4)</f>
        <v>6</v>
      </c>
      <c r="M80" s="31">
        <f>COUNTIFS(Data!$A$5:$A$3843,$B80,Data!$D$5:$D$3843,M$4)</f>
        <v>3</v>
      </c>
      <c r="N80" s="15" t="str">
        <f t="shared" si="1"/>
        <v>OK</v>
      </c>
      <c r="O80" s="15" t="s">
        <v>347</v>
      </c>
    </row>
    <row r="81" spans="1:15" ht="18" x14ac:dyDescent="0.25">
      <c r="A81" s="13">
        <v>77</v>
      </c>
      <c r="B81" s="13" t="s">
        <v>348</v>
      </c>
      <c r="C81" s="13" t="s">
        <v>92</v>
      </c>
      <c r="D81" s="10" t="str">
        <f>IF(C81="","",IFERROR(INDEX(Lists!$B$2:$B$27,MATCH(C81,Lists!$A$2:$A$27,0)),"رمز غير معروف"))</f>
        <v>شدات ونجارة مسلحة</v>
      </c>
      <c r="E81" s="7" t="s">
        <v>349</v>
      </c>
      <c r="F81" s="30">
        <f>COUNTIFS(Data!$A$5:$A$3843,$B81)</f>
        <v>39</v>
      </c>
      <c r="G81" s="30">
        <f>COUNTIFS(Data!$A$5:$A$3843,$B81,Data!$G$5:$G$3843,"H")</f>
        <v>19</v>
      </c>
      <c r="H81" s="30">
        <f>COUNTIFS(Data!$A$5:$A$3843,$B81,Data!$G$5:$G$3843,"W")</f>
        <v>12</v>
      </c>
      <c r="I81" s="30">
        <f>COUNTIFS(Data!$A$5:$A$3843,$B81,Data!$G$5:$G$3843,"R")</f>
        <v>8</v>
      </c>
      <c r="J81" s="30">
        <f>COUNTIFS(Data!$A$5:$A$3843,$B81,Data!$D$5:$D$3843,J$4)</f>
        <v>0</v>
      </c>
      <c r="K81" s="30">
        <f>COUNTIFS(Data!$A$5:$A$3843,$B81,Data!$D$5:$D$3843,K$4)</f>
        <v>37</v>
      </c>
      <c r="L81" s="30">
        <f>COUNTIFS(Data!$A$5:$A$3843,$B81,Data!$D$5:$D$3843,L$4)</f>
        <v>0</v>
      </c>
      <c r="M81" s="30">
        <f>COUNTIFS(Data!$A$5:$A$3843,$B81,Data!$D$5:$D$3843,M$4)</f>
        <v>2</v>
      </c>
      <c r="N81" s="13" t="str">
        <f t="shared" si="1"/>
        <v>OK</v>
      </c>
      <c r="O81" s="13" t="s">
        <v>350</v>
      </c>
    </row>
    <row r="82" spans="1:15" ht="18" x14ac:dyDescent="0.25">
      <c r="A82" s="15">
        <v>78</v>
      </c>
      <c r="B82" s="15" t="s">
        <v>351</v>
      </c>
      <c r="C82" s="15" t="s">
        <v>92</v>
      </c>
      <c r="D82" s="28" t="str">
        <f>IF(C82="","",IFERROR(INDEX(Lists!$B$2:$B$27,MATCH(C82,Lists!$A$2:$A$27,0)),"رمز غير معروف"))</f>
        <v>شدات ونجارة مسلحة</v>
      </c>
      <c r="E82" s="9" t="s">
        <v>352</v>
      </c>
      <c r="F82" s="31">
        <f>COUNTIFS(Data!$A$5:$A$3843,$B82)</f>
        <v>20</v>
      </c>
      <c r="G82" s="31">
        <f>COUNTIFS(Data!$A$5:$A$3843,$B82,Data!$G$5:$G$3843,"H")</f>
        <v>9</v>
      </c>
      <c r="H82" s="31">
        <f>COUNTIFS(Data!$A$5:$A$3843,$B82,Data!$G$5:$G$3843,"W")</f>
        <v>7</v>
      </c>
      <c r="I82" s="31">
        <f>COUNTIFS(Data!$A$5:$A$3843,$B82,Data!$G$5:$G$3843,"R")</f>
        <v>4</v>
      </c>
      <c r="J82" s="31">
        <f>COUNTIFS(Data!$A$5:$A$3843,$B82,Data!$D$5:$D$3843,J$4)</f>
        <v>0</v>
      </c>
      <c r="K82" s="31">
        <f>COUNTIFS(Data!$A$5:$A$3843,$B82,Data!$D$5:$D$3843,K$4)</f>
        <v>18</v>
      </c>
      <c r="L82" s="31">
        <f>COUNTIFS(Data!$A$5:$A$3843,$B82,Data!$D$5:$D$3843,L$4)</f>
        <v>2</v>
      </c>
      <c r="M82" s="31">
        <f>COUNTIFS(Data!$A$5:$A$3843,$B82,Data!$D$5:$D$3843,M$4)</f>
        <v>0</v>
      </c>
      <c r="N82" s="15" t="str">
        <f t="shared" si="1"/>
        <v>OK</v>
      </c>
      <c r="O82" s="15" t="s">
        <v>353</v>
      </c>
    </row>
    <row r="83" spans="1:15" ht="18" x14ac:dyDescent="0.25">
      <c r="A83" s="13">
        <v>79</v>
      </c>
      <c r="B83" s="13" t="s">
        <v>354</v>
      </c>
      <c r="C83" s="13" t="s">
        <v>92</v>
      </c>
      <c r="D83" s="10" t="str">
        <f>IF(C83="","",IFERROR(INDEX(Lists!$B$2:$B$27,MATCH(C83,Lists!$A$2:$A$27,0)),"رمز غير معروف"))</f>
        <v>شدات ونجارة مسلحة</v>
      </c>
      <c r="E83" s="7" t="s">
        <v>355</v>
      </c>
      <c r="F83" s="30">
        <f>COUNTIFS(Data!$A$5:$A$3843,$B83)</f>
        <v>1</v>
      </c>
      <c r="G83" s="30">
        <f>COUNTIFS(Data!$A$5:$A$3843,$B83,Data!$G$5:$G$3843,"H")</f>
        <v>1</v>
      </c>
      <c r="H83" s="30">
        <f>COUNTIFS(Data!$A$5:$A$3843,$B83,Data!$G$5:$G$3843,"W")</f>
        <v>0</v>
      </c>
      <c r="I83" s="30">
        <f>COUNTIFS(Data!$A$5:$A$3843,$B83,Data!$G$5:$G$3843,"R")</f>
        <v>0</v>
      </c>
      <c r="J83" s="30">
        <f>COUNTIFS(Data!$A$5:$A$3843,$B83,Data!$D$5:$D$3843,J$4)</f>
        <v>0</v>
      </c>
      <c r="K83" s="30">
        <f>COUNTIFS(Data!$A$5:$A$3843,$B83,Data!$D$5:$D$3843,K$4)</f>
        <v>1</v>
      </c>
      <c r="L83" s="30">
        <f>COUNTIFS(Data!$A$5:$A$3843,$B83,Data!$D$5:$D$3843,L$4)</f>
        <v>0</v>
      </c>
      <c r="M83" s="30">
        <f>COUNTIFS(Data!$A$5:$A$3843,$B83,Data!$D$5:$D$3843,M$4)</f>
        <v>0</v>
      </c>
      <c r="N83" s="13" t="str">
        <f t="shared" si="1"/>
        <v>OK</v>
      </c>
      <c r="O83" s="13" t="s">
        <v>356</v>
      </c>
    </row>
    <row r="84" spans="1:15" ht="18" x14ac:dyDescent="0.25">
      <c r="A84" s="15">
        <v>80</v>
      </c>
      <c r="B84" s="15" t="s">
        <v>357</v>
      </c>
      <c r="C84" s="15" t="s">
        <v>92</v>
      </c>
      <c r="D84" s="28" t="str">
        <f>IF(C84="","",IFERROR(INDEX(Lists!$B$2:$B$27,MATCH(C84,Lists!$A$2:$A$27,0)),"رمز غير معروف"))</f>
        <v>شدات ونجارة مسلحة</v>
      </c>
      <c r="E84" s="9" t="s">
        <v>358</v>
      </c>
      <c r="F84" s="31">
        <f>COUNTIFS(Data!$A$5:$A$3843,$B84)</f>
        <v>17</v>
      </c>
      <c r="G84" s="31">
        <f>COUNTIFS(Data!$A$5:$A$3843,$B84,Data!$G$5:$G$3843,"H")</f>
        <v>6</v>
      </c>
      <c r="H84" s="31">
        <f>COUNTIFS(Data!$A$5:$A$3843,$B84,Data!$G$5:$G$3843,"W")</f>
        <v>9</v>
      </c>
      <c r="I84" s="31">
        <f>COUNTIFS(Data!$A$5:$A$3843,$B84,Data!$G$5:$G$3843,"R")</f>
        <v>2</v>
      </c>
      <c r="J84" s="31">
        <f>COUNTIFS(Data!$A$5:$A$3843,$B84,Data!$D$5:$D$3843,J$4)</f>
        <v>0</v>
      </c>
      <c r="K84" s="31">
        <f>COUNTIFS(Data!$A$5:$A$3843,$B84,Data!$D$5:$D$3843,K$4)</f>
        <v>6</v>
      </c>
      <c r="L84" s="31">
        <f>COUNTIFS(Data!$A$5:$A$3843,$B84,Data!$D$5:$D$3843,L$4)</f>
        <v>11</v>
      </c>
      <c r="M84" s="31">
        <f>COUNTIFS(Data!$A$5:$A$3843,$B84,Data!$D$5:$D$3843,M$4)</f>
        <v>0</v>
      </c>
      <c r="N84" s="15" t="str">
        <f t="shared" si="1"/>
        <v>OK</v>
      </c>
      <c r="O84" s="15" t="s">
        <v>359</v>
      </c>
    </row>
    <row r="85" spans="1:15" ht="18" x14ac:dyDescent="0.25">
      <c r="A85" s="13">
        <v>81</v>
      </c>
      <c r="B85" s="13" t="s">
        <v>360</v>
      </c>
      <c r="C85" s="13" t="s">
        <v>92</v>
      </c>
      <c r="D85" s="10" t="str">
        <f>IF(C85="","",IFERROR(INDEX(Lists!$B$2:$B$27,MATCH(C85,Lists!$A$2:$A$27,0)),"رمز غير معروف"))</f>
        <v>شدات ونجارة مسلحة</v>
      </c>
      <c r="E85" s="7" t="s">
        <v>361</v>
      </c>
      <c r="F85" s="30">
        <f>COUNTIFS(Data!$A$5:$A$3843,$B85)</f>
        <v>12</v>
      </c>
      <c r="G85" s="30">
        <f>COUNTIFS(Data!$A$5:$A$3843,$B85,Data!$G$5:$G$3843,"H")</f>
        <v>0</v>
      </c>
      <c r="H85" s="30">
        <f>COUNTIFS(Data!$A$5:$A$3843,$B85,Data!$G$5:$G$3843,"W")</f>
        <v>0</v>
      </c>
      <c r="I85" s="30">
        <f>COUNTIFS(Data!$A$5:$A$3843,$B85,Data!$G$5:$G$3843,"R")</f>
        <v>12</v>
      </c>
      <c r="J85" s="30">
        <f>COUNTIFS(Data!$A$5:$A$3843,$B85,Data!$D$5:$D$3843,J$4)</f>
        <v>0</v>
      </c>
      <c r="K85" s="30">
        <f>COUNTIFS(Data!$A$5:$A$3843,$B85,Data!$D$5:$D$3843,K$4)</f>
        <v>12</v>
      </c>
      <c r="L85" s="30">
        <f>COUNTIFS(Data!$A$5:$A$3843,$B85,Data!$D$5:$D$3843,L$4)</f>
        <v>0</v>
      </c>
      <c r="M85" s="30">
        <f>COUNTIFS(Data!$A$5:$A$3843,$B85,Data!$D$5:$D$3843,M$4)</f>
        <v>0</v>
      </c>
      <c r="N85" s="13" t="str">
        <f t="shared" si="1"/>
        <v>OK</v>
      </c>
      <c r="O85" s="13" t="s">
        <v>362</v>
      </c>
    </row>
    <row r="86" spans="1:15" ht="18" x14ac:dyDescent="0.25">
      <c r="A86" s="15">
        <v>82</v>
      </c>
      <c r="B86" s="15" t="s">
        <v>363</v>
      </c>
      <c r="C86" s="15" t="s">
        <v>92</v>
      </c>
      <c r="D86" s="28" t="str">
        <f>IF(C86="","",IFERROR(INDEX(Lists!$B$2:$B$27,MATCH(C86,Lists!$A$2:$A$27,0)),"رمز غير معروف"))</f>
        <v>شدات ونجارة مسلحة</v>
      </c>
      <c r="E86" s="9" t="s">
        <v>364</v>
      </c>
      <c r="F86" s="31">
        <f>COUNTIFS(Data!$A$5:$A$3843,$B86)</f>
        <v>12</v>
      </c>
      <c r="G86" s="31">
        <f>COUNTIFS(Data!$A$5:$A$3843,$B86,Data!$G$5:$G$3843,"H")</f>
        <v>4</v>
      </c>
      <c r="H86" s="31">
        <f>COUNTIFS(Data!$A$5:$A$3843,$B86,Data!$G$5:$G$3843,"W")</f>
        <v>8</v>
      </c>
      <c r="I86" s="31">
        <f>COUNTIFS(Data!$A$5:$A$3843,$B86,Data!$G$5:$G$3843,"R")</f>
        <v>0</v>
      </c>
      <c r="J86" s="31">
        <f>COUNTIFS(Data!$A$5:$A$3843,$B86,Data!$D$5:$D$3843,J$4)</f>
        <v>0</v>
      </c>
      <c r="K86" s="31">
        <f>COUNTIFS(Data!$A$5:$A$3843,$B86,Data!$D$5:$D$3843,K$4)</f>
        <v>0</v>
      </c>
      <c r="L86" s="31">
        <f>COUNTIFS(Data!$A$5:$A$3843,$B86,Data!$D$5:$D$3843,L$4)</f>
        <v>12</v>
      </c>
      <c r="M86" s="31">
        <f>COUNTIFS(Data!$A$5:$A$3843,$B86,Data!$D$5:$D$3843,M$4)</f>
        <v>0</v>
      </c>
      <c r="N86" s="15" t="str">
        <f t="shared" si="1"/>
        <v>OK</v>
      </c>
      <c r="O86" s="15" t="s">
        <v>365</v>
      </c>
    </row>
    <row r="87" spans="1:15" ht="18" x14ac:dyDescent="0.25">
      <c r="A87" s="13">
        <v>83</v>
      </c>
      <c r="B87" s="13" t="s">
        <v>366</v>
      </c>
      <c r="C87" s="13" t="s">
        <v>92</v>
      </c>
      <c r="D87" s="10" t="str">
        <f>IF(C87="","",IFERROR(INDEX(Lists!$B$2:$B$27,MATCH(C87,Lists!$A$2:$A$27,0)),"رمز غير معروف"))</f>
        <v>شدات ونجارة مسلحة</v>
      </c>
      <c r="E87" s="7" t="s">
        <v>276</v>
      </c>
      <c r="F87" s="30">
        <f>COUNTIFS(Data!$A$5:$A$3843,$B87)</f>
        <v>1</v>
      </c>
      <c r="G87" s="30">
        <f>COUNTIFS(Data!$A$5:$A$3843,$B87,Data!$G$5:$G$3843,"H")</f>
        <v>0</v>
      </c>
      <c r="H87" s="30">
        <f>COUNTIFS(Data!$A$5:$A$3843,$B87,Data!$G$5:$G$3843,"W")</f>
        <v>1</v>
      </c>
      <c r="I87" s="30">
        <f>COUNTIFS(Data!$A$5:$A$3843,$B87,Data!$G$5:$G$3843,"R")</f>
        <v>0</v>
      </c>
      <c r="J87" s="30">
        <f>COUNTIFS(Data!$A$5:$A$3843,$B87,Data!$D$5:$D$3843,J$4)</f>
        <v>0</v>
      </c>
      <c r="K87" s="30">
        <f>COUNTIFS(Data!$A$5:$A$3843,$B87,Data!$D$5:$D$3843,K$4)</f>
        <v>0</v>
      </c>
      <c r="L87" s="30">
        <f>COUNTIFS(Data!$A$5:$A$3843,$B87,Data!$D$5:$D$3843,L$4)</f>
        <v>1</v>
      </c>
      <c r="M87" s="30">
        <f>COUNTIFS(Data!$A$5:$A$3843,$B87,Data!$D$5:$D$3843,M$4)</f>
        <v>0</v>
      </c>
      <c r="N87" s="13" t="str">
        <f t="shared" si="1"/>
        <v>OK</v>
      </c>
      <c r="O87" s="13" t="s">
        <v>277</v>
      </c>
    </row>
    <row r="88" spans="1:15" ht="18" x14ac:dyDescent="0.25">
      <c r="A88" s="15">
        <v>84</v>
      </c>
      <c r="B88" s="15" t="s">
        <v>367</v>
      </c>
      <c r="C88" s="15" t="s">
        <v>92</v>
      </c>
      <c r="D88" s="28" t="str">
        <f>IF(C88="","",IFERROR(INDEX(Lists!$B$2:$B$27,MATCH(C88,Lists!$A$2:$A$27,0)),"رمز غير معروف"))</f>
        <v>شدات ونجارة مسلحة</v>
      </c>
      <c r="E88" s="9" t="s">
        <v>368</v>
      </c>
      <c r="F88" s="31">
        <f>COUNTIFS(Data!$A$5:$A$3843,$B88)</f>
        <v>14</v>
      </c>
      <c r="G88" s="31">
        <f>COUNTIFS(Data!$A$5:$A$3843,$B88,Data!$G$5:$G$3843,"H")</f>
        <v>2</v>
      </c>
      <c r="H88" s="31">
        <f>COUNTIFS(Data!$A$5:$A$3843,$B88,Data!$G$5:$G$3843,"W")</f>
        <v>2</v>
      </c>
      <c r="I88" s="31">
        <f>COUNTIFS(Data!$A$5:$A$3843,$B88,Data!$G$5:$G$3843,"R")</f>
        <v>10</v>
      </c>
      <c r="J88" s="31">
        <f>COUNTIFS(Data!$A$5:$A$3843,$B88,Data!$D$5:$D$3843,J$4)</f>
        <v>0</v>
      </c>
      <c r="K88" s="31">
        <f>COUNTIFS(Data!$A$5:$A$3843,$B88,Data!$D$5:$D$3843,K$4)</f>
        <v>14</v>
      </c>
      <c r="L88" s="31">
        <f>COUNTIFS(Data!$A$5:$A$3843,$B88,Data!$D$5:$D$3843,L$4)</f>
        <v>0</v>
      </c>
      <c r="M88" s="31">
        <f>COUNTIFS(Data!$A$5:$A$3843,$B88,Data!$D$5:$D$3843,M$4)</f>
        <v>0</v>
      </c>
      <c r="N88" s="15" t="str">
        <f t="shared" si="1"/>
        <v>OK</v>
      </c>
      <c r="O88" s="15" t="s">
        <v>369</v>
      </c>
    </row>
    <row r="89" spans="1:15" ht="18" x14ac:dyDescent="0.25">
      <c r="A89" s="13">
        <v>85</v>
      </c>
      <c r="B89" s="13" t="s">
        <v>370</v>
      </c>
      <c r="C89" s="13" t="s">
        <v>92</v>
      </c>
      <c r="D89" s="10" t="str">
        <f>IF(C89="","",IFERROR(INDEX(Lists!$B$2:$B$27,MATCH(C89,Lists!$A$2:$A$27,0)),"رمز غير معروف"))</f>
        <v>شدات ونجارة مسلحة</v>
      </c>
      <c r="E89" s="7" t="s">
        <v>371</v>
      </c>
      <c r="F89" s="30">
        <f>COUNTIFS(Data!$A$5:$A$3843,$B89)</f>
        <v>13</v>
      </c>
      <c r="G89" s="30">
        <f>COUNTIFS(Data!$A$5:$A$3843,$B89,Data!$G$5:$G$3843,"H")</f>
        <v>4</v>
      </c>
      <c r="H89" s="30">
        <f>COUNTIFS(Data!$A$5:$A$3843,$B89,Data!$G$5:$G$3843,"W")</f>
        <v>9</v>
      </c>
      <c r="I89" s="30">
        <f>COUNTIFS(Data!$A$5:$A$3843,$B89,Data!$G$5:$G$3843,"R")</f>
        <v>0</v>
      </c>
      <c r="J89" s="30">
        <f>COUNTIFS(Data!$A$5:$A$3843,$B89,Data!$D$5:$D$3843,J$4)</f>
        <v>0</v>
      </c>
      <c r="K89" s="30">
        <f>COUNTIFS(Data!$A$5:$A$3843,$B89,Data!$D$5:$D$3843,K$4)</f>
        <v>0</v>
      </c>
      <c r="L89" s="30">
        <f>COUNTIFS(Data!$A$5:$A$3843,$B89,Data!$D$5:$D$3843,L$4)</f>
        <v>13</v>
      </c>
      <c r="M89" s="30">
        <f>COUNTIFS(Data!$A$5:$A$3843,$B89,Data!$D$5:$D$3843,M$4)</f>
        <v>0</v>
      </c>
      <c r="N89" s="13" t="str">
        <f t="shared" si="1"/>
        <v>OK</v>
      </c>
      <c r="O89" s="13" t="s">
        <v>372</v>
      </c>
    </row>
    <row r="90" spans="1:15" ht="18" x14ac:dyDescent="0.25">
      <c r="A90" s="15">
        <v>86</v>
      </c>
      <c r="B90" s="15" t="s">
        <v>373</v>
      </c>
      <c r="C90" s="15" t="s">
        <v>92</v>
      </c>
      <c r="D90" s="28" t="str">
        <f>IF(C90="","",IFERROR(INDEX(Lists!$B$2:$B$27,MATCH(C90,Lists!$A$2:$A$27,0)),"رمز غير معروف"))</f>
        <v>شدات ونجارة مسلحة</v>
      </c>
      <c r="E90" s="9" t="s">
        <v>152</v>
      </c>
      <c r="F90" s="31">
        <f>COUNTIFS(Data!$A$5:$A$3843,$B90)</f>
        <v>33</v>
      </c>
      <c r="G90" s="31">
        <f>COUNTIFS(Data!$A$5:$A$3843,$B90,Data!$G$5:$G$3843,"H")</f>
        <v>9</v>
      </c>
      <c r="H90" s="31">
        <f>COUNTIFS(Data!$A$5:$A$3843,$B90,Data!$G$5:$G$3843,"W")</f>
        <v>22</v>
      </c>
      <c r="I90" s="31">
        <f>COUNTIFS(Data!$A$5:$A$3843,$B90,Data!$G$5:$G$3843,"R")</f>
        <v>2</v>
      </c>
      <c r="J90" s="31">
        <f>COUNTIFS(Data!$A$5:$A$3843,$B90,Data!$D$5:$D$3843,J$4)</f>
        <v>0</v>
      </c>
      <c r="K90" s="31">
        <f>COUNTIFS(Data!$A$5:$A$3843,$B90,Data!$D$5:$D$3843,K$4)</f>
        <v>0</v>
      </c>
      <c r="L90" s="31">
        <f>COUNTIFS(Data!$A$5:$A$3843,$B90,Data!$D$5:$D$3843,L$4)</f>
        <v>33</v>
      </c>
      <c r="M90" s="31">
        <f>COUNTIFS(Data!$A$5:$A$3843,$B90,Data!$D$5:$D$3843,M$4)</f>
        <v>0</v>
      </c>
      <c r="N90" s="15" t="str">
        <f t="shared" si="1"/>
        <v>OK</v>
      </c>
      <c r="O90" s="15" t="s">
        <v>374</v>
      </c>
    </row>
    <row r="91" spans="1:15" ht="18" x14ac:dyDescent="0.25">
      <c r="A91" s="13">
        <v>87</v>
      </c>
      <c r="B91" s="13" t="s">
        <v>375</v>
      </c>
      <c r="C91" s="13" t="s">
        <v>92</v>
      </c>
      <c r="D91" s="10" t="str">
        <f>IF(C91="","",IFERROR(INDEX(Lists!$B$2:$B$27,MATCH(C91,Lists!$A$2:$A$27,0)),"رمز غير معروف"))</f>
        <v>شدات ونجارة مسلحة</v>
      </c>
      <c r="E91" s="7" t="s">
        <v>376</v>
      </c>
      <c r="F91" s="30">
        <f>COUNTIFS(Data!$A$5:$A$3843,$B91)</f>
        <v>10</v>
      </c>
      <c r="G91" s="30">
        <f>COUNTIFS(Data!$A$5:$A$3843,$B91,Data!$G$5:$G$3843,"H")</f>
        <v>9</v>
      </c>
      <c r="H91" s="30">
        <f>COUNTIFS(Data!$A$5:$A$3843,$B91,Data!$G$5:$G$3843,"W")</f>
        <v>1</v>
      </c>
      <c r="I91" s="30">
        <f>COUNTIFS(Data!$A$5:$A$3843,$B91,Data!$G$5:$G$3843,"R")</f>
        <v>0</v>
      </c>
      <c r="J91" s="30">
        <f>COUNTIFS(Data!$A$5:$A$3843,$B91,Data!$D$5:$D$3843,J$4)</f>
        <v>1</v>
      </c>
      <c r="K91" s="30">
        <f>COUNTIFS(Data!$A$5:$A$3843,$B91,Data!$D$5:$D$3843,K$4)</f>
        <v>0</v>
      </c>
      <c r="L91" s="30">
        <f>COUNTIFS(Data!$A$5:$A$3843,$B91,Data!$D$5:$D$3843,L$4)</f>
        <v>0</v>
      </c>
      <c r="M91" s="30">
        <f>COUNTIFS(Data!$A$5:$A$3843,$B91,Data!$D$5:$D$3843,M$4)</f>
        <v>9</v>
      </c>
      <c r="N91" s="13" t="str">
        <f t="shared" si="1"/>
        <v>OK</v>
      </c>
      <c r="O91" s="13" t="s">
        <v>377</v>
      </c>
    </row>
    <row r="92" spans="1:15" ht="18" x14ac:dyDescent="0.25">
      <c r="A92" s="15">
        <v>88</v>
      </c>
      <c r="B92" s="15" t="s">
        <v>378</v>
      </c>
      <c r="C92" s="15" t="s">
        <v>92</v>
      </c>
      <c r="D92" s="28" t="str">
        <f>IF(C92="","",IFERROR(INDEX(Lists!$B$2:$B$27,MATCH(C92,Lists!$A$2:$A$27,0)),"رمز غير معروف"))</f>
        <v>شدات ونجارة مسلحة</v>
      </c>
      <c r="E92" s="9" t="s">
        <v>379</v>
      </c>
      <c r="F92" s="31">
        <f>COUNTIFS(Data!$A$5:$A$3843,$B92)</f>
        <v>4</v>
      </c>
      <c r="G92" s="31">
        <f>COUNTIFS(Data!$A$5:$A$3843,$B92,Data!$G$5:$G$3843,"H")</f>
        <v>1</v>
      </c>
      <c r="H92" s="31">
        <f>COUNTIFS(Data!$A$5:$A$3843,$B92,Data!$G$5:$G$3843,"W")</f>
        <v>3</v>
      </c>
      <c r="I92" s="31">
        <f>COUNTIFS(Data!$A$5:$A$3843,$B92,Data!$G$5:$G$3843,"R")</f>
        <v>0</v>
      </c>
      <c r="J92" s="31">
        <f>COUNTIFS(Data!$A$5:$A$3843,$B92,Data!$D$5:$D$3843,J$4)</f>
        <v>0</v>
      </c>
      <c r="K92" s="31">
        <f>COUNTIFS(Data!$A$5:$A$3843,$B92,Data!$D$5:$D$3843,K$4)</f>
        <v>4</v>
      </c>
      <c r="L92" s="31">
        <f>COUNTIFS(Data!$A$5:$A$3843,$B92,Data!$D$5:$D$3843,L$4)</f>
        <v>0</v>
      </c>
      <c r="M92" s="31">
        <f>COUNTIFS(Data!$A$5:$A$3843,$B92,Data!$D$5:$D$3843,M$4)</f>
        <v>0</v>
      </c>
      <c r="N92" s="15" t="str">
        <f t="shared" si="1"/>
        <v>OK</v>
      </c>
      <c r="O92" s="15" t="s">
        <v>380</v>
      </c>
    </row>
    <row r="93" spans="1:15" ht="18" x14ac:dyDescent="0.25">
      <c r="A93" s="13">
        <v>89</v>
      </c>
      <c r="B93" s="13" t="s">
        <v>381</v>
      </c>
      <c r="C93" s="13" t="s">
        <v>92</v>
      </c>
      <c r="D93" s="10" t="str">
        <f>IF(C93="","",IFERROR(INDEX(Lists!$B$2:$B$27,MATCH(C93,Lists!$A$2:$A$27,0)),"رمز غير معروف"))</f>
        <v>شدات ونجارة مسلحة</v>
      </c>
      <c r="E93" s="7" t="s">
        <v>382</v>
      </c>
      <c r="F93" s="30">
        <f>COUNTIFS(Data!$A$5:$A$3843,$B93)</f>
        <v>3</v>
      </c>
      <c r="G93" s="30">
        <f>COUNTIFS(Data!$A$5:$A$3843,$B93,Data!$G$5:$G$3843,"H")</f>
        <v>3</v>
      </c>
      <c r="H93" s="30">
        <f>COUNTIFS(Data!$A$5:$A$3843,$B93,Data!$G$5:$G$3843,"W")</f>
        <v>0</v>
      </c>
      <c r="I93" s="30">
        <f>COUNTIFS(Data!$A$5:$A$3843,$B93,Data!$G$5:$G$3843,"R")</f>
        <v>0</v>
      </c>
      <c r="J93" s="30">
        <f>COUNTIFS(Data!$A$5:$A$3843,$B93,Data!$D$5:$D$3843,J$4)</f>
        <v>0</v>
      </c>
      <c r="K93" s="30">
        <f>COUNTIFS(Data!$A$5:$A$3843,$B93,Data!$D$5:$D$3843,K$4)</f>
        <v>1</v>
      </c>
      <c r="L93" s="30">
        <f>COUNTIFS(Data!$A$5:$A$3843,$B93,Data!$D$5:$D$3843,L$4)</f>
        <v>1</v>
      </c>
      <c r="M93" s="30">
        <f>COUNTIFS(Data!$A$5:$A$3843,$B93,Data!$D$5:$D$3843,M$4)</f>
        <v>1</v>
      </c>
      <c r="N93" s="13" t="str">
        <f t="shared" si="1"/>
        <v>OK</v>
      </c>
      <c r="O93" s="13" t="s">
        <v>383</v>
      </c>
    </row>
    <row r="94" spans="1:15" ht="36" x14ac:dyDescent="0.25">
      <c r="A94" s="15">
        <v>90</v>
      </c>
      <c r="B94" s="15" t="s">
        <v>384</v>
      </c>
      <c r="C94" s="15" t="s">
        <v>92</v>
      </c>
      <c r="D94" s="28" t="str">
        <f>IF(C94="","",IFERROR(INDEX(Lists!$B$2:$B$27,MATCH(C94,Lists!$A$2:$A$27,0)),"رمز غير معروف"))</f>
        <v>شدات ونجارة مسلحة</v>
      </c>
      <c r="E94" s="9" t="s">
        <v>385</v>
      </c>
      <c r="F94" s="31">
        <f>COUNTIFS(Data!$A$5:$A$3843,$B94)</f>
        <v>7</v>
      </c>
      <c r="G94" s="31">
        <f>COUNTIFS(Data!$A$5:$A$3843,$B94,Data!$G$5:$G$3843,"H")</f>
        <v>3</v>
      </c>
      <c r="H94" s="31">
        <f>COUNTIFS(Data!$A$5:$A$3843,$B94,Data!$G$5:$G$3843,"W")</f>
        <v>4</v>
      </c>
      <c r="I94" s="31">
        <f>COUNTIFS(Data!$A$5:$A$3843,$B94,Data!$G$5:$G$3843,"R")</f>
        <v>0</v>
      </c>
      <c r="J94" s="31">
        <f>COUNTIFS(Data!$A$5:$A$3843,$B94,Data!$D$5:$D$3843,J$4)</f>
        <v>0</v>
      </c>
      <c r="K94" s="31">
        <f>COUNTIFS(Data!$A$5:$A$3843,$B94,Data!$D$5:$D$3843,K$4)</f>
        <v>7</v>
      </c>
      <c r="L94" s="31">
        <f>COUNTIFS(Data!$A$5:$A$3843,$B94,Data!$D$5:$D$3843,L$4)</f>
        <v>0</v>
      </c>
      <c r="M94" s="31">
        <f>COUNTIFS(Data!$A$5:$A$3843,$B94,Data!$D$5:$D$3843,M$4)</f>
        <v>0</v>
      </c>
      <c r="N94" s="15" t="str">
        <f t="shared" si="1"/>
        <v>OK</v>
      </c>
      <c r="O94" s="15" t="s">
        <v>386</v>
      </c>
    </row>
    <row r="95" spans="1:15" ht="18" x14ac:dyDescent="0.25">
      <c r="A95" s="13">
        <v>91</v>
      </c>
      <c r="B95" s="13" t="s">
        <v>387</v>
      </c>
      <c r="C95" s="13" t="s">
        <v>93</v>
      </c>
      <c r="D95" s="10" t="str">
        <f>IF(C95="","",IFERROR(INDEX(Lists!$B$2:$B$27,MATCH(C95,Lists!$A$2:$A$27,0)),"رمز غير معروف"))</f>
        <v>حديد تسليح</v>
      </c>
      <c r="E95" s="7" t="s">
        <v>388</v>
      </c>
      <c r="F95" s="30">
        <f>COUNTIFS(Data!$A$5:$A$3843,$B95)</f>
        <v>7</v>
      </c>
      <c r="G95" s="30">
        <f>COUNTIFS(Data!$A$5:$A$3843,$B95,Data!$G$5:$G$3843,"H")</f>
        <v>0</v>
      </c>
      <c r="H95" s="30">
        <f>COUNTIFS(Data!$A$5:$A$3843,$B95,Data!$G$5:$G$3843,"W")</f>
        <v>4</v>
      </c>
      <c r="I95" s="30">
        <f>COUNTIFS(Data!$A$5:$A$3843,$B95,Data!$G$5:$G$3843,"R")</f>
        <v>3</v>
      </c>
      <c r="J95" s="30">
        <f>COUNTIFS(Data!$A$5:$A$3843,$B95,Data!$D$5:$D$3843,J$4)</f>
        <v>3</v>
      </c>
      <c r="K95" s="30">
        <f>COUNTIFS(Data!$A$5:$A$3843,$B95,Data!$D$5:$D$3843,K$4)</f>
        <v>4</v>
      </c>
      <c r="L95" s="30">
        <f>COUNTIFS(Data!$A$5:$A$3843,$B95,Data!$D$5:$D$3843,L$4)</f>
        <v>0</v>
      </c>
      <c r="M95" s="30">
        <f>COUNTIFS(Data!$A$5:$A$3843,$B95,Data!$D$5:$D$3843,M$4)</f>
        <v>0</v>
      </c>
      <c r="N95" s="13" t="str">
        <f t="shared" si="1"/>
        <v>OK</v>
      </c>
      <c r="O95" s="13" t="s">
        <v>389</v>
      </c>
    </row>
    <row r="96" spans="1:15" ht="18" x14ac:dyDescent="0.25">
      <c r="A96" s="15">
        <v>92</v>
      </c>
      <c r="B96" s="15" t="s">
        <v>390</v>
      </c>
      <c r="C96" s="15" t="s">
        <v>93</v>
      </c>
      <c r="D96" s="28" t="str">
        <f>IF(C96="","",IFERROR(INDEX(Lists!$B$2:$B$27,MATCH(C96,Lists!$A$2:$A$27,0)),"رمز غير معروف"))</f>
        <v>حديد تسليح</v>
      </c>
      <c r="E96" s="9" t="s">
        <v>391</v>
      </c>
      <c r="F96" s="31">
        <f>COUNTIFS(Data!$A$5:$A$3843,$B96)</f>
        <v>58</v>
      </c>
      <c r="G96" s="31">
        <f>COUNTIFS(Data!$A$5:$A$3843,$B96,Data!$G$5:$G$3843,"H")</f>
        <v>45</v>
      </c>
      <c r="H96" s="31">
        <f>COUNTIFS(Data!$A$5:$A$3843,$B96,Data!$G$5:$G$3843,"W")</f>
        <v>8</v>
      </c>
      <c r="I96" s="31">
        <f>COUNTIFS(Data!$A$5:$A$3843,$B96,Data!$G$5:$G$3843,"R")</f>
        <v>5</v>
      </c>
      <c r="J96" s="31">
        <f>COUNTIFS(Data!$A$5:$A$3843,$B96,Data!$D$5:$D$3843,J$4)</f>
        <v>2</v>
      </c>
      <c r="K96" s="31">
        <f>COUNTIFS(Data!$A$5:$A$3843,$B96,Data!$D$5:$D$3843,K$4)</f>
        <v>56</v>
      </c>
      <c r="L96" s="31">
        <f>COUNTIFS(Data!$A$5:$A$3843,$B96,Data!$D$5:$D$3843,L$4)</f>
        <v>0</v>
      </c>
      <c r="M96" s="31">
        <f>COUNTIFS(Data!$A$5:$A$3843,$B96,Data!$D$5:$D$3843,M$4)</f>
        <v>0</v>
      </c>
      <c r="N96" s="15" t="str">
        <f t="shared" si="1"/>
        <v>OK</v>
      </c>
      <c r="O96" s="15" t="s">
        <v>392</v>
      </c>
    </row>
    <row r="97" spans="1:15" ht="18" x14ac:dyDescent="0.25">
      <c r="A97" s="13">
        <v>93</v>
      </c>
      <c r="B97" s="13" t="s">
        <v>393</v>
      </c>
      <c r="C97" s="13" t="s">
        <v>93</v>
      </c>
      <c r="D97" s="10" t="str">
        <f>IF(C97="","",IFERROR(INDEX(Lists!$B$2:$B$27,MATCH(C97,Lists!$A$2:$A$27,0)),"رمز غير معروف"))</f>
        <v>حديد تسليح</v>
      </c>
      <c r="E97" s="7" t="s">
        <v>346</v>
      </c>
      <c r="F97" s="30">
        <f>COUNTIFS(Data!$A$5:$A$3843,$B97)</f>
        <v>18</v>
      </c>
      <c r="G97" s="30">
        <f>COUNTIFS(Data!$A$5:$A$3843,$B97,Data!$G$5:$G$3843,"H")</f>
        <v>14</v>
      </c>
      <c r="H97" s="30">
        <f>COUNTIFS(Data!$A$5:$A$3843,$B97,Data!$G$5:$G$3843,"W")</f>
        <v>2</v>
      </c>
      <c r="I97" s="30">
        <f>COUNTIFS(Data!$A$5:$A$3843,$B97,Data!$G$5:$G$3843,"R")</f>
        <v>2</v>
      </c>
      <c r="J97" s="30">
        <f>COUNTIFS(Data!$A$5:$A$3843,$B97,Data!$D$5:$D$3843,J$4)</f>
        <v>0</v>
      </c>
      <c r="K97" s="30">
        <f>COUNTIFS(Data!$A$5:$A$3843,$B97,Data!$D$5:$D$3843,K$4)</f>
        <v>18</v>
      </c>
      <c r="L97" s="30">
        <f>COUNTIFS(Data!$A$5:$A$3843,$B97,Data!$D$5:$D$3843,L$4)</f>
        <v>0</v>
      </c>
      <c r="M97" s="30">
        <f>COUNTIFS(Data!$A$5:$A$3843,$B97,Data!$D$5:$D$3843,M$4)</f>
        <v>0</v>
      </c>
      <c r="N97" s="13" t="str">
        <f t="shared" si="1"/>
        <v>OK</v>
      </c>
      <c r="O97" s="13" t="s">
        <v>394</v>
      </c>
    </row>
    <row r="98" spans="1:15" ht="18" x14ac:dyDescent="0.25">
      <c r="A98" s="15">
        <v>94</v>
      </c>
      <c r="B98" s="15" t="s">
        <v>395</v>
      </c>
      <c r="C98" s="15" t="s">
        <v>93</v>
      </c>
      <c r="D98" s="28" t="str">
        <f>IF(C98="","",IFERROR(INDEX(Lists!$B$2:$B$27,MATCH(C98,Lists!$A$2:$A$27,0)),"رمز غير معروف"))</f>
        <v>حديد تسليح</v>
      </c>
      <c r="E98" s="9" t="s">
        <v>396</v>
      </c>
      <c r="F98" s="31">
        <f>COUNTIFS(Data!$A$5:$A$3843,$B98)</f>
        <v>36</v>
      </c>
      <c r="G98" s="31">
        <f>COUNTIFS(Data!$A$5:$A$3843,$B98,Data!$G$5:$G$3843,"H")</f>
        <v>24</v>
      </c>
      <c r="H98" s="31">
        <f>COUNTIFS(Data!$A$5:$A$3843,$B98,Data!$G$5:$G$3843,"W")</f>
        <v>3</v>
      </c>
      <c r="I98" s="31">
        <f>COUNTIFS(Data!$A$5:$A$3843,$B98,Data!$G$5:$G$3843,"R")</f>
        <v>9</v>
      </c>
      <c r="J98" s="31">
        <f>COUNTIFS(Data!$A$5:$A$3843,$B98,Data!$D$5:$D$3843,J$4)</f>
        <v>8</v>
      </c>
      <c r="K98" s="31">
        <f>COUNTIFS(Data!$A$5:$A$3843,$B98,Data!$D$5:$D$3843,K$4)</f>
        <v>26</v>
      </c>
      <c r="L98" s="31">
        <f>COUNTIFS(Data!$A$5:$A$3843,$B98,Data!$D$5:$D$3843,L$4)</f>
        <v>2</v>
      </c>
      <c r="M98" s="31">
        <f>COUNTIFS(Data!$A$5:$A$3843,$B98,Data!$D$5:$D$3843,M$4)</f>
        <v>0</v>
      </c>
      <c r="N98" s="15" t="str">
        <f t="shared" si="1"/>
        <v>OK</v>
      </c>
      <c r="O98" s="15" t="s">
        <v>397</v>
      </c>
    </row>
    <row r="99" spans="1:15" ht="18" x14ac:dyDescent="0.25">
      <c r="A99" s="13">
        <v>95</v>
      </c>
      <c r="B99" s="13" t="s">
        <v>398</v>
      </c>
      <c r="C99" s="13" t="s">
        <v>93</v>
      </c>
      <c r="D99" s="10" t="str">
        <f>IF(C99="","",IFERROR(INDEX(Lists!$B$2:$B$27,MATCH(C99,Lists!$A$2:$A$27,0)),"رمز غير معروف"))</f>
        <v>حديد تسليح</v>
      </c>
      <c r="E99" s="7" t="s">
        <v>399</v>
      </c>
      <c r="F99" s="30">
        <f>COUNTIFS(Data!$A$5:$A$3843,$B99)</f>
        <v>35</v>
      </c>
      <c r="G99" s="30">
        <f>COUNTIFS(Data!$A$5:$A$3843,$B99,Data!$G$5:$G$3843,"H")</f>
        <v>26</v>
      </c>
      <c r="H99" s="30">
        <f>COUNTIFS(Data!$A$5:$A$3843,$B99,Data!$G$5:$G$3843,"W")</f>
        <v>6</v>
      </c>
      <c r="I99" s="30">
        <f>COUNTIFS(Data!$A$5:$A$3843,$B99,Data!$G$5:$G$3843,"R")</f>
        <v>3</v>
      </c>
      <c r="J99" s="30">
        <f>COUNTIFS(Data!$A$5:$A$3843,$B99,Data!$D$5:$D$3843,J$4)</f>
        <v>2</v>
      </c>
      <c r="K99" s="30">
        <f>COUNTIFS(Data!$A$5:$A$3843,$B99,Data!$D$5:$D$3843,K$4)</f>
        <v>33</v>
      </c>
      <c r="L99" s="30">
        <f>COUNTIFS(Data!$A$5:$A$3843,$B99,Data!$D$5:$D$3843,L$4)</f>
        <v>0</v>
      </c>
      <c r="M99" s="30">
        <f>COUNTIFS(Data!$A$5:$A$3843,$B99,Data!$D$5:$D$3843,M$4)</f>
        <v>0</v>
      </c>
      <c r="N99" s="13" t="str">
        <f t="shared" si="1"/>
        <v>OK</v>
      </c>
      <c r="O99" s="13" t="s">
        <v>400</v>
      </c>
    </row>
    <row r="100" spans="1:15" ht="18" x14ac:dyDescent="0.25">
      <c r="A100" s="15">
        <v>96</v>
      </c>
      <c r="B100" s="15" t="s">
        <v>401</v>
      </c>
      <c r="C100" s="15" t="s">
        <v>93</v>
      </c>
      <c r="D100" s="28" t="str">
        <f>IF(C100="","",IFERROR(INDEX(Lists!$B$2:$B$27,MATCH(C100,Lists!$A$2:$A$27,0)),"رمز غير معروف"))</f>
        <v>حديد تسليح</v>
      </c>
      <c r="E100" s="9" t="s">
        <v>355</v>
      </c>
      <c r="F100" s="31">
        <f>COUNTIFS(Data!$A$5:$A$3843,$B100)</f>
        <v>6</v>
      </c>
      <c r="G100" s="31">
        <f>COUNTIFS(Data!$A$5:$A$3843,$B100,Data!$G$5:$G$3843,"H")</f>
        <v>5</v>
      </c>
      <c r="H100" s="31">
        <f>COUNTIFS(Data!$A$5:$A$3843,$B100,Data!$G$5:$G$3843,"W")</f>
        <v>1</v>
      </c>
      <c r="I100" s="31">
        <f>COUNTIFS(Data!$A$5:$A$3843,$B100,Data!$G$5:$G$3843,"R")</f>
        <v>0</v>
      </c>
      <c r="J100" s="31">
        <f>COUNTIFS(Data!$A$5:$A$3843,$B100,Data!$D$5:$D$3843,J$4)</f>
        <v>0</v>
      </c>
      <c r="K100" s="31">
        <f>COUNTIFS(Data!$A$5:$A$3843,$B100,Data!$D$5:$D$3843,K$4)</f>
        <v>6</v>
      </c>
      <c r="L100" s="31">
        <f>COUNTIFS(Data!$A$5:$A$3843,$B100,Data!$D$5:$D$3843,L$4)</f>
        <v>0</v>
      </c>
      <c r="M100" s="31">
        <f>COUNTIFS(Data!$A$5:$A$3843,$B100,Data!$D$5:$D$3843,M$4)</f>
        <v>0</v>
      </c>
      <c r="N100" s="15" t="str">
        <f t="shared" si="1"/>
        <v>OK</v>
      </c>
      <c r="O100" s="15" t="s">
        <v>356</v>
      </c>
    </row>
    <row r="101" spans="1:15" ht="18" x14ac:dyDescent="0.25">
      <c r="A101" s="13">
        <v>97</v>
      </c>
      <c r="B101" s="13" t="s">
        <v>402</v>
      </c>
      <c r="C101" s="13" t="s">
        <v>93</v>
      </c>
      <c r="D101" s="10" t="str">
        <f>IF(C101="","",IFERROR(INDEX(Lists!$B$2:$B$27,MATCH(C101,Lists!$A$2:$A$27,0)),"رمز غير معروف"))</f>
        <v>حديد تسليح</v>
      </c>
      <c r="E101" s="7" t="s">
        <v>276</v>
      </c>
      <c r="F101" s="30">
        <f>COUNTIFS(Data!$A$5:$A$3843,$B101)</f>
        <v>12</v>
      </c>
      <c r="G101" s="30">
        <f>COUNTIFS(Data!$A$5:$A$3843,$B101,Data!$G$5:$G$3843,"H")</f>
        <v>9</v>
      </c>
      <c r="H101" s="30">
        <f>COUNTIFS(Data!$A$5:$A$3843,$B101,Data!$G$5:$G$3843,"W")</f>
        <v>2</v>
      </c>
      <c r="I101" s="30">
        <f>COUNTIFS(Data!$A$5:$A$3843,$B101,Data!$G$5:$G$3843,"R")</f>
        <v>1</v>
      </c>
      <c r="J101" s="30">
        <f>COUNTIFS(Data!$A$5:$A$3843,$B101,Data!$D$5:$D$3843,J$4)</f>
        <v>0</v>
      </c>
      <c r="K101" s="30">
        <f>COUNTIFS(Data!$A$5:$A$3843,$B101,Data!$D$5:$D$3843,K$4)</f>
        <v>1</v>
      </c>
      <c r="L101" s="30">
        <f>COUNTIFS(Data!$A$5:$A$3843,$B101,Data!$D$5:$D$3843,L$4)</f>
        <v>11</v>
      </c>
      <c r="M101" s="30">
        <f>COUNTIFS(Data!$A$5:$A$3843,$B101,Data!$D$5:$D$3843,M$4)</f>
        <v>0</v>
      </c>
      <c r="N101" s="13" t="str">
        <f t="shared" si="1"/>
        <v>OK</v>
      </c>
      <c r="O101" s="13" t="s">
        <v>403</v>
      </c>
    </row>
    <row r="102" spans="1:15" ht="18" x14ac:dyDescent="0.25">
      <c r="A102" s="15">
        <v>98</v>
      </c>
      <c r="B102" s="15" t="s">
        <v>404</v>
      </c>
      <c r="C102" s="15" t="s">
        <v>93</v>
      </c>
      <c r="D102" s="28" t="str">
        <f>IF(C102="","",IFERROR(INDEX(Lists!$B$2:$B$27,MATCH(C102,Lists!$A$2:$A$27,0)),"رمز غير معروف"))</f>
        <v>حديد تسليح</v>
      </c>
      <c r="E102" s="9" t="s">
        <v>405</v>
      </c>
      <c r="F102" s="31">
        <f>COUNTIFS(Data!$A$5:$A$3843,$B102)</f>
        <v>5</v>
      </c>
      <c r="G102" s="31">
        <f>COUNTIFS(Data!$A$5:$A$3843,$B102,Data!$G$5:$G$3843,"H")</f>
        <v>0</v>
      </c>
      <c r="H102" s="31">
        <f>COUNTIFS(Data!$A$5:$A$3843,$B102,Data!$G$5:$G$3843,"W")</f>
        <v>0</v>
      </c>
      <c r="I102" s="31">
        <f>COUNTIFS(Data!$A$5:$A$3843,$B102,Data!$G$5:$G$3843,"R")</f>
        <v>5</v>
      </c>
      <c r="J102" s="31">
        <f>COUNTIFS(Data!$A$5:$A$3843,$B102,Data!$D$5:$D$3843,J$4)</f>
        <v>0</v>
      </c>
      <c r="K102" s="31">
        <f>COUNTIFS(Data!$A$5:$A$3843,$B102,Data!$D$5:$D$3843,K$4)</f>
        <v>5</v>
      </c>
      <c r="L102" s="31">
        <f>COUNTIFS(Data!$A$5:$A$3843,$B102,Data!$D$5:$D$3843,L$4)</f>
        <v>0</v>
      </c>
      <c r="M102" s="31">
        <f>COUNTIFS(Data!$A$5:$A$3843,$B102,Data!$D$5:$D$3843,M$4)</f>
        <v>0</v>
      </c>
      <c r="N102" s="15" t="str">
        <f t="shared" si="1"/>
        <v>OK</v>
      </c>
      <c r="O102" s="15" t="s">
        <v>406</v>
      </c>
    </row>
    <row r="103" spans="1:15" ht="18" x14ac:dyDescent="0.25">
      <c r="A103" s="13">
        <v>99</v>
      </c>
      <c r="B103" s="13" t="s">
        <v>407</v>
      </c>
      <c r="C103" s="13" t="s">
        <v>93</v>
      </c>
      <c r="D103" s="10" t="str">
        <f>IF(C103="","",IFERROR(INDEX(Lists!$B$2:$B$27,MATCH(C103,Lists!$A$2:$A$27,0)),"رمز غير معروف"))</f>
        <v>حديد تسليح</v>
      </c>
      <c r="E103" s="7" t="s">
        <v>408</v>
      </c>
      <c r="F103" s="30">
        <f>COUNTIFS(Data!$A$5:$A$3843,$B103)</f>
        <v>40</v>
      </c>
      <c r="G103" s="30">
        <f>COUNTIFS(Data!$A$5:$A$3843,$B103,Data!$G$5:$G$3843,"H")</f>
        <v>31</v>
      </c>
      <c r="H103" s="30">
        <f>COUNTIFS(Data!$A$5:$A$3843,$B103,Data!$G$5:$G$3843,"W")</f>
        <v>7</v>
      </c>
      <c r="I103" s="30">
        <f>COUNTIFS(Data!$A$5:$A$3843,$B103,Data!$G$5:$G$3843,"R")</f>
        <v>2</v>
      </c>
      <c r="J103" s="30">
        <f>COUNTIFS(Data!$A$5:$A$3843,$B103,Data!$D$5:$D$3843,J$4)</f>
        <v>0</v>
      </c>
      <c r="K103" s="30">
        <f>COUNTIFS(Data!$A$5:$A$3843,$B103,Data!$D$5:$D$3843,K$4)</f>
        <v>0</v>
      </c>
      <c r="L103" s="30">
        <f>COUNTIFS(Data!$A$5:$A$3843,$B103,Data!$D$5:$D$3843,L$4)</f>
        <v>40</v>
      </c>
      <c r="M103" s="30">
        <f>COUNTIFS(Data!$A$5:$A$3843,$B103,Data!$D$5:$D$3843,M$4)</f>
        <v>0</v>
      </c>
      <c r="N103" s="13" t="str">
        <f t="shared" si="1"/>
        <v>OK</v>
      </c>
      <c r="O103" s="13" t="s">
        <v>409</v>
      </c>
    </row>
    <row r="104" spans="1:15" ht="18" x14ac:dyDescent="0.25">
      <c r="A104" s="15">
        <v>100</v>
      </c>
      <c r="B104" s="15" t="s">
        <v>410</v>
      </c>
      <c r="C104" s="15" t="s">
        <v>93</v>
      </c>
      <c r="D104" s="28" t="str">
        <f>IF(C104="","",IFERROR(INDEX(Lists!$B$2:$B$27,MATCH(C104,Lists!$A$2:$A$27,0)),"رمز غير معروف"))</f>
        <v>حديد تسليح</v>
      </c>
      <c r="E104" s="9" t="s">
        <v>411</v>
      </c>
      <c r="F104" s="31">
        <f>COUNTIFS(Data!$A$5:$A$3843,$B104)</f>
        <v>23</v>
      </c>
      <c r="G104" s="31">
        <f>COUNTIFS(Data!$A$5:$A$3843,$B104,Data!$G$5:$G$3843,"H")</f>
        <v>13</v>
      </c>
      <c r="H104" s="31">
        <f>COUNTIFS(Data!$A$5:$A$3843,$B104,Data!$G$5:$G$3843,"W")</f>
        <v>9</v>
      </c>
      <c r="I104" s="31">
        <f>COUNTIFS(Data!$A$5:$A$3843,$B104,Data!$G$5:$G$3843,"R")</f>
        <v>1</v>
      </c>
      <c r="J104" s="31">
        <f>COUNTIFS(Data!$A$5:$A$3843,$B104,Data!$D$5:$D$3843,J$4)</f>
        <v>0</v>
      </c>
      <c r="K104" s="31">
        <f>COUNTIFS(Data!$A$5:$A$3843,$B104,Data!$D$5:$D$3843,K$4)</f>
        <v>0</v>
      </c>
      <c r="L104" s="31">
        <f>COUNTIFS(Data!$A$5:$A$3843,$B104,Data!$D$5:$D$3843,L$4)</f>
        <v>23</v>
      </c>
      <c r="M104" s="31">
        <f>COUNTIFS(Data!$A$5:$A$3843,$B104,Data!$D$5:$D$3843,M$4)</f>
        <v>0</v>
      </c>
      <c r="N104" s="15" t="str">
        <f t="shared" si="1"/>
        <v>OK</v>
      </c>
      <c r="O104" s="15" t="s">
        <v>412</v>
      </c>
    </row>
    <row r="105" spans="1:15" ht="18" x14ac:dyDescent="0.25">
      <c r="A105" s="13">
        <v>101</v>
      </c>
      <c r="B105" s="13" t="s">
        <v>413</v>
      </c>
      <c r="C105" s="13" t="s">
        <v>93</v>
      </c>
      <c r="D105" s="10" t="str">
        <f>IF(C105="","",IFERROR(INDEX(Lists!$B$2:$B$27,MATCH(C105,Lists!$A$2:$A$27,0)),"رمز غير معروف"))</f>
        <v>حديد تسليح</v>
      </c>
      <c r="E105" s="7" t="s">
        <v>414</v>
      </c>
      <c r="F105" s="30">
        <f>COUNTIFS(Data!$A$5:$A$3843,$B105)</f>
        <v>13</v>
      </c>
      <c r="G105" s="30">
        <f>COUNTIFS(Data!$A$5:$A$3843,$B105,Data!$G$5:$G$3843,"H")</f>
        <v>12</v>
      </c>
      <c r="H105" s="30">
        <f>COUNTIFS(Data!$A$5:$A$3843,$B105,Data!$G$5:$G$3843,"W")</f>
        <v>0</v>
      </c>
      <c r="I105" s="30">
        <f>COUNTIFS(Data!$A$5:$A$3843,$B105,Data!$G$5:$G$3843,"R")</f>
        <v>1</v>
      </c>
      <c r="J105" s="30">
        <f>COUNTIFS(Data!$A$5:$A$3843,$B105,Data!$D$5:$D$3843,J$4)</f>
        <v>0</v>
      </c>
      <c r="K105" s="30">
        <f>COUNTIFS(Data!$A$5:$A$3843,$B105,Data!$D$5:$D$3843,K$4)</f>
        <v>0</v>
      </c>
      <c r="L105" s="30">
        <f>COUNTIFS(Data!$A$5:$A$3843,$B105,Data!$D$5:$D$3843,L$4)</f>
        <v>13</v>
      </c>
      <c r="M105" s="30">
        <f>COUNTIFS(Data!$A$5:$A$3843,$B105,Data!$D$5:$D$3843,M$4)</f>
        <v>0</v>
      </c>
      <c r="N105" s="13" t="str">
        <f t="shared" si="1"/>
        <v>OK</v>
      </c>
      <c r="O105" s="13" t="s">
        <v>415</v>
      </c>
    </row>
    <row r="106" spans="1:15" ht="18" x14ac:dyDescent="0.25">
      <c r="A106" s="15">
        <v>102</v>
      </c>
      <c r="B106" s="15" t="s">
        <v>416</v>
      </c>
      <c r="C106" s="15" t="s">
        <v>93</v>
      </c>
      <c r="D106" s="28" t="str">
        <f>IF(C106="","",IFERROR(INDEX(Lists!$B$2:$B$27,MATCH(C106,Lists!$A$2:$A$27,0)),"رمز غير معروف"))</f>
        <v>حديد تسليح</v>
      </c>
      <c r="E106" s="9" t="s">
        <v>417</v>
      </c>
      <c r="F106" s="31">
        <f>COUNTIFS(Data!$A$5:$A$3843,$B106)</f>
        <v>12</v>
      </c>
      <c r="G106" s="31">
        <f>COUNTIFS(Data!$A$5:$A$3843,$B106,Data!$G$5:$G$3843,"H")</f>
        <v>8</v>
      </c>
      <c r="H106" s="31">
        <f>COUNTIFS(Data!$A$5:$A$3843,$B106,Data!$G$5:$G$3843,"W")</f>
        <v>4</v>
      </c>
      <c r="I106" s="31">
        <f>COUNTIFS(Data!$A$5:$A$3843,$B106,Data!$G$5:$G$3843,"R")</f>
        <v>0</v>
      </c>
      <c r="J106" s="31">
        <f>COUNTIFS(Data!$A$5:$A$3843,$B106,Data!$D$5:$D$3843,J$4)</f>
        <v>0</v>
      </c>
      <c r="K106" s="31">
        <f>COUNTIFS(Data!$A$5:$A$3843,$B106,Data!$D$5:$D$3843,K$4)</f>
        <v>0</v>
      </c>
      <c r="L106" s="31">
        <f>COUNTIFS(Data!$A$5:$A$3843,$B106,Data!$D$5:$D$3843,L$4)</f>
        <v>12</v>
      </c>
      <c r="M106" s="31">
        <f>COUNTIFS(Data!$A$5:$A$3843,$B106,Data!$D$5:$D$3843,M$4)</f>
        <v>0</v>
      </c>
      <c r="N106" s="15" t="str">
        <f t="shared" si="1"/>
        <v>OK</v>
      </c>
      <c r="O106" s="15" t="s">
        <v>418</v>
      </c>
    </row>
    <row r="107" spans="1:15" ht="18" x14ac:dyDescent="0.25">
      <c r="A107" s="13">
        <v>103</v>
      </c>
      <c r="B107" s="13" t="s">
        <v>419</v>
      </c>
      <c r="C107" s="13" t="s">
        <v>93</v>
      </c>
      <c r="D107" s="10" t="str">
        <f>IF(C107="","",IFERROR(INDEX(Lists!$B$2:$B$27,MATCH(C107,Lists!$A$2:$A$27,0)),"رمز غير معروف"))</f>
        <v>حديد تسليح</v>
      </c>
      <c r="E107" s="7" t="s">
        <v>420</v>
      </c>
      <c r="F107" s="30">
        <f>COUNTIFS(Data!$A$5:$A$3843,$B107)</f>
        <v>4</v>
      </c>
      <c r="G107" s="30">
        <f>COUNTIFS(Data!$A$5:$A$3843,$B107,Data!$G$5:$G$3843,"H")</f>
        <v>2</v>
      </c>
      <c r="H107" s="30">
        <f>COUNTIFS(Data!$A$5:$A$3843,$B107,Data!$G$5:$G$3843,"W")</f>
        <v>0</v>
      </c>
      <c r="I107" s="30">
        <f>COUNTIFS(Data!$A$5:$A$3843,$B107,Data!$G$5:$G$3843,"R")</f>
        <v>2</v>
      </c>
      <c r="J107" s="30">
        <f>COUNTIFS(Data!$A$5:$A$3843,$B107,Data!$D$5:$D$3843,J$4)</f>
        <v>1</v>
      </c>
      <c r="K107" s="30">
        <f>COUNTIFS(Data!$A$5:$A$3843,$B107,Data!$D$5:$D$3843,K$4)</f>
        <v>1</v>
      </c>
      <c r="L107" s="30">
        <f>COUNTIFS(Data!$A$5:$A$3843,$B107,Data!$D$5:$D$3843,L$4)</f>
        <v>2</v>
      </c>
      <c r="M107" s="30">
        <f>COUNTIFS(Data!$A$5:$A$3843,$B107,Data!$D$5:$D$3843,M$4)</f>
        <v>0</v>
      </c>
      <c r="N107" s="13" t="str">
        <f t="shared" si="1"/>
        <v>OK</v>
      </c>
      <c r="O107" s="13" t="s">
        <v>421</v>
      </c>
    </row>
    <row r="108" spans="1:15" ht="18" x14ac:dyDescent="0.25">
      <c r="A108" s="15">
        <v>104</v>
      </c>
      <c r="B108" s="15" t="s">
        <v>422</v>
      </c>
      <c r="C108" s="15" t="s">
        <v>93</v>
      </c>
      <c r="D108" s="28" t="str">
        <f>IF(C108="","",IFERROR(INDEX(Lists!$B$2:$B$27,MATCH(C108,Lists!$A$2:$A$27,0)),"رمز غير معروف"))</f>
        <v>حديد تسليح</v>
      </c>
      <c r="E108" s="9" t="s">
        <v>423</v>
      </c>
      <c r="F108" s="31">
        <f>COUNTIFS(Data!$A$5:$A$3843,$B108)</f>
        <v>1</v>
      </c>
      <c r="G108" s="31">
        <f>COUNTIFS(Data!$A$5:$A$3843,$B108,Data!$G$5:$G$3843,"H")</f>
        <v>1</v>
      </c>
      <c r="H108" s="31">
        <f>COUNTIFS(Data!$A$5:$A$3843,$B108,Data!$G$5:$G$3843,"W")</f>
        <v>0</v>
      </c>
      <c r="I108" s="31">
        <f>COUNTIFS(Data!$A$5:$A$3843,$B108,Data!$G$5:$G$3843,"R")</f>
        <v>0</v>
      </c>
      <c r="J108" s="31">
        <f>COUNTIFS(Data!$A$5:$A$3843,$B108,Data!$D$5:$D$3843,J$4)</f>
        <v>0</v>
      </c>
      <c r="K108" s="31">
        <f>COUNTIFS(Data!$A$5:$A$3843,$B108,Data!$D$5:$D$3843,K$4)</f>
        <v>0</v>
      </c>
      <c r="L108" s="31">
        <f>COUNTIFS(Data!$A$5:$A$3843,$B108,Data!$D$5:$D$3843,L$4)</f>
        <v>1</v>
      </c>
      <c r="M108" s="31">
        <f>COUNTIFS(Data!$A$5:$A$3843,$B108,Data!$D$5:$D$3843,M$4)</f>
        <v>0</v>
      </c>
      <c r="N108" s="15" t="str">
        <f t="shared" si="1"/>
        <v>OK</v>
      </c>
      <c r="O108" s="15" t="s">
        <v>424</v>
      </c>
    </row>
    <row r="109" spans="1:15" ht="18" x14ac:dyDescent="0.25">
      <c r="A109" s="13">
        <v>105</v>
      </c>
      <c r="B109" s="13" t="s">
        <v>425</v>
      </c>
      <c r="C109" s="13" t="s">
        <v>93</v>
      </c>
      <c r="D109" s="10" t="str">
        <f>IF(C109="","",IFERROR(INDEX(Lists!$B$2:$B$27,MATCH(C109,Lists!$A$2:$A$27,0)),"رمز غير معروف"))</f>
        <v>حديد تسليح</v>
      </c>
      <c r="E109" s="7" t="s">
        <v>426</v>
      </c>
      <c r="F109" s="30">
        <f>COUNTIFS(Data!$A$5:$A$3843,$B109)</f>
        <v>2</v>
      </c>
      <c r="G109" s="30">
        <f>COUNTIFS(Data!$A$5:$A$3843,$B109,Data!$G$5:$G$3843,"H")</f>
        <v>2</v>
      </c>
      <c r="H109" s="30">
        <f>COUNTIFS(Data!$A$5:$A$3843,$B109,Data!$G$5:$G$3843,"W")</f>
        <v>0</v>
      </c>
      <c r="I109" s="30">
        <f>COUNTIFS(Data!$A$5:$A$3843,$B109,Data!$G$5:$G$3843,"R")</f>
        <v>0</v>
      </c>
      <c r="J109" s="30">
        <f>COUNTIFS(Data!$A$5:$A$3843,$B109,Data!$D$5:$D$3843,J$4)</f>
        <v>0</v>
      </c>
      <c r="K109" s="30">
        <f>COUNTIFS(Data!$A$5:$A$3843,$B109,Data!$D$5:$D$3843,K$4)</f>
        <v>0</v>
      </c>
      <c r="L109" s="30">
        <f>COUNTIFS(Data!$A$5:$A$3843,$B109,Data!$D$5:$D$3843,L$4)</f>
        <v>2</v>
      </c>
      <c r="M109" s="30">
        <f>COUNTIFS(Data!$A$5:$A$3843,$B109,Data!$D$5:$D$3843,M$4)</f>
        <v>0</v>
      </c>
      <c r="N109" s="13" t="str">
        <f t="shared" si="1"/>
        <v>OK</v>
      </c>
      <c r="O109" s="13" t="s">
        <v>427</v>
      </c>
    </row>
    <row r="110" spans="1:15" ht="18" x14ac:dyDescent="0.25">
      <c r="A110" s="15">
        <v>106</v>
      </c>
      <c r="B110" s="15" t="s">
        <v>428</v>
      </c>
      <c r="C110" s="15" t="s">
        <v>93</v>
      </c>
      <c r="D110" s="28" t="str">
        <f>IF(C110="","",IFERROR(INDEX(Lists!$B$2:$B$27,MATCH(C110,Lists!$A$2:$A$27,0)),"رمز غير معروف"))</f>
        <v>حديد تسليح</v>
      </c>
      <c r="E110" s="9" t="s">
        <v>429</v>
      </c>
      <c r="F110" s="31">
        <f>COUNTIFS(Data!$A$5:$A$3843,$B110)</f>
        <v>1</v>
      </c>
      <c r="G110" s="31">
        <f>COUNTIFS(Data!$A$5:$A$3843,$B110,Data!$G$5:$G$3843,"H")</f>
        <v>1</v>
      </c>
      <c r="H110" s="31">
        <f>COUNTIFS(Data!$A$5:$A$3843,$B110,Data!$G$5:$G$3843,"W")</f>
        <v>0</v>
      </c>
      <c r="I110" s="31">
        <f>COUNTIFS(Data!$A$5:$A$3843,$B110,Data!$G$5:$G$3843,"R")</f>
        <v>0</v>
      </c>
      <c r="J110" s="31">
        <f>COUNTIFS(Data!$A$5:$A$3843,$B110,Data!$D$5:$D$3843,J$4)</f>
        <v>0</v>
      </c>
      <c r="K110" s="31">
        <f>COUNTIFS(Data!$A$5:$A$3843,$B110,Data!$D$5:$D$3843,K$4)</f>
        <v>0</v>
      </c>
      <c r="L110" s="31">
        <f>COUNTIFS(Data!$A$5:$A$3843,$B110,Data!$D$5:$D$3843,L$4)</f>
        <v>1</v>
      </c>
      <c r="M110" s="31">
        <f>COUNTIFS(Data!$A$5:$A$3843,$B110,Data!$D$5:$D$3843,M$4)</f>
        <v>0</v>
      </c>
      <c r="N110" s="15" t="str">
        <f t="shared" si="1"/>
        <v>OK</v>
      </c>
      <c r="O110" s="15" t="s">
        <v>427</v>
      </c>
    </row>
    <row r="111" spans="1:15" ht="18" x14ac:dyDescent="0.25">
      <c r="A111" s="13">
        <v>107</v>
      </c>
      <c r="B111" s="13" t="s">
        <v>430</v>
      </c>
      <c r="C111" s="13" t="s">
        <v>93</v>
      </c>
      <c r="D111" s="10" t="str">
        <f>IF(C111="","",IFERROR(INDEX(Lists!$B$2:$B$27,MATCH(C111,Lists!$A$2:$A$27,0)),"رمز غير معروف"))</f>
        <v>حديد تسليح</v>
      </c>
      <c r="E111" s="7" t="s">
        <v>431</v>
      </c>
      <c r="F111" s="30">
        <f>COUNTIFS(Data!$A$5:$A$3843,$B111)</f>
        <v>1</v>
      </c>
      <c r="G111" s="30">
        <f>COUNTIFS(Data!$A$5:$A$3843,$B111,Data!$G$5:$G$3843,"H")</f>
        <v>1</v>
      </c>
      <c r="H111" s="30">
        <f>COUNTIFS(Data!$A$5:$A$3843,$B111,Data!$G$5:$G$3843,"W")</f>
        <v>0</v>
      </c>
      <c r="I111" s="30">
        <f>COUNTIFS(Data!$A$5:$A$3843,$B111,Data!$G$5:$G$3843,"R")</f>
        <v>0</v>
      </c>
      <c r="J111" s="30">
        <f>COUNTIFS(Data!$A$5:$A$3843,$B111,Data!$D$5:$D$3843,J$4)</f>
        <v>0</v>
      </c>
      <c r="K111" s="30">
        <f>COUNTIFS(Data!$A$5:$A$3843,$B111,Data!$D$5:$D$3843,K$4)</f>
        <v>0</v>
      </c>
      <c r="L111" s="30">
        <f>COUNTIFS(Data!$A$5:$A$3843,$B111,Data!$D$5:$D$3843,L$4)</f>
        <v>1</v>
      </c>
      <c r="M111" s="30">
        <f>COUNTIFS(Data!$A$5:$A$3843,$B111,Data!$D$5:$D$3843,M$4)</f>
        <v>0</v>
      </c>
      <c r="N111" s="13" t="str">
        <f t="shared" si="1"/>
        <v>OK</v>
      </c>
      <c r="O111" s="13" t="s">
        <v>432</v>
      </c>
    </row>
    <row r="112" spans="1:15" ht="18" x14ac:dyDescent="0.25">
      <c r="A112" s="15">
        <v>108</v>
      </c>
      <c r="B112" s="15" t="s">
        <v>433</v>
      </c>
      <c r="C112" s="15" t="s">
        <v>93</v>
      </c>
      <c r="D112" s="28" t="str">
        <f>IF(C112="","",IFERROR(INDEX(Lists!$B$2:$B$27,MATCH(C112,Lists!$A$2:$A$27,0)),"رمز غير معروف"))</f>
        <v>حديد تسليح</v>
      </c>
      <c r="E112" s="9" t="s">
        <v>434</v>
      </c>
      <c r="F112" s="31">
        <f>COUNTIFS(Data!$A$5:$A$3843,$B112)</f>
        <v>3</v>
      </c>
      <c r="G112" s="31">
        <f>COUNTIFS(Data!$A$5:$A$3843,$B112,Data!$G$5:$G$3843,"H")</f>
        <v>3</v>
      </c>
      <c r="H112" s="31">
        <f>COUNTIFS(Data!$A$5:$A$3843,$B112,Data!$G$5:$G$3843,"W")</f>
        <v>0</v>
      </c>
      <c r="I112" s="31">
        <f>COUNTIFS(Data!$A$5:$A$3843,$B112,Data!$G$5:$G$3843,"R")</f>
        <v>0</v>
      </c>
      <c r="J112" s="31">
        <f>COUNTIFS(Data!$A$5:$A$3843,$B112,Data!$D$5:$D$3843,J$4)</f>
        <v>0</v>
      </c>
      <c r="K112" s="31">
        <f>COUNTIFS(Data!$A$5:$A$3843,$B112,Data!$D$5:$D$3843,K$4)</f>
        <v>0</v>
      </c>
      <c r="L112" s="31">
        <f>COUNTIFS(Data!$A$5:$A$3843,$B112,Data!$D$5:$D$3843,L$4)</f>
        <v>3</v>
      </c>
      <c r="M112" s="31">
        <f>COUNTIFS(Data!$A$5:$A$3843,$B112,Data!$D$5:$D$3843,M$4)</f>
        <v>0</v>
      </c>
      <c r="N112" s="15" t="str">
        <f t="shared" si="1"/>
        <v>OK</v>
      </c>
      <c r="O112" s="15" t="s">
        <v>335</v>
      </c>
    </row>
    <row r="113" spans="1:15" ht="18" x14ac:dyDescent="0.25">
      <c r="A113" s="13">
        <v>109</v>
      </c>
      <c r="B113" s="13" t="s">
        <v>435</v>
      </c>
      <c r="C113" s="13" t="s">
        <v>93</v>
      </c>
      <c r="D113" s="10" t="str">
        <f>IF(C113="","",IFERROR(INDEX(Lists!$B$2:$B$27,MATCH(C113,Lists!$A$2:$A$27,0)),"رمز غير معروف"))</f>
        <v>حديد تسليح</v>
      </c>
      <c r="E113" s="7" t="s">
        <v>334</v>
      </c>
      <c r="F113" s="30">
        <f>COUNTIFS(Data!$A$5:$A$3843,$B113)</f>
        <v>4</v>
      </c>
      <c r="G113" s="30">
        <f>COUNTIFS(Data!$A$5:$A$3843,$B113,Data!$G$5:$G$3843,"H")</f>
        <v>4</v>
      </c>
      <c r="H113" s="30">
        <f>COUNTIFS(Data!$A$5:$A$3843,$B113,Data!$G$5:$G$3843,"W")</f>
        <v>0</v>
      </c>
      <c r="I113" s="30">
        <f>COUNTIFS(Data!$A$5:$A$3843,$B113,Data!$G$5:$G$3843,"R")</f>
        <v>0</v>
      </c>
      <c r="J113" s="30">
        <f>COUNTIFS(Data!$A$5:$A$3843,$B113,Data!$D$5:$D$3843,J$4)</f>
        <v>0</v>
      </c>
      <c r="K113" s="30">
        <f>COUNTIFS(Data!$A$5:$A$3843,$B113,Data!$D$5:$D$3843,K$4)</f>
        <v>0</v>
      </c>
      <c r="L113" s="30">
        <f>COUNTIFS(Data!$A$5:$A$3843,$B113,Data!$D$5:$D$3843,L$4)</f>
        <v>4</v>
      </c>
      <c r="M113" s="30">
        <f>COUNTIFS(Data!$A$5:$A$3843,$B113,Data!$D$5:$D$3843,M$4)</f>
        <v>0</v>
      </c>
      <c r="N113" s="13" t="str">
        <f t="shared" si="1"/>
        <v>OK</v>
      </c>
      <c r="O113" s="13" t="s">
        <v>335</v>
      </c>
    </row>
    <row r="114" spans="1:15" ht="18" x14ac:dyDescent="0.25">
      <c r="A114" s="15">
        <v>110</v>
      </c>
      <c r="B114" s="15" t="s">
        <v>436</v>
      </c>
      <c r="C114" s="15" t="s">
        <v>93</v>
      </c>
      <c r="D114" s="28" t="str">
        <f>IF(C114="","",IFERROR(INDEX(Lists!$B$2:$B$27,MATCH(C114,Lists!$A$2:$A$27,0)),"رمز غير معروف"))</f>
        <v>حديد تسليح</v>
      </c>
      <c r="E114" s="9" t="s">
        <v>437</v>
      </c>
      <c r="F114" s="31">
        <f>COUNTIFS(Data!$A$5:$A$3843,$B114)</f>
        <v>1</v>
      </c>
      <c r="G114" s="31">
        <f>COUNTIFS(Data!$A$5:$A$3843,$B114,Data!$G$5:$G$3843,"H")</f>
        <v>1</v>
      </c>
      <c r="H114" s="31">
        <f>COUNTIFS(Data!$A$5:$A$3843,$B114,Data!$G$5:$G$3843,"W")</f>
        <v>0</v>
      </c>
      <c r="I114" s="31">
        <f>COUNTIFS(Data!$A$5:$A$3843,$B114,Data!$G$5:$G$3843,"R")</f>
        <v>0</v>
      </c>
      <c r="J114" s="31">
        <f>COUNTIFS(Data!$A$5:$A$3843,$B114,Data!$D$5:$D$3843,J$4)</f>
        <v>0</v>
      </c>
      <c r="K114" s="31">
        <f>COUNTIFS(Data!$A$5:$A$3843,$B114,Data!$D$5:$D$3843,K$4)</f>
        <v>0</v>
      </c>
      <c r="L114" s="31">
        <f>COUNTIFS(Data!$A$5:$A$3843,$B114,Data!$D$5:$D$3843,L$4)</f>
        <v>1</v>
      </c>
      <c r="M114" s="31">
        <f>COUNTIFS(Data!$A$5:$A$3843,$B114,Data!$D$5:$D$3843,M$4)</f>
        <v>0</v>
      </c>
      <c r="N114" s="15" t="str">
        <f t="shared" si="1"/>
        <v>OK</v>
      </c>
      <c r="O114" s="15" t="s">
        <v>216</v>
      </c>
    </row>
    <row r="115" spans="1:15" ht="18" x14ac:dyDescent="0.25">
      <c r="A115" s="13">
        <v>111</v>
      </c>
      <c r="B115" s="13" t="s">
        <v>438</v>
      </c>
      <c r="C115" s="13" t="s">
        <v>93</v>
      </c>
      <c r="D115" s="10" t="str">
        <f>IF(C115="","",IFERROR(INDEX(Lists!$B$2:$B$27,MATCH(C115,Lists!$A$2:$A$27,0)),"رمز غير معروف"))</f>
        <v>حديد تسليح</v>
      </c>
      <c r="E115" s="7" t="s">
        <v>439</v>
      </c>
      <c r="F115" s="30">
        <f>COUNTIFS(Data!$A$5:$A$3843,$B115)</f>
        <v>6</v>
      </c>
      <c r="G115" s="30">
        <f>COUNTIFS(Data!$A$5:$A$3843,$B115,Data!$G$5:$G$3843,"H")</f>
        <v>5</v>
      </c>
      <c r="H115" s="30">
        <f>COUNTIFS(Data!$A$5:$A$3843,$B115,Data!$G$5:$G$3843,"W")</f>
        <v>0</v>
      </c>
      <c r="I115" s="30">
        <f>COUNTIFS(Data!$A$5:$A$3843,$B115,Data!$G$5:$G$3843,"R")</f>
        <v>1</v>
      </c>
      <c r="J115" s="30">
        <f>COUNTIFS(Data!$A$5:$A$3843,$B115,Data!$D$5:$D$3843,J$4)</f>
        <v>1</v>
      </c>
      <c r="K115" s="30">
        <f>COUNTIFS(Data!$A$5:$A$3843,$B115,Data!$D$5:$D$3843,K$4)</f>
        <v>0</v>
      </c>
      <c r="L115" s="30">
        <f>COUNTIFS(Data!$A$5:$A$3843,$B115,Data!$D$5:$D$3843,L$4)</f>
        <v>5</v>
      </c>
      <c r="M115" s="30">
        <f>COUNTIFS(Data!$A$5:$A$3843,$B115,Data!$D$5:$D$3843,M$4)</f>
        <v>0</v>
      </c>
      <c r="N115" s="13" t="str">
        <f t="shared" si="1"/>
        <v>OK</v>
      </c>
      <c r="O115" s="13" t="s">
        <v>440</v>
      </c>
    </row>
    <row r="116" spans="1:15" ht="18" x14ac:dyDescent="0.25">
      <c r="A116" s="15">
        <v>112</v>
      </c>
      <c r="B116" s="15" t="s">
        <v>441</v>
      </c>
      <c r="C116" s="15" t="s">
        <v>93</v>
      </c>
      <c r="D116" s="28" t="str">
        <f>IF(C116="","",IFERROR(INDEX(Lists!$B$2:$B$27,MATCH(C116,Lists!$A$2:$A$27,0)),"رمز غير معروف"))</f>
        <v>حديد تسليح</v>
      </c>
      <c r="E116" s="9" t="s">
        <v>218</v>
      </c>
      <c r="F116" s="31">
        <f>COUNTIFS(Data!$A$5:$A$3843,$B116)</f>
        <v>3</v>
      </c>
      <c r="G116" s="31">
        <f>COUNTIFS(Data!$A$5:$A$3843,$B116,Data!$G$5:$G$3843,"H")</f>
        <v>2</v>
      </c>
      <c r="H116" s="31">
        <f>COUNTIFS(Data!$A$5:$A$3843,$B116,Data!$G$5:$G$3843,"W")</f>
        <v>1</v>
      </c>
      <c r="I116" s="31">
        <f>COUNTIFS(Data!$A$5:$A$3843,$B116,Data!$G$5:$G$3843,"R")</f>
        <v>0</v>
      </c>
      <c r="J116" s="31">
        <f>COUNTIFS(Data!$A$5:$A$3843,$B116,Data!$D$5:$D$3843,J$4)</f>
        <v>0</v>
      </c>
      <c r="K116" s="31">
        <f>COUNTIFS(Data!$A$5:$A$3843,$B116,Data!$D$5:$D$3843,K$4)</f>
        <v>1</v>
      </c>
      <c r="L116" s="31">
        <f>COUNTIFS(Data!$A$5:$A$3843,$B116,Data!$D$5:$D$3843,L$4)</f>
        <v>2</v>
      </c>
      <c r="M116" s="31">
        <f>COUNTIFS(Data!$A$5:$A$3843,$B116,Data!$D$5:$D$3843,M$4)</f>
        <v>0</v>
      </c>
      <c r="N116" s="15" t="str">
        <f t="shared" si="1"/>
        <v>OK</v>
      </c>
      <c r="O116" s="15" t="s">
        <v>219</v>
      </c>
    </row>
    <row r="117" spans="1:15" ht="18" x14ac:dyDescent="0.25">
      <c r="A117" s="13">
        <v>113</v>
      </c>
      <c r="B117" s="13" t="s">
        <v>442</v>
      </c>
      <c r="C117" s="13" t="s">
        <v>93</v>
      </c>
      <c r="D117" s="10" t="str">
        <f>IF(C117="","",IFERROR(INDEX(Lists!$B$2:$B$27,MATCH(C117,Lists!$A$2:$A$27,0)),"رمز غير معروف"))</f>
        <v>حديد تسليح</v>
      </c>
      <c r="E117" s="7" t="s">
        <v>301</v>
      </c>
      <c r="F117" s="30">
        <f>COUNTIFS(Data!$A$5:$A$3843,$B117)</f>
        <v>1</v>
      </c>
      <c r="G117" s="30">
        <f>COUNTIFS(Data!$A$5:$A$3843,$B117,Data!$G$5:$G$3843,"H")</f>
        <v>1</v>
      </c>
      <c r="H117" s="30">
        <f>COUNTIFS(Data!$A$5:$A$3843,$B117,Data!$G$5:$G$3843,"W")</f>
        <v>0</v>
      </c>
      <c r="I117" s="30">
        <f>COUNTIFS(Data!$A$5:$A$3843,$B117,Data!$G$5:$G$3843,"R")</f>
        <v>0</v>
      </c>
      <c r="J117" s="30">
        <f>COUNTIFS(Data!$A$5:$A$3843,$B117,Data!$D$5:$D$3843,J$4)</f>
        <v>0</v>
      </c>
      <c r="K117" s="30">
        <f>COUNTIFS(Data!$A$5:$A$3843,$B117,Data!$D$5:$D$3843,K$4)</f>
        <v>0</v>
      </c>
      <c r="L117" s="30">
        <f>COUNTIFS(Data!$A$5:$A$3843,$B117,Data!$D$5:$D$3843,L$4)</f>
        <v>1</v>
      </c>
      <c r="M117" s="30">
        <f>COUNTIFS(Data!$A$5:$A$3843,$B117,Data!$D$5:$D$3843,M$4)</f>
        <v>0</v>
      </c>
      <c r="N117" s="13" t="str">
        <f t="shared" si="1"/>
        <v>OK</v>
      </c>
      <c r="O117" s="13" t="s">
        <v>443</v>
      </c>
    </row>
    <row r="118" spans="1:15" ht="18" x14ac:dyDescent="0.25">
      <c r="A118" s="15">
        <v>114</v>
      </c>
      <c r="B118" s="15" t="s">
        <v>444</v>
      </c>
      <c r="C118" s="15" t="s">
        <v>93</v>
      </c>
      <c r="D118" s="28" t="str">
        <f>IF(C118="","",IFERROR(INDEX(Lists!$B$2:$B$27,MATCH(C118,Lists!$A$2:$A$27,0)),"رمز غير معروف"))</f>
        <v>حديد تسليح</v>
      </c>
      <c r="E118" s="9" t="s">
        <v>445</v>
      </c>
      <c r="F118" s="31">
        <f>COUNTIFS(Data!$A$5:$A$3843,$B118)</f>
        <v>1</v>
      </c>
      <c r="G118" s="31">
        <f>COUNTIFS(Data!$A$5:$A$3843,$B118,Data!$G$5:$G$3843,"H")</f>
        <v>1</v>
      </c>
      <c r="H118" s="31">
        <f>COUNTIFS(Data!$A$5:$A$3843,$B118,Data!$G$5:$G$3843,"W")</f>
        <v>0</v>
      </c>
      <c r="I118" s="31">
        <f>COUNTIFS(Data!$A$5:$A$3843,$B118,Data!$G$5:$G$3843,"R")</f>
        <v>0</v>
      </c>
      <c r="J118" s="31">
        <f>COUNTIFS(Data!$A$5:$A$3843,$B118,Data!$D$5:$D$3843,J$4)</f>
        <v>0</v>
      </c>
      <c r="K118" s="31">
        <f>COUNTIFS(Data!$A$5:$A$3843,$B118,Data!$D$5:$D$3843,K$4)</f>
        <v>0</v>
      </c>
      <c r="L118" s="31">
        <f>COUNTIFS(Data!$A$5:$A$3843,$B118,Data!$D$5:$D$3843,L$4)</f>
        <v>1</v>
      </c>
      <c r="M118" s="31">
        <f>COUNTIFS(Data!$A$5:$A$3843,$B118,Data!$D$5:$D$3843,M$4)</f>
        <v>0</v>
      </c>
      <c r="N118" s="15" t="str">
        <f t="shared" si="1"/>
        <v>OK</v>
      </c>
      <c r="O118" s="15" t="s">
        <v>446</v>
      </c>
    </row>
    <row r="119" spans="1:15" ht="18" x14ac:dyDescent="0.25">
      <c r="A119" s="13">
        <v>115</v>
      </c>
      <c r="B119" s="13" t="s">
        <v>447</v>
      </c>
      <c r="C119" s="13" t="s">
        <v>93</v>
      </c>
      <c r="D119" s="10" t="str">
        <f>IF(C119="","",IFERROR(INDEX(Lists!$B$2:$B$27,MATCH(C119,Lists!$A$2:$A$27,0)),"رمز غير معروف"))</f>
        <v>حديد تسليح</v>
      </c>
      <c r="E119" s="7" t="s">
        <v>448</v>
      </c>
      <c r="F119" s="30">
        <f>COUNTIFS(Data!$A$5:$A$3843,$B119)</f>
        <v>4</v>
      </c>
      <c r="G119" s="30">
        <f>COUNTIFS(Data!$A$5:$A$3843,$B119,Data!$G$5:$G$3843,"H")</f>
        <v>0</v>
      </c>
      <c r="H119" s="30">
        <f>COUNTIFS(Data!$A$5:$A$3843,$B119,Data!$G$5:$G$3843,"W")</f>
        <v>4</v>
      </c>
      <c r="I119" s="30">
        <f>COUNTIFS(Data!$A$5:$A$3843,$B119,Data!$G$5:$G$3843,"R")</f>
        <v>0</v>
      </c>
      <c r="J119" s="30">
        <f>COUNTIFS(Data!$A$5:$A$3843,$B119,Data!$D$5:$D$3843,J$4)</f>
        <v>0</v>
      </c>
      <c r="K119" s="30">
        <f>COUNTIFS(Data!$A$5:$A$3843,$B119,Data!$D$5:$D$3843,K$4)</f>
        <v>4</v>
      </c>
      <c r="L119" s="30">
        <f>COUNTIFS(Data!$A$5:$A$3843,$B119,Data!$D$5:$D$3843,L$4)</f>
        <v>0</v>
      </c>
      <c r="M119" s="30">
        <f>COUNTIFS(Data!$A$5:$A$3843,$B119,Data!$D$5:$D$3843,M$4)</f>
        <v>0</v>
      </c>
      <c r="N119" s="13" t="str">
        <f t="shared" si="1"/>
        <v>OK</v>
      </c>
      <c r="O119" s="13" t="s">
        <v>449</v>
      </c>
    </row>
    <row r="120" spans="1:15" ht="36" x14ac:dyDescent="0.25">
      <c r="A120" s="15">
        <v>116</v>
      </c>
      <c r="B120" s="15" t="s">
        <v>450</v>
      </c>
      <c r="C120" s="15" t="s">
        <v>93</v>
      </c>
      <c r="D120" s="28" t="str">
        <f>IF(C120="","",IFERROR(INDEX(Lists!$B$2:$B$27,MATCH(C120,Lists!$A$2:$A$27,0)),"رمز غير معروف"))</f>
        <v>حديد تسليح</v>
      </c>
      <c r="E120" s="9" t="s">
        <v>451</v>
      </c>
      <c r="F120" s="31">
        <f>COUNTIFS(Data!$A$5:$A$3843,$B120)</f>
        <v>8</v>
      </c>
      <c r="G120" s="31">
        <f>COUNTIFS(Data!$A$5:$A$3843,$B120,Data!$G$5:$G$3843,"H")</f>
        <v>6</v>
      </c>
      <c r="H120" s="31">
        <f>COUNTIFS(Data!$A$5:$A$3843,$B120,Data!$G$5:$G$3843,"W")</f>
        <v>2</v>
      </c>
      <c r="I120" s="31">
        <f>COUNTIFS(Data!$A$5:$A$3843,$B120,Data!$G$5:$G$3843,"R")</f>
        <v>0</v>
      </c>
      <c r="J120" s="31">
        <f>COUNTIFS(Data!$A$5:$A$3843,$B120,Data!$D$5:$D$3843,J$4)</f>
        <v>0</v>
      </c>
      <c r="K120" s="31">
        <f>COUNTIFS(Data!$A$5:$A$3843,$B120,Data!$D$5:$D$3843,K$4)</f>
        <v>8</v>
      </c>
      <c r="L120" s="31">
        <f>COUNTIFS(Data!$A$5:$A$3843,$B120,Data!$D$5:$D$3843,L$4)</f>
        <v>0</v>
      </c>
      <c r="M120" s="31">
        <f>COUNTIFS(Data!$A$5:$A$3843,$B120,Data!$D$5:$D$3843,M$4)</f>
        <v>0</v>
      </c>
      <c r="N120" s="15" t="str">
        <f t="shared" si="1"/>
        <v>OK</v>
      </c>
      <c r="O120" s="15" t="s">
        <v>452</v>
      </c>
    </row>
    <row r="121" spans="1:15" ht="36" x14ac:dyDescent="0.25">
      <c r="A121" s="13">
        <v>117</v>
      </c>
      <c r="B121" s="13" t="s">
        <v>453</v>
      </c>
      <c r="C121" s="13" t="s">
        <v>93</v>
      </c>
      <c r="D121" s="10" t="str">
        <f>IF(C121="","",IFERROR(INDEX(Lists!$B$2:$B$27,MATCH(C121,Lists!$A$2:$A$27,0)),"رمز غير معروف"))</f>
        <v>حديد تسليح</v>
      </c>
      <c r="E121" s="7" t="s">
        <v>454</v>
      </c>
      <c r="F121" s="30">
        <f>COUNTIFS(Data!$A$5:$A$3843,$B121)</f>
        <v>23</v>
      </c>
      <c r="G121" s="30">
        <f>COUNTIFS(Data!$A$5:$A$3843,$B121,Data!$G$5:$G$3843,"H")</f>
        <v>19</v>
      </c>
      <c r="H121" s="30">
        <f>COUNTIFS(Data!$A$5:$A$3843,$B121,Data!$G$5:$G$3843,"W")</f>
        <v>4</v>
      </c>
      <c r="I121" s="30">
        <f>COUNTIFS(Data!$A$5:$A$3843,$B121,Data!$G$5:$G$3843,"R")</f>
        <v>0</v>
      </c>
      <c r="J121" s="30">
        <f>COUNTIFS(Data!$A$5:$A$3843,$B121,Data!$D$5:$D$3843,J$4)</f>
        <v>0</v>
      </c>
      <c r="K121" s="30">
        <f>COUNTIFS(Data!$A$5:$A$3843,$B121,Data!$D$5:$D$3843,K$4)</f>
        <v>23</v>
      </c>
      <c r="L121" s="30">
        <f>COUNTIFS(Data!$A$5:$A$3843,$B121,Data!$D$5:$D$3843,L$4)</f>
        <v>0</v>
      </c>
      <c r="M121" s="30">
        <f>COUNTIFS(Data!$A$5:$A$3843,$B121,Data!$D$5:$D$3843,M$4)</f>
        <v>0</v>
      </c>
      <c r="N121" s="13" t="str">
        <f t="shared" si="1"/>
        <v>OK</v>
      </c>
      <c r="O121" s="13" t="s">
        <v>455</v>
      </c>
    </row>
    <row r="122" spans="1:15" ht="18" x14ac:dyDescent="0.25">
      <c r="A122" s="15">
        <v>118</v>
      </c>
      <c r="B122" s="15" t="s">
        <v>456</v>
      </c>
      <c r="C122" s="15" t="s">
        <v>93</v>
      </c>
      <c r="D122" s="28" t="str">
        <f>IF(C122="","",IFERROR(INDEX(Lists!$B$2:$B$27,MATCH(C122,Lists!$A$2:$A$27,0)),"رمز غير معروف"))</f>
        <v>حديد تسليح</v>
      </c>
      <c r="E122" s="9" t="s">
        <v>337</v>
      </c>
      <c r="F122" s="31">
        <f>COUNTIFS(Data!$A$5:$A$3843,$B122)</f>
        <v>4</v>
      </c>
      <c r="G122" s="31">
        <f>COUNTIFS(Data!$A$5:$A$3843,$B122,Data!$G$5:$G$3843,"H")</f>
        <v>4</v>
      </c>
      <c r="H122" s="31">
        <f>COUNTIFS(Data!$A$5:$A$3843,$B122,Data!$G$5:$G$3843,"W")</f>
        <v>0</v>
      </c>
      <c r="I122" s="31">
        <f>COUNTIFS(Data!$A$5:$A$3843,$B122,Data!$G$5:$G$3843,"R")</f>
        <v>0</v>
      </c>
      <c r="J122" s="31">
        <f>COUNTIFS(Data!$A$5:$A$3843,$B122,Data!$D$5:$D$3843,J$4)</f>
        <v>0</v>
      </c>
      <c r="K122" s="31">
        <f>COUNTIFS(Data!$A$5:$A$3843,$B122,Data!$D$5:$D$3843,K$4)</f>
        <v>4</v>
      </c>
      <c r="L122" s="31">
        <f>COUNTIFS(Data!$A$5:$A$3843,$B122,Data!$D$5:$D$3843,L$4)</f>
        <v>0</v>
      </c>
      <c r="M122" s="31">
        <f>COUNTIFS(Data!$A$5:$A$3843,$B122,Data!$D$5:$D$3843,M$4)</f>
        <v>0</v>
      </c>
      <c r="N122" s="15" t="str">
        <f t="shared" si="1"/>
        <v>OK</v>
      </c>
      <c r="O122" s="15" t="s">
        <v>338</v>
      </c>
    </row>
    <row r="123" spans="1:15" ht="18" x14ac:dyDescent="0.25">
      <c r="A123" s="13">
        <v>119</v>
      </c>
      <c r="B123" s="13" t="s">
        <v>457</v>
      </c>
      <c r="C123" s="13" t="s">
        <v>93</v>
      </c>
      <c r="D123" s="10" t="str">
        <f>IF(C123="","",IFERROR(INDEX(Lists!$B$2:$B$27,MATCH(C123,Lists!$A$2:$A$27,0)),"رمز غير معروف"))</f>
        <v>حديد تسليح</v>
      </c>
      <c r="E123" s="7" t="s">
        <v>458</v>
      </c>
      <c r="F123" s="30">
        <f>COUNTIFS(Data!$A$5:$A$3843,$B123)</f>
        <v>1</v>
      </c>
      <c r="G123" s="30">
        <f>COUNTIFS(Data!$A$5:$A$3843,$B123,Data!$G$5:$G$3843,"H")</f>
        <v>1</v>
      </c>
      <c r="H123" s="30">
        <f>COUNTIFS(Data!$A$5:$A$3843,$B123,Data!$G$5:$G$3843,"W")</f>
        <v>0</v>
      </c>
      <c r="I123" s="30">
        <f>COUNTIFS(Data!$A$5:$A$3843,$B123,Data!$G$5:$G$3843,"R")</f>
        <v>0</v>
      </c>
      <c r="J123" s="30">
        <f>COUNTIFS(Data!$A$5:$A$3843,$B123,Data!$D$5:$D$3843,J$4)</f>
        <v>0</v>
      </c>
      <c r="K123" s="30">
        <f>COUNTIFS(Data!$A$5:$A$3843,$B123,Data!$D$5:$D$3843,K$4)</f>
        <v>0</v>
      </c>
      <c r="L123" s="30">
        <f>COUNTIFS(Data!$A$5:$A$3843,$B123,Data!$D$5:$D$3843,L$4)</f>
        <v>1</v>
      </c>
      <c r="M123" s="30">
        <f>COUNTIFS(Data!$A$5:$A$3843,$B123,Data!$D$5:$D$3843,M$4)</f>
        <v>0</v>
      </c>
      <c r="N123" s="13" t="str">
        <f t="shared" si="1"/>
        <v>OK</v>
      </c>
      <c r="O123" s="13" t="s">
        <v>424</v>
      </c>
    </row>
    <row r="124" spans="1:15" ht="18" x14ac:dyDescent="0.25">
      <c r="A124" s="15">
        <v>120</v>
      </c>
      <c r="B124" s="15" t="s">
        <v>459</v>
      </c>
      <c r="C124" s="15" t="s">
        <v>94</v>
      </c>
      <c r="D124" s="28" t="str">
        <f>IF(C124="","",IFERROR(INDEX(Lists!$B$2:$B$27,MATCH(C124,Lists!$A$2:$A$27,0)),"رمز غير معروف"))</f>
        <v>أسقف خاصة</v>
      </c>
      <c r="E124" s="9" t="s">
        <v>152</v>
      </c>
      <c r="F124" s="31">
        <f>COUNTIFS(Data!$A$5:$A$3843,$B124)</f>
        <v>3</v>
      </c>
      <c r="G124" s="31">
        <f>COUNTIFS(Data!$A$5:$A$3843,$B124,Data!$G$5:$G$3843,"H")</f>
        <v>2</v>
      </c>
      <c r="H124" s="31">
        <f>COUNTIFS(Data!$A$5:$A$3843,$B124,Data!$G$5:$G$3843,"W")</f>
        <v>1</v>
      </c>
      <c r="I124" s="31">
        <f>COUNTIFS(Data!$A$5:$A$3843,$B124,Data!$G$5:$G$3843,"R")</f>
        <v>0</v>
      </c>
      <c r="J124" s="31">
        <f>COUNTIFS(Data!$A$5:$A$3843,$B124,Data!$D$5:$D$3843,J$4)</f>
        <v>0</v>
      </c>
      <c r="K124" s="31">
        <f>COUNTIFS(Data!$A$5:$A$3843,$B124,Data!$D$5:$D$3843,K$4)</f>
        <v>0</v>
      </c>
      <c r="L124" s="31">
        <f>COUNTIFS(Data!$A$5:$A$3843,$B124,Data!$D$5:$D$3843,L$4)</f>
        <v>3</v>
      </c>
      <c r="M124" s="31">
        <f>COUNTIFS(Data!$A$5:$A$3843,$B124,Data!$D$5:$D$3843,M$4)</f>
        <v>0</v>
      </c>
      <c r="N124" s="15" t="str">
        <f t="shared" si="1"/>
        <v>OK</v>
      </c>
      <c r="O124" s="15" t="s">
        <v>153</v>
      </c>
    </row>
    <row r="125" spans="1:15" ht="18" x14ac:dyDescent="0.25">
      <c r="A125" s="13">
        <v>121</v>
      </c>
      <c r="B125" s="13" t="s">
        <v>460</v>
      </c>
      <c r="C125" s="13" t="s">
        <v>94</v>
      </c>
      <c r="D125" s="10" t="str">
        <f>IF(C125="","",IFERROR(INDEX(Lists!$B$2:$B$27,MATCH(C125,Lists!$A$2:$A$27,0)),"رمز غير معروف"))</f>
        <v>أسقف خاصة</v>
      </c>
      <c r="E125" s="7" t="s">
        <v>461</v>
      </c>
      <c r="F125" s="30">
        <f>COUNTIFS(Data!$A$5:$A$3843,$B125)</f>
        <v>24</v>
      </c>
      <c r="G125" s="30">
        <f>COUNTIFS(Data!$A$5:$A$3843,$B125,Data!$G$5:$G$3843,"H")</f>
        <v>13</v>
      </c>
      <c r="H125" s="30">
        <f>COUNTIFS(Data!$A$5:$A$3843,$B125,Data!$G$5:$G$3843,"W")</f>
        <v>6</v>
      </c>
      <c r="I125" s="30">
        <f>COUNTIFS(Data!$A$5:$A$3843,$B125,Data!$G$5:$G$3843,"R")</f>
        <v>5</v>
      </c>
      <c r="J125" s="30">
        <f>COUNTIFS(Data!$A$5:$A$3843,$B125,Data!$D$5:$D$3843,J$4)</f>
        <v>0</v>
      </c>
      <c r="K125" s="30">
        <f>COUNTIFS(Data!$A$5:$A$3843,$B125,Data!$D$5:$D$3843,K$4)</f>
        <v>3</v>
      </c>
      <c r="L125" s="30">
        <f>COUNTIFS(Data!$A$5:$A$3843,$B125,Data!$D$5:$D$3843,L$4)</f>
        <v>21</v>
      </c>
      <c r="M125" s="30">
        <f>COUNTIFS(Data!$A$5:$A$3843,$B125,Data!$D$5:$D$3843,M$4)</f>
        <v>0</v>
      </c>
      <c r="N125" s="13" t="str">
        <f t="shared" si="1"/>
        <v>OK</v>
      </c>
      <c r="O125" s="13" t="s">
        <v>462</v>
      </c>
    </row>
    <row r="126" spans="1:15" ht="18" x14ac:dyDescent="0.25">
      <c r="A126" s="15">
        <v>122</v>
      </c>
      <c r="B126" s="15" t="s">
        <v>463</v>
      </c>
      <c r="C126" s="15" t="s">
        <v>94</v>
      </c>
      <c r="D126" s="28" t="str">
        <f>IF(C126="","",IFERROR(INDEX(Lists!$B$2:$B$27,MATCH(C126,Lists!$A$2:$A$27,0)),"رمز غير معروف"))</f>
        <v>أسقف خاصة</v>
      </c>
      <c r="E126" s="9" t="s">
        <v>464</v>
      </c>
      <c r="F126" s="31">
        <f>COUNTIFS(Data!$A$5:$A$3843,$B126)</f>
        <v>11</v>
      </c>
      <c r="G126" s="31">
        <f>COUNTIFS(Data!$A$5:$A$3843,$B126,Data!$G$5:$G$3843,"H")</f>
        <v>9</v>
      </c>
      <c r="H126" s="31">
        <f>COUNTIFS(Data!$A$5:$A$3843,$B126,Data!$G$5:$G$3843,"W")</f>
        <v>2</v>
      </c>
      <c r="I126" s="31">
        <f>COUNTIFS(Data!$A$5:$A$3843,$B126,Data!$G$5:$G$3843,"R")</f>
        <v>0</v>
      </c>
      <c r="J126" s="31">
        <f>COUNTIFS(Data!$A$5:$A$3843,$B126,Data!$D$5:$D$3843,J$4)</f>
        <v>0</v>
      </c>
      <c r="K126" s="31">
        <f>COUNTIFS(Data!$A$5:$A$3843,$B126,Data!$D$5:$D$3843,K$4)</f>
        <v>0</v>
      </c>
      <c r="L126" s="31">
        <f>COUNTIFS(Data!$A$5:$A$3843,$B126,Data!$D$5:$D$3843,L$4)</f>
        <v>11</v>
      </c>
      <c r="M126" s="31">
        <f>COUNTIFS(Data!$A$5:$A$3843,$B126,Data!$D$5:$D$3843,M$4)</f>
        <v>0</v>
      </c>
      <c r="N126" s="15" t="str">
        <f t="shared" si="1"/>
        <v>OK</v>
      </c>
      <c r="O126" s="15" t="s">
        <v>465</v>
      </c>
    </row>
    <row r="127" spans="1:15" ht="18" x14ac:dyDescent="0.25">
      <c r="A127" s="13">
        <v>123</v>
      </c>
      <c r="B127" s="13" t="s">
        <v>466</v>
      </c>
      <c r="C127" s="13" t="s">
        <v>94</v>
      </c>
      <c r="D127" s="10" t="str">
        <f>IF(C127="","",IFERROR(INDEX(Lists!$B$2:$B$27,MATCH(C127,Lists!$A$2:$A$27,0)),"رمز غير معروف"))</f>
        <v>أسقف خاصة</v>
      </c>
      <c r="E127" s="7" t="s">
        <v>284</v>
      </c>
      <c r="F127" s="30">
        <f>COUNTIFS(Data!$A$5:$A$3843,$B127)</f>
        <v>31</v>
      </c>
      <c r="G127" s="30">
        <f>COUNTIFS(Data!$A$5:$A$3843,$B127,Data!$G$5:$G$3843,"H")</f>
        <v>18</v>
      </c>
      <c r="H127" s="30">
        <f>COUNTIFS(Data!$A$5:$A$3843,$B127,Data!$G$5:$G$3843,"W")</f>
        <v>9</v>
      </c>
      <c r="I127" s="30">
        <f>COUNTIFS(Data!$A$5:$A$3843,$B127,Data!$G$5:$G$3843,"R")</f>
        <v>4</v>
      </c>
      <c r="J127" s="30">
        <f>COUNTIFS(Data!$A$5:$A$3843,$B127,Data!$D$5:$D$3843,J$4)</f>
        <v>4</v>
      </c>
      <c r="K127" s="30">
        <f>COUNTIFS(Data!$A$5:$A$3843,$B127,Data!$D$5:$D$3843,K$4)</f>
        <v>2</v>
      </c>
      <c r="L127" s="30">
        <f>COUNTIFS(Data!$A$5:$A$3843,$B127,Data!$D$5:$D$3843,L$4)</f>
        <v>24</v>
      </c>
      <c r="M127" s="30">
        <f>COUNTIFS(Data!$A$5:$A$3843,$B127,Data!$D$5:$D$3843,M$4)</f>
        <v>1</v>
      </c>
      <c r="N127" s="13" t="str">
        <f t="shared" si="1"/>
        <v>OK</v>
      </c>
      <c r="O127" s="13" t="s">
        <v>467</v>
      </c>
    </row>
    <row r="128" spans="1:15" ht="18" x14ac:dyDescent="0.25">
      <c r="A128" s="15">
        <v>124</v>
      </c>
      <c r="B128" s="15" t="s">
        <v>468</v>
      </c>
      <c r="C128" s="15" t="s">
        <v>94</v>
      </c>
      <c r="D128" s="28" t="str">
        <f>IF(C128="","",IFERROR(INDEX(Lists!$B$2:$B$27,MATCH(C128,Lists!$A$2:$A$27,0)),"رمز غير معروف"))</f>
        <v>أسقف خاصة</v>
      </c>
      <c r="E128" s="9" t="s">
        <v>469</v>
      </c>
      <c r="F128" s="31">
        <f>COUNTIFS(Data!$A$5:$A$3843,$B128)</f>
        <v>13</v>
      </c>
      <c r="G128" s="31">
        <f>COUNTIFS(Data!$A$5:$A$3843,$B128,Data!$G$5:$G$3843,"H")</f>
        <v>8</v>
      </c>
      <c r="H128" s="31">
        <f>COUNTIFS(Data!$A$5:$A$3843,$B128,Data!$G$5:$G$3843,"W")</f>
        <v>4</v>
      </c>
      <c r="I128" s="31">
        <f>COUNTIFS(Data!$A$5:$A$3843,$B128,Data!$G$5:$G$3843,"R")</f>
        <v>1</v>
      </c>
      <c r="J128" s="31">
        <f>COUNTIFS(Data!$A$5:$A$3843,$B128,Data!$D$5:$D$3843,J$4)</f>
        <v>1</v>
      </c>
      <c r="K128" s="31">
        <f>COUNTIFS(Data!$A$5:$A$3843,$B128,Data!$D$5:$D$3843,K$4)</f>
        <v>0</v>
      </c>
      <c r="L128" s="31">
        <f>COUNTIFS(Data!$A$5:$A$3843,$B128,Data!$D$5:$D$3843,L$4)</f>
        <v>12</v>
      </c>
      <c r="M128" s="31">
        <f>COUNTIFS(Data!$A$5:$A$3843,$B128,Data!$D$5:$D$3843,M$4)</f>
        <v>0</v>
      </c>
      <c r="N128" s="15" t="str">
        <f t="shared" si="1"/>
        <v>OK</v>
      </c>
      <c r="O128" s="15" t="s">
        <v>470</v>
      </c>
    </row>
    <row r="129" spans="1:15" ht="18" x14ac:dyDescent="0.25">
      <c r="A129" s="13">
        <v>125</v>
      </c>
      <c r="B129" s="13" t="s">
        <v>471</v>
      </c>
      <c r="C129" s="13" t="s">
        <v>94</v>
      </c>
      <c r="D129" s="10" t="str">
        <f>IF(C129="","",IFERROR(INDEX(Lists!$B$2:$B$27,MATCH(C129,Lists!$A$2:$A$27,0)),"رمز غير معروف"))</f>
        <v>أسقف خاصة</v>
      </c>
      <c r="E129" s="7" t="s">
        <v>472</v>
      </c>
      <c r="F129" s="30">
        <f>COUNTIFS(Data!$A$5:$A$3843,$B129)</f>
        <v>6</v>
      </c>
      <c r="G129" s="30">
        <f>COUNTIFS(Data!$A$5:$A$3843,$B129,Data!$G$5:$G$3843,"H")</f>
        <v>3</v>
      </c>
      <c r="H129" s="30">
        <f>COUNTIFS(Data!$A$5:$A$3843,$B129,Data!$G$5:$G$3843,"W")</f>
        <v>1</v>
      </c>
      <c r="I129" s="30">
        <f>COUNTIFS(Data!$A$5:$A$3843,$B129,Data!$G$5:$G$3843,"R")</f>
        <v>2</v>
      </c>
      <c r="J129" s="30">
        <f>COUNTIFS(Data!$A$5:$A$3843,$B129,Data!$D$5:$D$3843,J$4)</f>
        <v>0</v>
      </c>
      <c r="K129" s="30">
        <f>COUNTIFS(Data!$A$5:$A$3843,$B129,Data!$D$5:$D$3843,K$4)</f>
        <v>0</v>
      </c>
      <c r="L129" s="30">
        <f>COUNTIFS(Data!$A$5:$A$3843,$B129,Data!$D$5:$D$3843,L$4)</f>
        <v>0</v>
      </c>
      <c r="M129" s="30">
        <f>COUNTIFS(Data!$A$5:$A$3843,$B129,Data!$D$5:$D$3843,M$4)</f>
        <v>6</v>
      </c>
      <c r="N129" s="13" t="str">
        <f t="shared" si="1"/>
        <v>OK</v>
      </c>
      <c r="O129" s="13" t="s">
        <v>473</v>
      </c>
    </row>
    <row r="130" spans="1:15" ht="18" x14ac:dyDescent="0.25">
      <c r="A130" s="15">
        <v>126</v>
      </c>
      <c r="B130" s="15" t="s">
        <v>474</v>
      </c>
      <c r="C130" s="15" t="s">
        <v>94</v>
      </c>
      <c r="D130" s="28" t="str">
        <f>IF(C130="","",IFERROR(INDEX(Lists!$B$2:$B$27,MATCH(C130,Lists!$A$2:$A$27,0)),"رمز غير معروف"))</f>
        <v>أسقف خاصة</v>
      </c>
      <c r="E130" s="9" t="s">
        <v>475</v>
      </c>
      <c r="F130" s="31">
        <f>COUNTIFS(Data!$A$5:$A$3843,$B130)</f>
        <v>8</v>
      </c>
      <c r="G130" s="31">
        <f>COUNTIFS(Data!$A$5:$A$3843,$B130,Data!$G$5:$G$3843,"H")</f>
        <v>5</v>
      </c>
      <c r="H130" s="31">
        <f>COUNTIFS(Data!$A$5:$A$3843,$B130,Data!$G$5:$G$3843,"W")</f>
        <v>2</v>
      </c>
      <c r="I130" s="31">
        <f>COUNTIFS(Data!$A$5:$A$3843,$B130,Data!$G$5:$G$3843,"R")</f>
        <v>1</v>
      </c>
      <c r="J130" s="31">
        <f>COUNTIFS(Data!$A$5:$A$3843,$B130,Data!$D$5:$D$3843,J$4)</f>
        <v>0</v>
      </c>
      <c r="K130" s="31">
        <f>COUNTIFS(Data!$A$5:$A$3843,$B130,Data!$D$5:$D$3843,K$4)</f>
        <v>0</v>
      </c>
      <c r="L130" s="31">
        <f>COUNTIFS(Data!$A$5:$A$3843,$B130,Data!$D$5:$D$3843,L$4)</f>
        <v>0</v>
      </c>
      <c r="M130" s="31">
        <f>COUNTIFS(Data!$A$5:$A$3843,$B130,Data!$D$5:$D$3843,M$4)</f>
        <v>8</v>
      </c>
      <c r="N130" s="15" t="str">
        <f t="shared" si="1"/>
        <v>OK</v>
      </c>
      <c r="O130" s="15" t="s">
        <v>476</v>
      </c>
    </row>
    <row r="131" spans="1:15" ht="18" x14ac:dyDescent="0.25">
      <c r="A131" s="13">
        <v>127</v>
      </c>
      <c r="B131" s="13" t="s">
        <v>477</v>
      </c>
      <c r="C131" s="13" t="s">
        <v>94</v>
      </c>
      <c r="D131" s="10" t="str">
        <f>IF(C131="","",IFERROR(INDEX(Lists!$B$2:$B$27,MATCH(C131,Lists!$A$2:$A$27,0)),"رمز غير معروف"))</f>
        <v>أسقف خاصة</v>
      </c>
      <c r="E131" s="7" t="s">
        <v>155</v>
      </c>
      <c r="F131" s="30">
        <f>COUNTIFS(Data!$A$5:$A$3843,$B131)</f>
        <v>40</v>
      </c>
      <c r="G131" s="30">
        <f>COUNTIFS(Data!$A$5:$A$3843,$B131,Data!$G$5:$G$3843,"H")</f>
        <v>18</v>
      </c>
      <c r="H131" s="30">
        <f>COUNTIFS(Data!$A$5:$A$3843,$B131,Data!$G$5:$G$3843,"W")</f>
        <v>16</v>
      </c>
      <c r="I131" s="30">
        <f>COUNTIFS(Data!$A$5:$A$3843,$B131,Data!$G$5:$G$3843,"R")</f>
        <v>6</v>
      </c>
      <c r="J131" s="30">
        <f>COUNTIFS(Data!$A$5:$A$3843,$B131,Data!$D$5:$D$3843,J$4)</f>
        <v>2</v>
      </c>
      <c r="K131" s="30">
        <f>COUNTIFS(Data!$A$5:$A$3843,$B131,Data!$D$5:$D$3843,K$4)</f>
        <v>5</v>
      </c>
      <c r="L131" s="30">
        <f>COUNTIFS(Data!$A$5:$A$3843,$B131,Data!$D$5:$D$3843,L$4)</f>
        <v>27</v>
      </c>
      <c r="M131" s="30">
        <f>COUNTIFS(Data!$A$5:$A$3843,$B131,Data!$D$5:$D$3843,M$4)</f>
        <v>6</v>
      </c>
      <c r="N131" s="13" t="str">
        <f t="shared" si="1"/>
        <v>OK</v>
      </c>
      <c r="O131" s="13" t="s">
        <v>478</v>
      </c>
    </row>
    <row r="132" spans="1:15" ht="18" x14ac:dyDescent="0.25">
      <c r="A132" s="15">
        <v>128</v>
      </c>
      <c r="B132" s="15" t="s">
        <v>479</v>
      </c>
      <c r="C132" s="15" t="s">
        <v>95</v>
      </c>
      <c r="D132" s="28" t="str">
        <f>IF(C132="","",IFERROR(INDEX(Lists!$B$2:$B$27,MATCH(C132,Lists!$A$2:$A$27,0)),"رمز غير معروف"))</f>
        <v>خزانات وبيارات</v>
      </c>
      <c r="E132" s="9" t="s">
        <v>480</v>
      </c>
      <c r="F132" s="31">
        <f>COUNTIFS(Data!$A$5:$A$3843,$B132)</f>
        <v>8</v>
      </c>
      <c r="G132" s="31">
        <f>COUNTIFS(Data!$A$5:$A$3843,$B132,Data!$G$5:$G$3843,"H")</f>
        <v>3</v>
      </c>
      <c r="H132" s="31">
        <f>COUNTIFS(Data!$A$5:$A$3843,$B132,Data!$G$5:$G$3843,"W")</f>
        <v>0</v>
      </c>
      <c r="I132" s="31">
        <f>COUNTIFS(Data!$A$5:$A$3843,$B132,Data!$G$5:$G$3843,"R")</f>
        <v>5</v>
      </c>
      <c r="J132" s="31">
        <f>COUNTIFS(Data!$A$5:$A$3843,$B132,Data!$D$5:$D$3843,J$4)</f>
        <v>0</v>
      </c>
      <c r="K132" s="31">
        <f>COUNTIFS(Data!$A$5:$A$3843,$B132,Data!$D$5:$D$3843,K$4)</f>
        <v>8</v>
      </c>
      <c r="L132" s="31">
        <f>COUNTIFS(Data!$A$5:$A$3843,$B132,Data!$D$5:$D$3843,L$4)</f>
        <v>0</v>
      </c>
      <c r="M132" s="31">
        <f>COUNTIFS(Data!$A$5:$A$3843,$B132,Data!$D$5:$D$3843,M$4)</f>
        <v>0</v>
      </c>
      <c r="N132" s="15" t="str">
        <f t="shared" si="1"/>
        <v>OK</v>
      </c>
      <c r="O132" s="15" t="s">
        <v>481</v>
      </c>
    </row>
    <row r="133" spans="1:15" ht="18" x14ac:dyDescent="0.25">
      <c r="A133" s="13">
        <v>129</v>
      </c>
      <c r="B133" s="13" t="s">
        <v>482</v>
      </c>
      <c r="C133" s="13" t="s">
        <v>95</v>
      </c>
      <c r="D133" s="10" t="str">
        <f>IF(C133="","",IFERROR(INDEX(Lists!$B$2:$B$27,MATCH(C133,Lists!$A$2:$A$27,0)),"رمز غير معروف"))</f>
        <v>خزانات وبيارات</v>
      </c>
      <c r="E133" s="7" t="s">
        <v>287</v>
      </c>
      <c r="F133" s="30">
        <f>COUNTIFS(Data!$A$5:$A$3843,$B133)</f>
        <v>16</v>
      </c>
      <c r="G133" s="30">
        <f>COUNTIFS(Data!$A$5:$A$3843,$B133,Data!$G$5:$G$3843,"H")</f>
        <v>10</v>
      </c>
      <c r="H133" s="30">
        <f>COUNTIFS(Data!$A$5:$A$3843,$B133,Data!$G$5:$G$3843,"W")</f>
        <v>6</v>
      </c>
      <c r="I133" s="30">
        <f>COUNTIFS(Data!$A$5:$A$3843,$B133,Data!$G$5:$G$3843,"R")</f>
        <v>0</v>
      </c>
      <c r="J133" s="30">
        <f>COUNTIFS(Data!$A$5:$A$3843,$B133,Data!$D$5:$D$3843,J$4)</f>
        <v>0</v>
      </c>
      <c r="K133" s="30">
        <f>COUNTIFS(Data!$A$5:$A$3843,$B133,Data!$D$5:$D$3843,K$4)</f>
        <v>0</v>
      </c>
      <c r="L133" s="30">
        <f>COUNTIFS(Data!$A$5:$A$3843,$B133,Data!$D$5:$D$3843,L$4)</f>
        <v>16</v>
      </c>
      <c r="M133" s="30">
        <f>COUNTIFS(Data!$A$5:$A$3843,$B133,Data!$D$5:$D$3843,M$4)</f>
        <v>0</v>
      </c>
      <c r="N133" s="13" t="str">
        <f t="shared" ref="N133:N196" si="2">IF(AND(F133=G133+H133+I133,F133=SUM(J133:M133)),"OK","خطأ")</f>
        <v>OK</v>
      </c>
      <c r="O133" s="13" t="s">
        <v>483</v>
      </c>
    </row>
    <row r="134" spans="1:15" ht="18" x14ac:dyDescent="0.25">
      <c r="A134" s="15">
        <v>130</v>
      </c>
      <c r="B134" s="15" t="s">
        <v>484</v>
      </c>
      <c r="C134" s="15" t="s">
        <v>95</v>
      </c>
      <c r="D134" s="28" t="str">
        <f>IF(C134="","",IFERROR(INDEX(Lists!$B$2:$B$27,MATCH(C134,Lists!$A$2:$A$27,0)),"رمز غير معروف"))</f>
        <v>خزانات وبيارات</v>
      </c>
      <c r="E134" s="9" t="s">
        <v>212</v>
      </c>
      <c r="F134" s="31">
        <f>COUNTIFS(Data!$A$5:$A$3843,$B134)</f>
        <v>6</v>
      </c>
      <c r="G134" s="31">
        <f>COUNTIFS(Data!$A$5:$A$3843,$B134,Data!$G$5:$G$3843,"H")</f>
        <v>1</v>
      </c>
      <c r="H134" s="31">
        <f>COUNTIFS(Data!$A$5:$A$3843,$B134,Data!$G$5:$G$3843,"W")</f>
        <v>5</v>
      </c>
      <c r="I134" s="31">
        <f>COUNTIFS(Data!$A$5:$A$3843,$B134,Data!$G$5:$G$3843,"R")</f>
        <v>0</v>
      </c>
      <c r="J134" s="31">
        <f>COUNTIFS(Data!$A$5:$A$3843,$B134,Data!$D$5:$D$3843,J$4)</f>
        <v>0</v>
      </c>
      <c r="K134" s="31">
        <f>COUNTIFS(Data!$A$5:$A$3843,$B134,Data!$D$5:$D$3843,K$4)</f>
        <v>0</v>
      </c>
      <c r="L134" s="31">
        <f>COUNTIFS(Data!$A$5:$A$3843,$B134,Data!$D$5:$D$3843,L$4)</f>
        <v>0</v>
      </c>
      <c r="M134" s="31">
        <f>COUNTIFS(Data!$A$5:$A$3843,$B134,Data!$D$5:$D$3843,M$4)</f>
        <v>6</v>
      </c>
      <c r="N134" s="15" t="str">
        <f t="shared" si="2"/>
        <v>OK</v>
      </c>
      <c r="O134" s="15" t="s">
        <v>485</v>
      </c>
    </row>
    <row r="135" spans="1:15" ht="18" x14ac:dyDescent="0.25">
      <c r="A135" s="13">
        <v>131</v>
      </c>
      <c r="B135" s="13" t="s">
        <v>486</v>
      </c>
      <c r="C135" s="13" t="s">
        <v>95</v>
      </c>
      <c r="D135" s="10" t="str">
        <f>IF(C135="","",IFERROR(INDEX(Lists!$B$2:$B$27,MATCH(C135,Lists!$A$2:$A$27,0)),"رمز غير معروف"))</f>
        <v>خزانات وبيارات</v>
      </c>
      <c r="E135" s="7" t="s">
        <v>487</v>
      </c>
      <c r="F135" s="30">
        <f>COUNTIFS(Data!$A$5:$A$3843,$B135)</f>
        <v>5</v>
      </c>
      <c r="G135" s="30">
        <f>COUNTIFS(Data!$A$5:$A$3843,$B135,Data!$G$5:$G$3843,"H")</f>
        <v>3</v>
      </c>
      <c r="H135" s="30">
        <f>COUNTIFS(Data!$A$5:$A$3843,$B135,Data!$G$5:$G$3843,"W")</f>
        <v>0</v>
      </c>
      <c r="I135" s="30">
        <f>COUNTIFS(Data!$A$5:$A$3843,$B135,Data!$G$5:$G$3843,"R")</f>
        <v>2</v>
      </c>
      <c r="J135" s="30">
        <f>COUNTIFS(Data!$A$5:$A$3843,$B135,Data!$D$5:$D$3843,J$4)</f>
        <v>0</v>
      </c>
      <c r="K135" s="30">
        <f>COUNTIFS(Data!$A$5:$A$3843,$B135,Data!$D$5:$D$3843,K$4)</f>
        <v>3</v>
      </c>
      <c r="L135" s="30">
        <f>COUNTIFS(Data!$A$5:$A$3843,$B135,Data!$D$5:$D$3843,L$4)</f>
        <v>2</v>
      </c>
      <c r="M135" s="30">
        <f>COUNTIFS(Data!$A$5:$A$3843,$B135,Data!$D$5:$D$3843,M$4)</f>
        <v>0</v>
      </c>
      <c r="N135" s="13" t="str">
        <f t="shared" si="2"/>
        <v>OK</v>
      </c>
      <c r="O135" s="13" t="s">
        <v>213</v>
      </c>
    </row>
    <row r="136" spans="1:15" ht="18" x14ac:dyDescent="0.25">
      <c r="A136" s="15">
        <v>132</v>
      </c>
      <c r="B136" s="15" t="s">
        <v>488</v>
      </c>
      <c r="C136" s="15" t="s">
        <v>95</v>
      </c>
      <c r="D136" s="28" t="str">
        <f>IF(C136="","",IFERROR(INDEX(Lists!$B$2:$B$27,MATCH(C136,Lists!$A$2:$A$27,0)),"رمز غير معروف"))</f>
        <v>خزانات وبيارات</v>
      </c>
      <c r="E136" s="9" t="s">
        <v>489</v>
      </c>
      <c r="F136" s="31">
        <f>COUNTIFS(Data!$A$5:$A$3843,$B136)</f>
        <v>17</v>
      </c>
      <c r="G136" s="31">
        <f>COUNTIFS(Data!$A$5:$A$3843,$B136,Data!$G$5:$G$3843,"H")</f>
        <v>1</v>
      </c>
      <c r="H136" s="31">
        <f>COUNTIFS(Data!$A$5:$A$3843,$B136,Data!$G$5:$G$3843,"W")</f>
        <v>15</v>
      </c>
      <c r="I136" s="31">
        <f>COUNTIFS(Data!$A$5:$A$3843,$B136,Data!$G$5:$G$3843,"R")</f>
        <v>1</v>
      </c>
      <c r="J136" s="31">
        <f>COUNTIFS(Data!$A$5:$A$3843,$B136,Data!$D$5:$D$3843,J$4)</f>
        <v>0</v>
      </c>
      <c r="K136" s="31">
        <f>COUNTIFS(Data!$A$5:$A$3843,$B136,Data!$D$5:$D$3843,K$4)</f>
        <v>2</v>
      </c>
      <c r="L136" s="31">
        <f>COUNTIFS(Data!$A$5:$A$3843,$B136,Data!$D$5:$D$3843,L$4)</f>
        <v>13</v>
      </c>
      <c r="M136" s="31">
        <f>COUNTIFS(Data!$A$5:$A$3843,$B136,Data!$D$5:$D$3843,M$4)</f>
        <v>2</v>
      </c>
      <c r="N136" s="15" t="str">
        <f t="shared" si="2"/>
        <v>OK</v>
      </c>
      <c r="O136" s="15" t="s">
        <v>490</v>
      </c>
    </row>
    <row r="137" spans="1:15" ht="18" x14ac:dyDescent="0.25">
      <c r="A137" s="13">
        <v>133</v>
      </c>
      <c r="B137" s="13" t="s">
        <v>491</v>
      </c>
      <c r="C137" s="13" t="s">
        <v>95</v>
      </c>
      <c r="D137" s="10" t="str">
        <f>IF(C137="","",IFERROR(INDEX(Lists!$B$2:$B$27,MATCH(C137,Lists!$A$2:$A$27,0)),"رمز غير معروف"))</f>
        <v>خزانات وبيارات</v>
      </c>
      <c r="E137" s="7" t="s">
        <v>492</v>
      </c>
      <c r="F137" s="30">
        <f>COUNTIFS(Data!$A$5:$A$3843,$B137)</f>
        <v>2</v>
      </c>
      <c r="G137" s="30">
        <f>COUNTIFS(Data!$A$5:$A$3843,$B137,Data!$G$5:$G$3843,"H")</f>
        <v>0</v>
      </c>
      <c r="H137" s="30">
        <f>COUNTIFS(Data!$A$5:$A$3843,$B137,Data!$G$5:$G$3843,"W")</f>
        <v>2</v>
      </c>
      <c r="I137" s="30">
        <f>COUNTIFS(Data!$A$5:$A$3843,$B137,Data!$G$5:$G$3843,"R")</f>
        <v>0</v>
      </c>
      <c r="J137" s="30">
        <f>COUNTIFS(Data!$A$5:$A$3843,$B137,Data!$D$5:$D$3843,J$4)</f>
        <v>0</v>
      </c>
      <c r="K137" s="30">
        <f>COUNTIFS(Data!$A$5:$A$3843,$B137,Data!$D$5:$D$3843,K$4)</f>
        <v>0</v>
      </c>
      <c r="L137" s="30">
        <f>COUNTIFS(Data!$A$5:$A$3843,$B137,Data!$D$5:$D$3843,L$4)</f>
        <v>2</v>
      </c>
      <c r="M137" s="30">
        <f>COUNTIFS(Data!$A$5:$A$3843,$B137,Data!$D$5:$D$3843,M$4)</f>
        <v>0</v>
      </c>
      <c r="N137" s="13" t="str">
        <f t="shared" si="2"/>
        <v>OK</v>
      </c>
      <c r="O137" s="13" t="s">
        <v>493</v>
      </c>
    </row>
    <row r="138" spans="1:15" ht="18" x14ac:dyDescent="0.25">
      <c r="A138" s="15">
        <v>134</v>
      </c>
      <c r="B138" s="15" t="s">
        <v>494</v>
      </c>
      <c r="C138" s="15" t="s">
        <v>95</v>
      </c>
      <c r="D138" s="28" t="str">
        <f>IF(C138="","",IFERROR(INDEX(Lists!$B$2:$B$27,MATCH(C138,Lists!$A$2:$A$27,0)),"رمز غير معروف"))</f>
        <v>خزانات وبيارات</v>
      </c>
      <c r="E138" s="9" t="s">
        <v>495</v>
      </c>
      <c r="F138" s="31">
        <f>COUNTIFS(Data!$A$5:$A$3843,$B138)</f>
        <v>3</v>
      </c>
      <c r="G138" s="31">
        <f>COUNTIFS(Data!$A$5:$A$3843,$B138,Data!$G$5:$G$3843,"H")</f>
        <v>0</v>
      </c>
      <c r="H138" s="31">
        <f>COUNTIFS(Data!$A$5:$A$3843,$B138,Data!$G$5:$G$3843,"W")</f>
        <v>3</v>
      </c>
      <c r="I138" s="31">
        <f>COUNTIFS(Data!$A$5:$A$3843,$B138,Data!$G$5:$G$3843,"R")</f>
        <v>0</v>
      </c>
      <c r="J138" s="31">
        <f>COUNTIFS(Data!$A$5:$A$3843,$B138,Data!$D$5:$D$3843,J$4)</f>
        <v>0</v>
      </c>
      <c r="K138" s="31">
        <f>COUNTIFS(Data!$A$5:$A$3843,$B138,Data!$D$5:$D$3843,K$4)</f>
        <v>0</v>
      </c>
      <c r="L138" s="31">
        <f>COUNTIFS(Data!$A$5:$A$3843,$B138,Data!$D$5:$D$3843,L$4)</f>
        <v>3</v>
      </c>
      <c r="M138" s="31">
        <f>COUNTIFS(Data!$A$5:$A$3843,$B138,Data!$D$5:$D$3843,M$4)</f>
        <v>0</v>
      </c>
      <c r="N138" s="15" t="str">
        <f t="shared" si="2"/>
        <v>OK</v>
      </c>
      <c r="O138" s="15" t="s">
        <v>496</v>
      </c>
    </row>
    <row r="139" spans="1:15" ht="18" x14ac:dyDescent="0.25">
      <c r="A139" s="13">
        <v>135</v>
      </c>
      <c r="B139" s="13" t="s">
        <v>497</v>
      </c>
      <c r="C139" s="13" t="s">
        <v>95</v>
      </c>
      <c r="D139" s="10" t="str">
        <f>IF(C139="","",IFERROR(INDEX(Lists!$B$2:$B$27,MATCH(C139,Lists!$A$2:$A$27,0)),"رمز غير معروف"))</f>
        <v>خزانات وبيارات</v>
      </c>
      <c r="E139" s="7" t="s">
        <v>498</v>
      </c>
      <c r="F139" s="30">
        <f>COUNTIFS(Data!$A$5:$A$3843,$B139)</f>
        <v>2</v>
      </c>
      <c r="G139" s="30">
        <f>COUNTIFS(Data!$A$5:$A$3843,$B139,Data!$G$5:$G$3843,"H")</f>
        <v>1</v>
      </c>
      <c r="H139" s="30">
        <f>COUNTIFS(Data!$A$5:$A$3843,$B139,Data!$G$5:$G$3843,"W")</f>
        <v>1</v>
      </c>
      <c r="I139" s="30">
        <f>COUNTIFS(Data!$A$5:$A$3843,$B139,Data!$G$5:$G$3843,"R")</f>
        <v>0</v>
      </c>
      <c r="J139" s="30">
        <f>COUNTIFS(Data!$A$5:$A$3843,$B139,Data!$D$5:$D$3843,J$4)</f>
        <v>0</v>
      </c>
      <c r="K139" s="30">
        <f>COUNTIFS(Data!$A$5:$A$3843,$B139,Data!$D$5:$D$3843,K$4)</f>
        <v>2</v>
      </c>
      <c r="L139" s="30">
        <f>COUNTIFS(Data!$A$5:$A$3843,$B139,Data!$D$5:$D$3843,L$4)</f>
        <v>0</v>
      </c>
      <c r="M139" s="30">
        <f>COUNTIFS(Data!$A$5:$A$3843,$B139,Data!$D$5:$D$3843,M$4)</f>
        <v>0</v>
      </c>
      <c r="N139" s="13" t="str">
        <f t="shared" si="2"/>
        <v>OK</v>
      </c>
      <c r="O139" s="13" t="s">
        <v>317</v>
      </c>
    </row>
    <row r="140" spans="1:15" ht="18" x14ac:dyDescent="0.25">
      <c r="A140" s="15">
        <v>136</v>
      </c>
      <c r="B140" s="15" t="s">
        <v>499</v>
      </c>
      <c r="C140" s="15" t="s">
        <v>96</v>
      </c>
      <c r="D140" s="28" t="str">
        <f>IF(C140="","",IFERROR(INDEX(Lists!$B$2:$B$27,MATCH(C140,Lists!$A$2:$A$27,0)),"رمز غير معروف"))</f>
        <v>منشآت معدنية وأسوار</v>
      </c>
      <c r="E140" s="9" t="s">
        <v>500</v>
      </c>
      <c r="F140" s="31">
        <f>COUNTIFS(Data!$A$5:$A$3843,$B140)</f>
        <v>6</v>
      </c>
      <c r="G140" s="31">
        <f>COUNTIFS(Data!$A$5:$A$3843,$B140,Data!$G$5:$G$3843,"H")</f>
        <v>0</v>
      </c>
      <c r="H140" s="31">
        <f>COUNTIFS(Data!$A$5:$A$3843,$B140,Data!$G$5:$G$3843,"W")</f>
        <v>0</v>
      </c>
      <c r="I140" s="31">
        <f>COUNTIFS(Data!$A$5:$A$3843,$B140,Data!$G$5:$G$3843,"R")</f>
        <v>6</v>
      </c>
      <c r="J140" s="31">
        <f>COUNTIFS(Data!$A$5:$A$3843,$B140,Data!$D$5:$D$3843,J$4)</f>
        <v>6</v>
      </c>
      <c r="K140" s="31">
        <f>COUNTIFS(Data!$A$5:$A$3843,$B140,Data!$D$5:$D$3843,K$4)</f>
        <v>0</v>
      </c>
      <c r="L140" s="31">
        <f>COUNTIFS(Data!$A$5:$A$3843,$B140,Data!$D$5:$D$3843,L$4)</f>
        <v>0</v>
      </c>
      <c r="M140" s="31">
        <f>COUNTIFS(Data!$A$5:$A$3843,$B140,Data!$D$5:$D$3843,M$4)</f>
        <v>0</v>
      </c>
      <c r="N140" s="15" t="str">
        <f t="shared" si="2"/>
        <v>OK</v>
      </c>
      <c r="O140" s="15" t="s">
        <v>501</v>
      </c>
    </row>
    <row r="141" spans="1:15" ht="18" x14ac:dyDescent="0.25">
      <c r="A141" s="13">
        <v>137</v>
      </c>
      <c r="B141" s="13" t="s">
        <v>502</v>
      </c>
      <c r="C141" s="13" t="s">
        <v>96</v>
      </c>
      <c r="D141" s="10" t="str">
        <f>IF(C141="","",IFERROR(INDEX(Lists!$B$2:$B$27,MATCH(C141,Lists!$A$2:$A$27,0)),"رمز غير معروف"))</f>
        <v>منشآت معدنية وأسوار</v>
      </c>
      <c r="E141" s="7" t="s">
        <v>158</v>
      </c>
      <c r="F141" s="30">
        <f>COUNTIFS(Data!$A$5:$A$3843,$B141)</f>
        <v>29</v>
      </c>
      <c r="G141" s="30">
        <f>COUNTIFS(Data!$A$5:$A$3843,$B141,Data!$G$5:$G$3843,"H")</f>
        <v>14</v>
      </c>
      <c r="H141" s="30">
        <f>COUNTIFS(Data!$A$5:$A$3843,$B141,Data!$G$5:$G$3843,"W")</f>
        <v>12</v>
      </c>
      <c r="I141" s="30">
        <f>COUNTIFS(Data!$A$5:$A$3843,$B141,Data!$G$5:$G$3843,"R")</f>
        <v>3</v>
      </c>
      <c r="J141" s="30">
        <f>COUNTIFS(Data!$A$5:$A$3843,$B141,Data!$D$5:$D$3843,J$4)</f>
        <v>3</v>
      </c>
      <c r="K141" s="30">
        <f>COUNTIFS(Data!$A$5:$A$3843,$B141,Data!$D$5:$D$3843,K$4)</f>
        <v>6</v>
      </c>
      <c r="L141" s="30">
        <f>COUNTIFS(Data!$A$5:$A$3843,$B141,Data!$D$5:$D$3843,L$4)</f>
        <v>18</v>
      </c>
      <c r="M141" s="30">
        <f>COUNTIFS(Data!$A$5:$A$3843,$B141,Data!$D$5:$D$3843,M$4)</f>
        <v>2</v>
      </c>
      <c r="N141" s="13" t="str">
        <f t="shared" si="2"/>
        <v>OK</v>
      </c>
      <c r="O141" s="13" t="s">
        <v>503</v>
      </c>
    </row>
    <row r="142" spans="1:15" ht="18" x14ac:dyDescent="0.25">
      <c r="A142" s="15">
        <v>138</v>
      </c>
      <c r="B142" s="15" t="s">
        <v>504</v>
      </c>
      <c r="C142" s="15" t="s">
        <v>97</v>
      </c>
      <c r="D142" s="28" t="str">
        <f>IF(C142="","",IFERROR(INDEX(Lists!$B$2:$B$27,MATCH(C142,Lists!$A$2:$A$27,0)),"رمز غير معروف"))</f>
        <v>أسفلت وبردورات وإنترلوك</v>
      </c>
      <c r="E142" s="9" t="s">
        <v>505</v>
      </c>
      <c r="F142" s="31">
        <f>COUNTIFS(Data!$A$5:$A$3843,$B142)</f>
        <v>17</v>
      </c>
      <c r="G142" s="31">
        <f>COUNTIFS(Data!$A$5:$A$3843,$B142,Data!$G$5:$G$3843,"H")</f>
        <v>7</v>
      </c>
      <c r="H142" s="31">
        <f>COUNTIFS(Data!$A$5:$A$3843,$B142,Data!$G$5:$G$3843,"W")</f>
        <v>3</v>
      </c>
      <c r="I142" s="31">
        <f>COUNTIFS(Data!$A$5:$A$3843,$B142,Data!$G$5:$G$3843,"R")</f>
        <v>7</v>
      </c>
      <c r="J142" s="31">
        <f>COUNTIFS(Data!$A$5:$A$3843,$B142,Data!$D$5:$D$3843,J$4)</f>
        <v>1</v>
      </c>
      <c r="K142" s="31">
        <f>COUNTIFS(Data!$A$5:$A$3843,$B142,Data!$D$5:$D$3843,K$4)</f>
        <v>7</v>
      </c>
      <c r="L142" s="31">
        <f>COUNTIFS(Data!$A$5:$A$3843,$B142,Data!$D$5:$D$3843,L$4)</f>
        <v>9</v>
      </c>
      <c r="M142" s="31">
        <f>COUNTIFS(Data!$A$5:$A$3843,$B142,Data!$D$5:$D$3843,M$4)</f>
        <v>0</v>
      </c>
      <c r="N142" s="15" t="str">
        <f t="shared" si="2"/>
        <v>OK</v>
      </c>
      <c r="O142" s="15" t="s">
        <v>506</v>
      </c>
    </row>
    <row r="143" spans="1:15" ht="18" x14ac:dyDescent="0.25">
      <c r="A143" s="13">
        <v>139</v>
      </c>
      <c r="B143" s="13" t="s">
        <v>507</v>
      </c>
      <c r="C143" s="13" t="s">
        <v>97</v>
      </c>
      <c r="D143" s="10" t="str">
        <f>IF(C143="","",IFERROR(INDEX(Lists!$B$2:$B$27,MATCH(C143,Lists!$A$2:$A$27,0)),"رمز غير معروف"))</f>
        <v>أسفلت وبردورات وإنترلوك</v>
      </c>
      <c r="E143" s="7" t="s">
        <v>508</v>
      </c>
      <c r="F143" s="30">
        <f>COUNTIFS(Data!$A$5:$A$3843,$B143)</f>
        <v>6</v>
      </c>
      <c r="G143" s="30">
        <f>COUNTIFS(Data!$A$5:$A$3843,$B143,Data!$G$5:$G$3843,"H")</f>
        <v>2</v>
      </c>
      <c r="H143" s="30">
        <f>COUNTIFS(Data!$A$5:$A$3843,$B143,Data!$G$5:$G$3843,"W")</f>
        <v>4</v>
      </c>
      <c r="I143" s="30">
        <f>COUNTIFS(Data!$A$5:$A$3843,$B143,Data!$G$5:$G$3843,"R")</f>
        <v>0</v>
      </c>
      <c r="J143" s="30">
        <f>COUNTIFS(Data!$A$5:$A$3843,$B143,Data!$D$5:$D$3843,J$4)</f>
        <v>0</v>
      </c>
      <c r="K143" s="30">
        <f>COUNTIFS(Data!$A$5:$A$3843,$B143,Data!$D$5:$D$3843,K$4)</f>
        <v>0</v>
      </c>
      <c r="L143" s="30">
        <f>COUNTIFS(Data!$A$5:$A$3843,$B143,Data!$D$5:$D$3843,L$4)</f>
        <v>6</v>
      </c>
      <c r="M143" s="30">
        <f>COUNTIFS(Data!$A$5:$A$3843,$B143,Data!$D$5:$D$3843,M$4)</f>
        <v>0</v>
      </c>
      <c r="N143" s="13" t="str">
        <f t="shared" si="2"/>
        <v>OK</v>
      </c>
      <c r="O143" s="13" t="s">
        <v>509</v>
      </c>
    </row>
    <row r="144" spans="1:15" ht="18" x14ac:dyDescent="0.25">
      <c r="A144" s="15">
        <v>140</v>
      </c>
      <c r="B144" s="15" t="s">
        <v>510</v>
      </c>
      <c r="C144" s="15" t="s">
        <v>97</v>
      </c>
      <c r="D144" s="28" t="str">
        <f>IF(C144="","",IFERROR(INDEX(Lists!$B$2:$B$27,MATCH(C144,Lists!$A$2:$A$27,0)),"رمز غير معروف"))</f>
        <v>أسفلت وبردورات وإنترلوك</v>
      </c>
      <c r="E144" s="9" t="s">
        <v>511</v>
      </c>
      <c r="F144" s="31">
        <f>COUNTIFS(Data!$A$5:$A$3843,$B144)</f>
        <v>20</v>
      </c>
      <c r="G144" s="31">
        <f>COUNTIFS(Data!$A$5:$A$3843,$B144,Data!$G$5:$G$3843,"H")</f>
        <v>5</v>
      </c>
      <c r="H144" s="31">
        <f>COUNTIFS(Data!$A$5:$A$3843,$B144,Data!$G$5:$G$3843,"W")</f>
        <v>15</v>
      </c>
      <c r="I144" s="31">
        <f>COUNTIFS(Data!$A$5:$A$3843,$B144,Data!$G$5:$G$3843,"R")</f>
        <v>0</v>
      </c>
      <c r="J144" s="31">
        <f>COUNTIFS(Data!$A$5:$A$3843,$B144,Data!$D$5:$D$3843,J$4)</f>
        <v>0</v>
      </c>
      <c r="K144" s="31">
        <f>COUNTIFS(Data!$A$5:$A$3843,$B144,Data!$D$5:$D$3843,K$4)</f>
        <v>0</v>
      </c>
      <c r="L144" s="31">
        <f>COUNTIFS(Data!$A$5:$A$3843,$B144,Data!$D$5:$D$3843,L$4)</f>
        <v>19</v>
      </c>
      <c r="M144" s="31">
        <f>COUNTIFS(Data!$A$5:$A$3843,$B144,Data!$D$5:$D$3843,M$4)</f>
        <v>1</v>
      </c>
      <c r="N144" s="15" t="str">
        <f t="shared" si="2"/>
        <v>OK</v>
      </c>
      <c r="O144" s="15" t="s">
        <v>512</v>
      </c>
    </row>
    <row r="145" spans="1:15" ht="18" x14ac:dyDescent="0.25">
      <c r="A145" s="13">
        <v>141</v>
      </c>
      <c r="B145" s="13" t="s">
        <v>513</v>
      </c>
      <c r="C145" s="13" t="s">
        <v>97</v>
      </c>
      <c r="D145" s="10" t="str">
        <f>IF(C145="","",IFERROR(INDEX(Lists!$B$2:$B$27,MATCH(C145,Lists!$A$2:$A$27,0)),"رمز غير معروف"))</f>
        <v>أسفلت وبردورات وإنترلوك</v>
      </c>
      <c r="E145" s="7" t="s">
        <v>514</v>
      </c>
      <c r="F145" s="30">
        <f>COUNTIFS(Data!$A$5:$A$3843,$B145)</f>
        <v>14</v>
      </c>
      <c r="G145" s="30">
        <f>COUNTIFS(Data!$A$5:$A$3843,$B145,Data!$G$5:$G$3843,"H")</f>
        <v>3</v>
      </c>
      <c r="H145" s="30">
        <f>COUNTIFS(Data!$A$5:$A$3843,$B145,Data!$G$5:$G$3843,"W")</f>
        <v>9</v>
      </c>
      <c r="I145" s="30">
        <f>COUNTIFS(Data!$A$5:$A$3843,$B145,Data!$G$5:$G$3843,"R")</f>
        <v>2</v>
      </c>
      <c r="J145" s="30">
        <f>COUNTIFS(Data!$A$5:$A$3843,$B145,Data!$D$5:$D$3843,J$4)</f>
        <v>0</v>
      </c>
      <c r="K145" s="30">
        <f>COUNTIFS(Data!$A$5:$A$3843,$B145,Data!$D$5:$D$3843,K$4)</f>
        <v>3</v>
      </c>
      <c r="L145" s="30">
        <f>COUNTIFS(Data!$A$5:$A$3843,$B145,Data!$D$5:$D$3843,L$4)</f>
        <v>10</v>
      </c>
      <c r="M145" s="30">
        <f>COUNTIFS(Data!$A$5:$A$3843,$B145,Data!$D$5:$D$3843,M$4)</f>
        <v>1</v>
      </c>
      <c r="N145" s="13" t="str">
        <f t="shared" si="2"/>
        <v>OK</v>
      </c>
      <c r="O145" s="13" t="s">
        <v>515</v>
      </c>
    </row>
    <row r="146" spans="1:15" ht="18" x14ac:dyDescent="0.25">
      <c r="A146" s="15">
        <v>142</v>
      </c>
      <c r="B146" s="15" t="s">
        <v>516</v>
      </c>
      <c r="C146" s="15" t="s">
        <v>97</v>
      </c>
      <c r="D146" s="28" t="str">
        <f>IF(C146="","",IFERROR(INDEX(Lists!$B$2:$B$27,MATCH(C146,Lists!$A$2:$A$27,0)),"رمز غير معروف"))</f>
        <v>أسفلت وبردورات وإنترلوك</v>
      </c>
      <c r="E146" s="9" t="s">
        <v>517</v>
      </c>
      <c r="F146" s="31">
        <f>COUNTIFS(Data!$A$5:$A$3843,$B146)</f>
        <v>9</v>
      </c>
      <c r="G146" s="31">
        <f>COUNTIFS(Data!$A$5:$A$3843,$B146,Data!$G$5:$G$3843,"H")</f>
        <v>1</v>
      </c>
      <c r="H146" s="31">
        <f>COUNTIFS(Data!$A$5:$A$3843,$B146,Data!$G$5:$G$3843,"W")</f>
        <v>7</v>
      </c>
      <c r="I146" s="31">
        <f>COUNTIFS(Data!$A$5:$A$3843,$B146,Data!$G$5:$G$3843,"R")</f>
        <v>1</v>
      </c>
      <c r="J146" s="31">
        <f>COUNTIFS(Data!$A$5:$A$3843,$B146,Data!$D$5:$D$3843,J$4)</f>
        <v>0</v>
      </c>
      <c r="K146" s="31">
        <f>COUNTIFS(Data!$A$5:$A$3843,$B146,Data!$D$5:$D$3843,K$4)</f>
        <v>4</v>
      </c>
      <c r="L146" s="31">
        <f>COUNTIFS(Data!$A$5:$A$3843,$B146,Data!$D$5:$D$3843,L$4)</f>
        <v>5</v>
      </c>
      <c r="M146" s="31">
        <f>COUNTIFS(Data!$A$5:$A$3843,$B146,Data!$D$5:$D$3843,M$4)</f>
        <v>0</v>
      </c>
      <c r="N146" s="15" t="str">
        <f t="shared" si="2"/>
        <v>OK</v>
      </c>
      <c r="O146" s="15" t="s">
        <v>518</v>
      </c>
    </row>
    <row r="147" spans="1:15" ht="18" x14ac:dyDescent="0.25">
      <c r="A147" s="13">
        <v>143</v>
      </c>
      <c r="B147" s="13" t="s">
        <v>519</v>
      </c>
      <c r="C147" s="13" t="s">
        <v>97</v>
      </c>
      <c r="D147" s="10" t="str">
        <f>IF(C147="","",IFERROR(INDEX(Lists!$B$2:$B$27,MATCH(C147,Lists!$A$2:$A$27,0)),"رمز غير معروف"))</f>
        <v>أسفلت وبردورات وإنترلوك</v>
      </c>
      <c r="E147" s="7" t="s">
        <v>520</v>
      </c>
      <c r="F147" s="30">
        <f>COUNTIFS(Data!$A$5:$A$3843,$B147)</f>
        <v>9</v>
      </c>
      <c r="G147" s="30">
        <f>COUNTIFS(Data!$A$5:$A$3843,$B147,Data!$G$5:$G$3843,"H")</f>
        <v>1</v>
      </c>
      <c r="H147" s="30">
        <f>COUNTIFS(Data!$A$5:$A$3843,$B147,Data!$G$5:$G$3843,"W")</f>
        <v>7</v>
      </c>
      <c r="I147" s="30">
        <f>COUNTIFS(Data!$A$5:$A$3843,$B147,Data!$G$5:$G$3843,"R")</f>
        <v>1</v>
      </c>
      <c r="J147" s="30">
        <f>COUNTIFS(Data!$A$5:$A$3843,$B147,Data!$D$5:$D$3843,J$4)</f>
        <v>0</v>
      </c>
      <c r="K147" s="30">
        <f>COUNTIFS(Data!$A$5:$A$3843,$B147,Data!$D$5:$D$3843,K$4)</f>
        <v>4</v>
      </c>
      <c r="L147" s="30">
        <f>COUNTIFS(Data!$A$5:$A$3843,$B147,Data!$D$5:$D$3843,L$4)</f>
        <v>5</v>
      </c>
      <c r="M147" s="30">
        <f>COUNTIFS(Data!$A$5:$A$3843,$B147,Data!$D$5:$D$3843,M$4)</f>
        <v>0</v>
      </c>
      <c r="N147" s="13" t="str">
        <f t="shared" si="2"/>
        <v>OK</v>
      </c>
      <c r="O147" s="13" t="s">
        <v>521</v>
      </c>
    </row>
    <row r="148" spans="1:15" ht="18" x14ac:dyDescent="0.25">
      <c r="A148" s="15">
        <v>144</v>
      </c>
      <c r="B148" s="15" t="s">
        <v>522</v>
      </c>
      <c r="C148" s="15" t="s">
        <v>97</v>
      </c>
      <c r="D148" s="28" t="str">
        <f>IF(C148="","",IFERROR(INDEX(Lists!$B$2:$B$27,MATCH(C148,Lists!$A$2:$A$27,0)),"رمز غير معروف"))</f>
        <v>أسفلت وبردورات وإنترلوك</v>
      </c>
      <c r="E148" s="9" t="s">
        <v>523</v>
      </c>
      <c r="F148" s="31">
        <f>COUNTIFS(Data!$A$5:$A$3843,$B148)</f>
        <v>6</v>
      </c>
      <c r="G148" s="31">
        <f>COUNTIFS(Data!$A$5:$A$3843,$B148,Data!$G$5:$G$3843,"H")</f>
        <v>2</v>
      </c>
      <c r="H148" s="31">
        <f>COUNTIFS(Data!$A$5:$A$3843,$B148,Data!$G$5:$G$3843,"W")</f>
        <v>4</v>
      </c>
      <c r="I148" s="31">
        <f>COUNTIFS(Data!$A$5:$A$3843,$B148,Data!$G$5:$G$3843,"R")</f>
        <v>0</v>
      </c>
      <c r="J148" s="31">
        <f>COUNTIFS(Data!$A$5:$A$3843,$B148,Data!$D$5:$D$3843,J$4)</f>
        <v>0</v>
      </c>
      <c r="K148" s="31">
        <f>COUNTIFS(Data!$A$5:$A$3843,$B148,Data!$D$5:$D$3843,K$4)</f>
        <v>1</v>
      </c>
      <c r="L148" s="31">
        <f>COUNTIFS(Data!$A$5:$A$3843,$B148,Data!$D$5:$D$3843,L$4)</f>
        <v>3</v>
      </c>
      <c r="M148" s="31">
        <f>COUNTIFS(Data!$A$5:$A$3843,$B148,Data!$D$5:$D$3843,M$4)</f>
        <v>2</v>
      </c>
      <c r="N148" s="15" t="str">
        <f t="shared" si="2"/>
        <v>OK</v>
      </c>
      <c r="O148" s="15" t="s">
        <v>524</v>
      </c>
    </row>
    <row r="149" spans="1:15" ht="18" x14ac:dyDescent="0.25">
      <c r="A149" s="13">
        <v>145</v>
      </c>
      <c r="B149" s="13" t="s">
        <v>525</v>
      </c>
      <c r="C149" s="13" t="s">
        <v>98</v>
      </c>
      <c r="D149" s="10" t="str">
        <f>IF(C149="","",IFERROR(INDEX(Lists!$B$2:$B$27,MATCH(C149,Lists!$A$2:$A$27,0)),"رمز غير معروف"))</f>
        <v>مباني بلوك وطوب</v>
      </c>
      <c r="E149" s="7" t="s">
        <v>526</v>
      </c>
      <c r="F149" s="30">
        <f>COUNTIFS(Data!$A$5:$A$3843,$B149)</f>
        <v>3</v>
      </c>
      <c r="G149" s="30">
        <f>COUNTIFS(Data!$A$5:$A$3843,$B149,Data!$G$5:$G$3843,"H")</f>
        <v>3</v>
      </c>
      <c r="H149" s="30">
        <f>COUNTIFS(Data!$A$5:$A$3843,$B149,Data!$G$5:$G$3843,"W")</f>
        <v>0</v>
      </c>
      <c r="I149" s="30">
        <f>COUNTIFS(Data!$A$5:$A$3843,$B149,Data!$G$5:$G$3843,"R")</f>
        <v>0</v>
      </c>
      <c r="J149" s="30">
        <f>COUNTIFS(Data!$A$5:$A$3843,$B149,Data!$D$5:$D$3843,J$4)</f>
        <v>0</v>
      </c>
      <c r="K149" s="30">
        <f>COUNTIFS(Data!$A$5:$A$3843,$B149,Data!$D$5:$D$3843,K$4)</f>
        <v>3</v>
      </c>
      <c r="L149" s="30">
        <f>COUNTIFS(Data!$A$5:$A$3843,$B149,Data!$D$5:$D$3843,L$4)</f>
        <v>0</v>
      </c>
      <c r="M149" s="30">
        <f>COUNTIFS(Data!$A$5:$A$3843,$B149,Data!$D$5:$D$3843,M$4)</f>
        <v>0</v>
      </c>
      <c r="N149" s="13" t="str">
        <f t="shared" si="2"/>
        <v>OK</v>
      </c>
      <c r="O149" s="13" t="s">
        <v>527</v>
      </c>
    </row>
    <row r="150" spans="1:15" ht="18" x14ac:dyDescent="0.25">
      <c r="A150" s="15">
        <v>146</v>
      </c>
      <c r="B150" s="15" t="s">
        <v>528</v>
      </c>
      <c r="C150" s="15" t="s">
        <v>98</v>
      </c>
      <c r="D150" s="28" t="str">
        <f>IF(C150="","",IFERROR(INDEX(Lists!$B$2:$B$27,MATCH(C150,Lists!$A$2:$A$27,0)),"رمز غير معروف"))</f>
        <v>مباني بلوك وطوب</v>
      </c>
      <c r="E150" s="9" t="s">
        <v>529</v>
      </c>
      <c r="F150" s="31">
        <f>COUNTIFS(Data!$A$5:$A$3843,$B150)</f>
        <v>2</v>
      </c>
      <c r="G150" s="31">
        <f>COUNTIFS(Data!$A$5:$A$3843,$B150,Data!$G$5:$G$3843,"H")</f>
        <v>1</v>
      </c>
      <c r="H150" s="31">
        <f>COUNTIFS(Data!$A$5:$A$3843,$B150,Data!$G$5:$G$3843,"W")</f>
        <v>1</v>
      </c>
      <c r="I150" s="31">
        <f>COUNTIFS(Data!$A$5:$A$3843,$B150,Data!$G$5:$G$3843,"R")</f>
        <v>0</v>
      </c>
      <c r="J150" s="31">
        <f>COUNTIFS(Data!$A$5:$A$3843,$B150,Data!$D$5:$D$3843,J$4)</f>
        <v>0</v>
      </c>
      <c r="K150" s="31">
        <f>COUNTIFS(Data!$A$5:$A$3843,$B150,Data!$D$5:$D$3843,K$4)</f>
        <v>2</v>
      </c>
      <c r="L150" s="31">
        <f>COUNTIFS(Data!$A$5:$A$3843,$B150,Data!$D$5:$D$3843,L$4)</f>
        <v>0</v>
      </c>
      <c r="M150" s="31">
        <f>COUNTIFS(Data!$A$5:$A$3843,$B150,Data!$D$5:$D$3843,M$4)</f>
        <v>0</v>
      </c>
      <c r="N150" s="15" t="str">
        <f t="shared" si="2"/>
        <v>OK</v>
      </c>
      <c r="O150" s="15" t="s">
        <v>530</v>
      </c>
    </row>
    <row r="151" spans="1:15" ht="18" x14ac:dyDescent="0.25">
      <c r="A151" s="13">
        <v>147</v>
      </c>
      <c r="B151" s="13" t="s">
        <v>531</v>
      </c>
      <c r="C151" s="13" t="s">
        <v>98</v>
      </c>
      <c r="D151" s="10" t="str">
        <f>IF(C151="","",IFERROR(INDEX(Lists!$B$2:$B$27,MATCH(C151,Lists!$A$2:$A$27,0)),"رمز غير معروف"))</f>
        <v>مباني بلوك وطوب</v>
      </c>
      <c r="E151" s="7" t="s">
        <v>532</v>
      </c>
      <c r="F151" s="30">
        <f>COUNTIFS(Data!$A$5:$A$3843,$B151)</f>
        <v>16</v>
      </c>
      <c r="G151" s="30">
        <f>COUNTIFS(Data!$A$5:$A$3843,$B151,Data!$G$5:$G$3843,"H")</f>
        <v>4</v>
      </c>
      <c r="H151" s="30">
        <f>COUNTIFS(Data!$A$5:$A$3843,$B151,Data!$G$5:$G$3843,"W")</f>
        <v>10</v>
      </c>
      <c r="I151" s="30">
        <f>COUNTIFS(Data!$A$5:$A$3843,$B151,Data!$G$5:$G$3843,"R")</f>
        <v>2</v>
      </c>
      <c r="J151" s="30">
        <f>COUNTIFS(Data!$A$5:$A$3843,$B151,Data!$D$5:$D$3843,J$4)</f>
        <v>0</v>
      </c>
      <c r="K151" s="30">
        <f>COUNTIFS(Data!$A$5:$A$3843,$B151,Data!$D$5:$D$3843,K$4)</f>
        <v>3</v>
      </c>
      <c r="L151" s="30">
        <f>COUNTIFS(Data!$A$5:$A$3843,$B151,Data!$D$5:$D$3843,L$4)</f>
        <v>7</v>
      </c>
      <c r="M151" s="30">
        <f>COUNTIFS(Data!$A$5:$A$3843,$B151,Data!$D$5:$D$3843,M$4)</f>
        <v>6</v>
      </c>
      <c r="N151" s="13" t="str">
        <f t="shared" si="2"/>
        <v>OK</v>
      </c>
      <c r="O151" s="13" t="s">
        <v>533</v>
      </c>
    </row>
    <row r="152" spans="1:15" ht="18" x14ac:dyDescent="0.25">
      <c r="A152" s="15">
        <v>148</v>
      </c>
      <c r="B152" s="15" t="s">
        <v>534</v>
      </c>
      <c r="C152" s="15" t="s">
        <v>98</v>
      </c>
      <c r="D152" s="28" t="str">
        <f>IF(C152="","",IFERROR(INDEX(Lists!$B$2:$B$27,MATCH(C152,Lists!$A$2:$A$27,0)),"رمز غير معروف"))</f>
        <v>مباني بلوك وطوب</v>
      </c>
      <c r="E152" s="9" t="s">
        <v>281</v>
      </c>
      <c r="F152" s="31">
        <f>COUNTIFS(Data!$A$5:$A$3843,$B152)</f>
        <v>1</v>
      </c>
      <c r="G152" s="31">
        <f>COUNTIFS(Data!$A$5:$A$3843,$B152,Data!$G$5:$G$3843,"H")</f>
        <v>1</v>
      </c>
      <c r="H152" s="31">
        <f>COUNTIFS(Data!$A$5:$A$3843,$B152,Data!$G$5:$G$3843,"W")</f>
        <v>0</v>
      </c>
      <c r="I152" s="31">
        <f>COUNTIFS(Data!$A$5:$A$3843,$B152,Data!$G$5:$G$3843,"R")</f>
        <v>0</v>
      </c>
      <c r="J152" s="31">
        <f>COUNTIFS(Data!$A$5:$A$3843,$B152,Data!$D$5:$D$3843,J$4)</f>
        <v>0</v>
      </c>
      <c r="K152" s="31">
        <f>COUNTIFS(Data!$A$5:$A$3843,$B152,Data!$D$5:$D$3843,K$4)</f>
        <v>0</v>
      </c>
      <c r="L152" s="31">
        <f>COUNTIFS(Data!$A$5:$A$3843,$B152,Data!$D$5:$D$3843,L$4)</f>
        <v>1</v>
      </c>
      <c r="M152" s="31">
        <f>COUNTIFS(Data!$A$5:$A$3843,$B152,Data!$D$5:$D$3843,M$4)</f>
        <v>0</v>
      </c>
      <c r="N152" s="15" t="str">
        <f t="shared" si="2"/>
        <v>OK</v>
      </c>
      <c r="O152" s="15" t="s">
        <v>535</v>
      </c>
    </row>
    <row r="153" spans="1:15" ht="18" x14ac:dyDescent="0.25">
      <c r="A153" s="13">
        <v>149</v>
      </c>
      <c r="B153" s="13" t="s">
        <v>536</v>
      </c>
      <c r="C153" s="13" t="s">
        <v>98</v>
      </c>
      <c r="D153" s="10" t="str">
        <f>IF(C153="","",IFERROR(INDEX(Lists!$B$2:$B$27,MATCH(C153,Lists!$A$2:$A$27,0)),"رمز غير معروف"))</f>
        <v>مباني بلوك وطوب</v>
      </c>
      <c r="E153" s="7" t="s">
        <v>537</v>
      </c>
      <c r="F153" s="30">
        <f>COUNTIFS(Data!$A$5:$A$3843,$B153)</f>
        <v>10</v>
      </c>
      <c r="G153" s="30">
        <f>COUNTIFS(Data!$A$5:$A$3843,$B153,Data!$G$5:$G$3843,"H")</f>
        <v>2</v>
      </c>
      <c r="H153" s="30">
        <f>COUNTIFS(Data!$A$5:$A$3843,$B153,Data!$G$5:$G$3843,"W")</f>
        <v>0</v>
      </c>
      <c r="I153" s="30">
        <f>COUNTIFS(Data!$A$5:$A$3843,$B153,Data!$G$5:$G$3843,"R")</f>
        <v>8</v>
      </c>
      <c r="J153" s="30">
        <f>COUNTIFS(Data!$A$5:$A$3843,$B153,Data!$D$5:$D$3843,J$4)</f>
        <v>4</v>
      </c>
      <c r="K153" s="30">
        <f>COUNTIFS(Data!$A$5:$A$3843,$B153,Data!$D$5:$D$3843,K$4)</f>
        <v>6</v>
      </c>
      <c r="L153" s="30">
        <f>COUNTIFS(Data!$A$5:$A$3843,$B153,Data!$D$5:$D$3843,L$4)</f>
        <v>0</v>
      </c>
      <c r="M153" s="30">
        <f>COUNTIFS(Data!$A$5:$A$3843,$B153,Data!$D$5:$D$3843,M$4)</f>
        <v>0</v>
      </c>
      <c r="N153" s="13" t="str">
        <f t="shared" si="2"/>
        <v>OK</v>
      </c>
      <c r="O153" s="13" t="s">
        <v>538</v>
      </c>
    </row>
    <row r="154" spans="1:15" ht="18" x14ac:dyDescent="0.25">
      <c r="A154" s="15">
        <v>150</v>
      </c>
      <c r="B154" s="15" t="s">
        <v>539</v>
      </c>
      <c r="C154" s="15" t="s">
        <v>98</v>
      </c>
      <c r="D154" s="28" t="str">
        <f>IF(C154="","",IFERROR(INDEX(Lists!$B$2:$B$27,MATCH(C154,Lists!$A$2:$A$27,0)),"رمز غير معروف"))</f>
        <v>مباني بلوك وطوب</v>
      </c>
      <c r="E154" s="9" t="s">
        <v>540</v>
      </c>
      <c r="F154" s="31">
        <f>COUNTIFS(Data!$A$5:$A$3843,$B154)</f>
        <v>16</v>
      </c>
      <c r="G154" s="31">
        <f>COUNTIFS(Data!$A$5:$A$3843,$B154,Data!$G$5:$G$3843,"H")</f>
        <v>9</v>
      </c>
      <c r="H154" s="31">
        <f>COUNTIFS(Data!$A$5:$A$3843,$B154,Data!$G$5:$G$3843,"W")</f>
        <v>4</v>
      </c>
      <c r="I154" s="31">
        <f>COUNTIFS(Data!$A$5:$A$3843,$B154,Data!$G$5:$G$3843,"R")</f>
        <v>3</v>
      </c>
      <c r="J154" s="31">
        <f>COUNTIFS(Data!$A$5:$A$3843,$B154,Data!$D$5:$D$3843,J$4)</f>
        <v>0</v>
      </c>
      <c r="K154" s="31">
        <f>COUNTIFS(Data!$A$5:$A$3843,$B154,Data!$D$5:$D$3843,K$4)</f>
        <v>16</v>
      </c>
      <c r="L154" s="31">
        <f>COUNTIFS(Data!$A$5:$A$3843,$B154,Data!$D$5:$D$3843,L$4)</f>
        <v>0</v>
      </c>
      <c r="M154" s="31">
        <f>COUNTIFS(Data!$A$5:$A$3843,$B154,Data!$D$5:$D$3843,M$4)</f>
        <v>0</v>
      </c>
      <c r="N154" s="15" t="str">
        <f t="shared" si="2"/>
        <v>OK</v>
      </c>
      <c r="O154" s="15" t="s">
        <v>541</v>
      </c>
    </row>
    <row r="155" spans="1:15" ht="18" x14ac:dyDescent="0.25">
      <c r="A155" s="13">
        <v>151</v>
      </c>
      <c r="B155" s="13" t="s">
        <v>542</v>
      </c>
      <c r="C155" s="13" t="s">
        <v>98</v>
      </c>
      <c r="D155" s="10" t="str">
        <f>IF(C155="","",IFERROR(INDEX(Lists!$B$2:$B$27,MATCH(C155,Lists!$A$2:$A$27,0)),"رمز غير معروف"))</f>
        <v>مباني بلوك وطوب</v>
      </c>
      <c r="E155" s="7" t="s">
        <v>543</v>
      </c>
      <c r="F155" s="30">
        <f>COUNTIFS(Data!$A$5:$A$3843,$B155)</f>
        <v>42</v>
      </c>
      <c r="G155" s="30">
        <f>COUNTIFS(Data!$A$5:$A$3843,$B155,Data!$G$5:$G$3843,"H")</f>
        <v>6</v>
      </c>
      <c r="H155" s="30">
        <f>COUNTIFS(Data!$A$5:$A$3843,$B155,Data!$G$5:$G$3843,"W")</f>
        <v>34</v>
      </c>
      <c r="I155" s="30">
        <f>COUNTIFS(Data!$A$5:$A$3843,$B155,Data!$G$5:$G$3843,"R")</f>
        <v>2</v>
      </c>
      <c r="J155" s="30">
        <f>COUNTIFS(Data!$A$5:$A$3843,$B155,Data!$D$5:$D$3843,J$4)</f>
        <v>0</v>
      </c>
      <c r="K155" s="30">
        <f>COUNTIFS(Data!$A$5:$A$3843,$B155,Data!$D$5:$D$3843,K$4)</f>
        <v>0</v>
      </c>
      <c r="L155" s="30">
        <f>COUNTIFS(Data!$A$5:$A$3843,$B155,Data!$D$5:$D$3843,L$4)</f>
        <v>41</v>
      </c>
      <c r="M155" s="30">
        <f>COUNTIFS(Data!$A$5:$A$3843,$B155,Data!$D$5:$D$3843,M$4)</f>
        <v>1</v>
      </c>
      <c r="N155" s="13" t="str">
        <f t="shared" si="2"/>
        <v>OK</v>
      </c>
      <c r="O155" s="13" t="s">
        <v>544</v>
      </c>
    </row>
    <row r="156" spans="1:15" ht="18" x14ac:dyDescent="0.25">
      <c r="A156" s="15">
        <v>152</v>
      </c>
      <c r="B156" s="15" t="s">
        <v>545</v>
      </c>
      <c r="C156" s="15" t="s">
        <v>98</v>
      </c>
      <c r="D156" s="28" t="str">
        <f>IF(C156="","",IFERROR(INDEX(Lists!$B$2:$B$27,MATCH(C156,Lists!$A$2:$A$27,0)),"رمز غير معروف"))</f>
        <v>مباني بلوك وطوب</v>
      </c>
      <c r="E156" s="9" t="s">
        <v>546</v>
      </c>
      <c r="F156" s="31">
        <f>COUNTIFS(Data!$A$5:$A$3843,$B156)</f>
        <v>27</v>
      </c>
      <c r="G156" s="31">
        <f>COUNTIFS(Data!$A$5:$A$3843,$B156,Data!$G$5:$G$3843,"H")</f>
        <v>1</v>
      </c>
      <c r="H156" s="31">
        <f>COUNTIFS(Data!$A$5:$A$3843,$B156,Data!$G$5:$G$3843,"W")</f>
        <v>26</v>
      </c>
      <c r="I156" s="31">
        <f>COUNTIFS(Data!$A$5:$A$3843,$B156,Data!$G$5:$G$3843,"R")</f>
        <v>0</v>
      </c>
      <c r="J156" s="31">
        <f>COUNTIFS(Data!$A$5:$A$3843,$B156,Data!$D$5:$D$3843,J$4)</f>
        <v>0</v>
      </c>
      <c r="K156" s="31">
        <f>COUNTIFS(Data!$A$5:$A$3843,$B156,Data!$D$5:$D$3843,K$4)</f>
        <v>0</v>
      </c>
      <c r="L156" s="31">
        <f>COUNTIFS(Data!$A$5:$A$3843,$B156,Data!$D$5:$D$3843,L$4)</f>
        <v>27</v>
      </c>
      <c r="M156" s="31">
        <f>COUNTIFS(Data!$A$5:$A$3843,$B156,Data!$D$5:$D$3843,M$4)</f>
        <v>0</v>
      </c>
      <c r="N156" s="15" t="str">
        <f t="shared" si="2"/>
        <v>OK</v>
      </c>
      <c r="O156" s="15" t="s">
        <v>547</v>
      </c>
    </row>
    <row r="157" spans="1:15" ht="18" x14ac:dyDescent="0.25">
      <c r="A157" s="13">
        <v>153</v>
      </c>
      <c r="B157" s="13" t="s">
        <v>548</v>
      </c>
      <c r="C157" s="13" t="s">
        <v>98</v>
      </c>
      <c r="D157" s="10" t="str">
        <f>IF(C157="","",IFERROR(INDEX(Lists!$B$2:$B$27,MATCH(C157,Lists!$A$2:$A$27,0)),"رمز غير معروف"))</f>
        <v>مباني بلوك وطوب</v>
      </c>
      <c r="E157" s="7" t="s">
        <v>549</v>
      </c>
      <c r="F157" s="30">
        <f>COUNTIFS(Data!$A$5:$A$3843,$B157)</f>
        <v>6</v>
      </c>
      <c r="G157" s="30">
        <f>COUNTIFS(Data!$A$5:$A$3843,$B157,Data!$G$5:$G$3843,"H")</f>
        <v>2</v>
      </c>
      <c r="H157" s="30">
        <f>COUNTIFS(Data!$A$5:$A$3843,$B157,Data!$G$5:$G$3843,"W")</f>
        <v>4</v>
      </c>
      <c r="I157" s="30">
        <f>COUNTIFS(Data!$A$5:$A$3843,$B157,Data!$G$5:$G$3843,"R")</f>
        <v>0</v>
      </c>
      <c r="J157" s="30">
        <f>COUNTIFS(Data!$A$5:$A$3843,$B157,Data!$D$5:$D$3843,J$4)</f>
        <v>0</v>
      </c>
      <c r="K157" s="30">
        <f>COUNTIFS(Data!$A$5:$A$3843,$B157,Data!$D$5:$D$3843,K$4)</f>
        <v>0</v>
      </c>
      <c r="L157" s="30">
        <f>COUNTIFS(Data!$A$5:$A$3843,$B157,Data!$D$5:$D$3843,L$4)</f>
        <v>6</v>
      </c>
      <c r="M157" s="30">
        <f>COUNTIFS(Data!$A$5:$A$3843,$B157,Data!$D$5:$D$3843,M$4)</f>
        <v>0</v>
      </c>
      <c r="N157" s="13" t="str">
        <f t="shared" si="2"/>
        <v>OK</v>
      </c>
      <c r="O157" s="13" t="s">
        <v>550</v>
      </c>
    </row>
    <row r="158" spans="1:15" ht="18" x14ac:dyDescent="0.25">
      <c r="A158" s="15">
        <v>154</v>
      </c>
      <c r="B158" s="15" t="s">
        <v>551</v>
      </c>
      <c r="C158" s="15" t="s">
        <v>98</v>
      </c>
      <c r="D158" s="28" t="str">
        <f>IF(C158="","",IFERROR(INDEX(Lists!$B$2:$B$27,MATCH(C158,Lists!$A$2:$A$27,0)),"رمز غير معروف"))</f>
        <v>مباني بلوك وطوب</v>
      </c>
      <c r="E158" s="9" t="s">
        <v>552</v>
      </c>
      <c r="F158" s="31">
        <f>COUNTIFS(Data!$A$5:$A$3843,$B158)</f>
        <v>12</v>
      </c>
      <c r="G158" s="31">
        <f>COUNTIFS(Data!$A$5:$A$3843,$B158,Data!$G$5:$G$3843,"H")</f>
        <v>0</v>
      </c>
      <c r="H158" s="31">
        <f>COUNTIFS(Data!$A$5:$A$3843,$B158,Data!$G$5:$G$3843,"W")</f>
        <v>11</v>
      </c>
      <c r="I158" s="31">
        <f>COUNTIFS(Data!$A$5:$A$3843,$B158,Data!$G$5:$G$3843,"R")</f>
        <v>1</v>
      </c>
      <c r="J158" s="31">
        <f>COUNTIFS(Data!$A$5:$A$3843,$B158,Data!$D$5:$D$3843,J$4)</f>
        <v>0</v>
      </c>
      <c r="K158" s="31">
        <f>COUNTIFS(Data!$A$5:$A$3843,$B158,Data!$D$5:$D$3843,K$4)</f>
        <v>0</v>
      </c>
      <c r="L158" s="31">
        <f>COUNTIFS(Data!$A$5:$A$3843,$B158,Data!$D$5:$D$3843,L$4)</f>
        <v>0</v>
      </c>
      <c r="M158" s="31">
        <f>COUNTIFS(Data!$A$5:$A$3843,$B158,Data!$D$5:$D$3843,M$4)</f>
        <v>12</v>
      </c>
      <c r="N158" s="15" t="str">
        <f t="shared" si="2"/>
        <v>OK</v>
      </c>
      <c r="O158" s="15" t="s">
        <v>553</v>
      </c>
    </row>
    <row r="159" spans="1:15" ht="18" x14ac:dyDescent="0.25">
      <c r="A159" s="13">
        <v>155</v>
      </c>
      <c r="B159" s="13" t="s">
        <v>554</v>
      </c>
      <c r="C159" s="13" t="s">
        <v>98</v>
      </c>
      <c r="D159" s="10" t="str">
        <f>IF(C159="","",IFERROR(INDEX(Lists!$B$2:$B$27,MATCH(C159,Lists!$A$2:$A$27,0)),"رمز غير معروف"))</f>
        <v>مباني بلوك وطوب</v>
      </c>
      <c r="E159" s="7" t="s">
        <v>555</v>
      </c>
      <c r="F159" s="30">
        <f>COUNTIFS(Data!$A$5:$A$3843,$B159)</f>
        <v>2</v>
      </c>
      <c r="G159" s="30">
        <f>COUNTIFS(Data!$A$5:$A$3843,$B159,Data!$G$5:$G$3843,"H")</f>
        <v>0</v>
      </c>
      <c r="H159" s="30">
        <f>COUNTIFS(Data!$A$5:$A$3843,$B159,Data!$G$5:$G$3843,"W")</f>
        <v>2</v>
      </c>
      <c r="I159" s="30">
        <f>COUNTIFS(Data!$A$5:$A$3843,$B159,Data!$G$5:$G$3843,"R")</f>
        <v>0</v>
      </c>
      <c r="J159" s="30">
        <f>COUNTIFS(Data!$A$5:$A$3843,$B159,Data!$D$5:$D$3843,J$4)</f>
        <v>0</v>
      </c>
      <c r="K159" s="30">
        <f>COUNTIFS(Data!$A$5:$A$3843,$B159,Data!$D$5:$D$3843,K$4)</f>
        <v>0</v>
      </c>
      <c r="L159" s="30">
        <f>COUNTIFS(Data!$A$5:$A$3843,$B159,Data!$D$5:$D$3843,L$4)</f>
        <v>2</v>
      </c>
      <c r="M159" s="30">
        <f>COUNTIFS(Data!$A$5:$A$3843,$B159,Data!$D$5:$D$3843,M$4)</f>
        <v>0</v>
      </c>
      <c r="N159" s="13" t="str">
        <f t="shared" si="2"/>
        <v>OK</v>
      </c>
      <c r="O159" s="13" t="s">
        <v>556</v>
      </c>
    </row>
    <row r="160" spans="1:15" ht="18" x14ac:dyDescent="0.25">
      <c r="A160" s="15">
        <v>156</v>
      </c>
      <c r="B160" s="15" t="s">
        <v>557</v>
      </c>
      <c r="C160" s="15" t="s">
        <v>98</v>
      </c>
      <c r="D160" s="28" t="str">
        <f>IF(C160="","",IFERROR(INDEX(Lists!$B$2:$B$27,MATCH(C160,Lists!$A$2:$A$27,0)),"رمز غير معروف"))</f>
        <v>مباني بلوك وطوب</v>
      </c>
      <c r="E160" s="9" t="s">
        <v>558</v>
      </c>
      <c r="F160" s="31">
        <f>COUNTIFS(Data!$A$5:$A$3843,$B160)</f>
        <v>7</v>
      </c>
      <c r="G160" s="31">
        <f>COUNTIFS(Data!$A$5:$A$3843,$B160,Data!$G$5:$G$3843,"H")</f>
        <v>1</v>
      </c>
      <c r="H160" s="31">
        <f>COUNTIFS(Data!$A$5:$A$3843,$B160,Data!$G$5:$G$3843,"W")</f>
        <v>5</v>
      </c>
      <c r="I160" s="31">
        <f>COUNTIFS(Data!$A$5:$A$3843,$B160,Data!$G$5:$G$3843,"R")</f>
        <v>1</v>
      </c>
      <c r="J160" s="31">
        <f>COUNTIFS(Data!$A$5:$A$3843,$B160,Data!$D$5:$D$3843,J$4)</f>
        <v>1</v>
      </c>
      <c r="K160" s="31">
        <f>COUNTIFS(Data!$A$5:$A$3843,$B160,Data!$D$5:$D$3843,K$4)</f>
        <v>0</v>
      </c>
      <c r="L160" s="31">
        <f>COUNTIFS(Data!$A$5:$A$3843,$B160,Data!$D$5:$D$3843,L$4)</f>
        <v>5</v>
      </c>
      <c r="M160" s="31">
        <f>COUNTIFS(Data!$A$5:$A$3843,$B160,Data!$D$5:$D$3843,M$4)</f>
        <v>1</v>
      </c>
      <c r="N160" s="15" t="str">
        <f t="shared" si="2"/>
        <v>OK</v>
      </c>
      <c r="O160" s="15" t="s">
        <v>559</v>
      </c>
    </row>
    <row r="161" spans="1:15" ht="18" x14ac:dyDescent="0.25">
      <c r="A161" s="13">
        <v>157</v>
      </c>
      <c r="B161" s="13" t="s">
        <v>560</v>
      </c>
      <c r="C161" s="13" t="s">
        <v>98</v>
      </c>
      <c r="D161" s="10" t="str">
        <f>IF(C161="","",IFERROR(INDEX(Lists!$B$2:$B$27,MATCH(C161,Lists!$A$2:$A$27,0)),"رمز غير معروف"))</f>
        <v>مباني بلوك وطوب</v>
      </c>
      <c r="E161" s="7" t="s">
        <v>561</v>
      </c>
      <c r="F161" s="30">
        <f>COUNTIFS(Data!$A$5:$A$3843,$B161)</f>
        <v>1</v>
      </c>
      <c r="G161" s="30">
        <f>COUNTIFS(Data!$A$5:$A$3843,$B161,Data!$G$5:$G$3843,"H")</f>
        <v>0</v>
      </c>
      <c r="H161" s="30">
        <f>COUNTIFS(Data!$A$5:$A$3843,$B161,Data!$G$5:$G$3843,"W")</f>
        <v>1</v>
      </c>
      <c r="I161" s="30">
        <f>COUNTIFS(Data!$A$5:$A$3843,$B161,Data!$G$5:$G$3843,"R")</f>
        <v>0</v>
      </c>
      <c r="J161" s="30">
        <f>COUNTIFS(Data!$A$5:$A$3843,$B161,Data!$D$5:$D$3843,J$4)</f>
        <v>0</v>
      </c>
      <c r="K161" s="30">
        <f>COUNTIFS(Data!$A$5:$A$3843,$B161,Data!$D$5:$D$3843,K$4)</f>
        <v>0</v>
      </c>
      <c r="L161" s="30">
        <f>COUNTIFS(Data!$A$5:$A$3843,$B161,Data!$D$5:$D$3843,L$4)</f>
        <v>1</v>
      </c>
      <c r="M161" s="30">
        <f>COUNTIFS(Data!$A$5:$A$3843,$B161,Data!$D$5:$D$3843,M$4)</f>
        <v>0</v>
      </c>
      <c r="N161" s="13" t="str">
        <f t="shared" si="2"/>
        <v>OK</v>
      </c>
      <c r="O161" s="13" t="s">
        <v>562</v>
      </c>
    </row>
    <row r="162" spans="1:15" ht="18" x14ac:dyDescent="0.25">
      <c r="A162" s="15">
        <v>158</v>
      </c>
      <c r="B162" s="15" t="s">
        <v>563</v>
      </c>
      <c r="C162" s="15" t="s">
        <v>98</v>
      </c>
      <c r="D162" s="28" t="str">
        <f>IF(C162="","",IFERROR(INDEX(Lists!$B$2:$B$27,MATCH(C162,Lists!$A$2:$A$27,0)),"رمز غير معروف"))</f>
        <v>مباني بلوك وطوب</v>
      </c>
      <c r="E162" s="9" t="s">
        <v>564</v>
      </c>
      <c r="F162" s="31">
        <f>COUNTIFS(Data!$A$5:$A$3843,$B162)</f>
        <v>6</v>
      </c>
      <c r="G162" s="31">
        <f>COUNTIFS(Data!$A$5:$A$3843,$B162,Data!$G$5:$G$3843,"H")</f>
        <v>1</v>
      </c>
      <c r="H162" s="31">
        <f>COUNTIFS(Data!$A$5:$A$3843,$B162,Data!$G$5:$G$3843,"W")</f>
        <v>5</v>
      </c>
      <c r="I162" s="31">
        <f>COUNTIFS(Data!$A$5:$A$3843,$B162,Data!$G$5:$G$3843,"R")</f>
        <v>0</v>
      </c>
      <c r="J162" s="31">
        <f>COUNTIFS(Data!$A$5:$A$3843,$B162,Data!$D$5:$D$3843,J$4)</f>
        <v>0</v>
      </c>
      <c r="K162" s="31">
        <f>COUNTIFS(Data!$A$5:$A$3843,$B162,Data!$D$5:$D$3843,K$4)</f>
        <v>0</v>
      </c>
      <c r="L162" s="31">
        <f>COUNTIFS(Data!$A$5:$A$3843,$B162,Data!$D$5:$D$3843,L$4)</f>
        <v>6</v>
      </c>
      <c r="M162" s="31">
        <f>COUNTIFS(Data!$A$5:$A$3843,$B162,Data!$D$5:$D$3843,M$4)</f>
        <v>0</v>
      </c>
      <c r="N162" s="15" t="str">
        <f t="shared" si="2"/>
        <v>OK</v>
      </c>
      <c r="O162" s="15" t="s">
        <v>565</v>
      </c>
    </row>
    <row r="163" spans="1:15" ht="54" x14ac:dyDescent="0.25">
      <c r="A163" s="13">
        <v>159</v>
      </c>
      <c r="B163" s="13" t="s">
        <v>566</v>
      </c>
      <c r="C163" s="13" t="s">
        <v>98</v>
      </c>
      <c r="D163" s="10" t="str">
        <f>IF(C163="","",IFERROR(INDEX(Lists!$B$2:$B$27,MATCH(C163,Lists!$A$2:$A$27,0)),"رمز غير معروف"))</f>
        <v>مباني بلوك وطوب</v>
      </c>
      <c r="E163" s="7" t="s">
        <v>567</v>
      </c>
      <c r="F163" s="30">
        <f>COUNTIFS(Data!$A$5:$A$3843,$B163)</f>
        <v>12</v>
      </c>
      <c r="G163" s="30">
        <f>COUNTIFS(Data!$A$5:$A$3843,$B163,Data!$G$5:$G$3843,"H")</f>
        <v>2</v>
      </c>
      <c r="H163" s="30">
        <f>COUNTIFS(Data!$A$5:$A$3843,$B163,Data!$G$5:$G$3843,"W")</f>
        <v>10</v>
      </c>
      <c r="I163" s="30">
        <f>COUNTIFS(Data!$A$5:$A$3843,$B163,Data!$G$5:$G$3843,"R")</f>
        <v>0</v>
      </c>
      <c r="J163" s="30">
        <f>COUNTIFS(Data!$A$5:$A$3843,$B163,Data!$D$5:$D$3843,J$4)</f>
        <v>0</v>
      </c>
      <c r="K163" s="30">
        <f>COUNTIFS(Data!$A$5:$A$3843,$B163,Data!$D$5:$D$3843,K$4)</f>
        <v>1</v>
      </c>
      <c r="L163" s="30">
        <f>COUNTIFS(Data!$A$5:$A$3843,$B163,Data!$D$5:$D$3843,L$4)</f>
        <v>8</v>
      </c>
      <c r="M163" s="30">
        <f>COUNTIFS(Data!$A$5:$A$3843,$B163,Data!$D$5:$D$3843,M$4)</f>
        <v>3</v>
      </c>
      <c r="N163" s="13" t="str">
        <f t="shared" si="2"/>
        <v>OK</v>
      </c>
      <c r="O163" s="13" t="s">
        <v>568</v>
      </c>
    </row>
    <row r="164" spans="1:15" ht="18" x14ac:dyDescent="0.25">
      <c r="A164" s="15">
        <v>160</v>
      </c>
      <c r="B164" s="15" t="s">
        <v>569</v>
      </c>
      <c r="C164" s="15" t="s">
        <v>98</v>
      </c>
      <c r="D164" s="28" t="str">
        <f>IF(C164="","",IFERROR(INDEX(Lists!$B$2:$B$27,MATCH(C164,Lists!$A$2:$A$27,0)),"رمز غير معروف"))</f>
        <v>مباني بلوك وطوب</v>
      </c>
      <c r="E164" s="9" t="s">
        <v>570</v>
      </c>
      <c r="F164" s="31">
        <f>COUNTIFS(Data!$A$5:$A$3843,$B164)</f>
        <v>12</v>
      </c>
      <c r="G164" s="31">
        <f>COUNTIFS(Data!$A$5:$A$3843,$B164,Data!$G$5:$G$3843,"H")</f>
        <v>0</v>
      </c>
      <c r="H164" s="31">
        <f>COUNTIFS(Data!$A$5:$A$3843,$B164,Data!$G$5:$G$3843,"W")</f>
        <v>11</v>
      </c>
      <c r="I164" s="31">
        <f>COUNTIFS(Data!$A$5:$A$3843,$B164,Data!$G$5:$G$3843,"R")</f>
        <v>1</v>
      </c>
      <c r="J164" s="31">
        <f>COUNTIFS(Data!$A$5:$A$3843,$B164,Data!$D$5:$D$3843,J$4)</f>
        <v>0</v>
      </c>
      <c r="K164" s="31">
        <f>COUNTIFS(Data!$A$5:$A$3843,$B164,Data!$D$5:$D$3843,K$4)</f>
        <v>0</v>
      </c>
      <c r="L164" s="31">
        <f>COUNTIFS(Data!$A$5:$A$3843,$B164,Data!$D$5:$D$3843,L$4)</f>
        <v>12</v>
      </c>
      <c r="M164" s="31">
        <f>COUNTIFS(Data!$A$5:$A$3843,$B164,Data!$D$5:$D$3843,M$4)</f>
        <v>0</v>
      </c>
      <c r="N164" s="15" t="str">
        <f t="shared" si="2"/>
        <v>OK</v>
      </c>
      <c r="O164" s="15" t="s">
        <v>571</v>
      </c>
    </row>
    <row r="165" spans="1:15" ht="18" x14ac:dyDescent="0.25">
      <c r="A165" s="13">
        <v>161</v>
      </c>
      <c r="B165" s="13" t="s">
        <v>572</v>
      </c>
      <c r="C165" s="13" t="s">
        <v>98</v>
      </c>
      <c r="D165" s="10" t="str">
        <f>IF(C165="","",IFERROR(INDEX(Lists!$B$2:$B$27,MATCH(C165,Lists!$A$2:$A$27,0)),"رمز غير معروف"))</f>
        <v>مباني بلوك وطوب</v>
      </c>
      <c r="E165" s="7" t="s">
        <v>573</v>
      </c>
      <c r="F165" s="30">
        <f>COUNTIFS(Data!$A$5:$A$3843,$B165)</f>
        <v>2</v>
      </c>
      <c r="G165" s="30">
        <f>COUNTIFS(Data!$A$5:$A$3843,$B165,Data!$G$5:$G$3843,"H")</f>
        <v>1</v>
      </c>
      <c r="H165" s="30">
        <f>COUNTIFS(Data!$A$5:$A$3843,$B165,Data!$G$5:$G$3843,"W")</f>
        <v>1</v>
      </c>
      <c r="I165" s="30">
        <f>COUNTIFS(Data!$A$5:$A$3843,$B165,Data!$G$5:$G$3843,"R")</f>
        <v>0</v>
      </c>
      <c r="J165" s="30">
        <f>COUNTIFS(Data!$A$5:$A$3843,$B165,Data!$D$5:$D$3843,J$4)</f>
        <v>0</v>
      </c>
      <c r="K165" s="30">
        <f>COUNTIFS(Data!$A$5:$A$3843,$B165,Data!$D$5:$D$3843,K$4)</f>
        <v>0</v>
      </c>
      <c r="L165" s="30">
        <f>COUNTIFS(Data!$A$5:$A$3843,$B165,Data!$D$5:$D$3843,L$4)</f>
        <v>1</v>
      </c>
      <c r="M165" s="30">
        <f>COUNTIFS(Data!$A$5:$A$3843,$B165,Data!$D$5:$D$3843,M$4)</f>
        <v>1</v>
      </c>
      <c r="N165" s="13" t="str">
        <f t="shared" si="2"/>
        <v>OK</v>
      </c>
      <c r="O165" s="13" t="s">
        <v>574</v>
      </c>
    </row>
    <row r="166" spans="1:15" ht="18" x14ac:dyDescent="0.25">
      <c r="A166" s="15">
        <v>162</v>
      </c>
      <c r="B166" s="15" t="s">
        <v>575</v>
      </c>
      <c r="C166" s="15" t="s">
        <v>98</v>
      </c>
      <c r="D166" s="28" t="str">
        <f>IF(C166="","",IFERROR(INDEX(Lists!$B$2:$B$27,MATCH(C166,Lists!$A$2:$A$27,0)),"رمز غير معروف"))</f>
        <v>مباني بلوك وطوب</v>
      </c>
      <c r="E166" s="9" t="s">
        <v>576</v>
      </c>
      <c r="F166" s="31">
        <f>COUNTIFS(Data!$A$5:$A$3843,$B166)</f>
        <v>1</v>
      </c>
      <c r="G166" s="31">
        <f>COUNTIFS(Data!$A$5:$A$3843,$B166,Data!$G$5:$G$3843,"H")</f>
        <v>1</v>
      </c>
      <c r="H166" s="31">
        <f>COUNTIFS(Data!$A$5:$A$3843,$B166,Data!$G$5:$G$3843,"W")</f>
        <v>0</v>
      </c>
      <c r="I166" s="31">
        <f>COUNTIFS(Data!$A$5:$A$3843,$B166,Data!$G$5:$G$3843,"R")</f>
        <v>0</v>
      </c>
      <c r="J166" s="31">
        <f>COUNTIFS(Data!$A$5:$A$3843,$B166,Data!$D$5:$D$3843,J$4)</f>
        <v>0</v>
      </c>
      <c r="K166" s="31">
        <f>COUNTIFS(Data!$A$5:$A$3843,$B166,Data!$D$5:$D$3843,K$4)</f>
        <v>0</v>
      </c>
      <c r="L166" s="31">
        <f>COUNTIFS(Data!$A$5:$A$3843,$B166,Data!$D$5:$D$3843,L$4)</f>
        <v>1</v>
      </c>
      <c r="M166" s="31">
        <f>COUNTIFS(Data!$A$5:$A$3843,$B166,Data!$D$5:$D$3843,M$4)</f>
        <v>0</v>
      </c>
      <c r="N166" s="15" t="str">
        <f t="shared" si="2"/>
        <v>OK</v>
      </c>
      <c r="O166" s="15" t="s">
        <v>562</v>
      </c>
    </row>
    <row r="167" spans="1:15" ht="18" x14ac:dyDescent="0.25">
      <c r="A167" s="13">
        <v>163</v>
      </c>
      <c r="B167" s="13" t="s">
        <v>577</v>
      </c>
      <c r="C167" s="13" t="s">
        <v>99</v>
      </c>
      <c r="D167" s="10" t="str">
        <f>IF(C167="","",IFERROR(INDEX(Lists!$B$2:$B$27,MATCH(C167,Lists!$A$2:$A$27,0)),"رمز غير معروف"))</f>
        <v>لياسة وبياض</v>
      </c>
      <c r="E167" s="7" t="s">
        <v>578</v>
      </c>
      <c r="F167" s="30">
        <f>COUNTIFS(Data!$A$5:$A$3843,$B167)</f>
        <v>40</v>
      </c>
      <c r="G167" s="30">
        <f>COUNTIFS(Data!$A$5:$A$3843,$B167,Data!$G$5:$G$3843,"H")</f>
        <v>2</v>
      </c>
      <c r="H167" s="30">
        <f>COUNTIFS(Data!$A$5:$A$3843,$B167,Data!$G$5:$G$3843,"W")</f>
        <v>35</v>
      </c>
      <c r="I167" s="30">
        <f>COUNTIFS(Data!$A$5:$A$3843,$B167,Data!$G$5:$G$3843,"R")</f>
        <v>3</v>
      </c>
      <c r="J167" s="30">
        <f>COUNTIFS(Data!$A$5:$A$3843,$B167,Data!$D$5:$D$3843,J$4)</f>
        <v>0</v>
      </c>
      <c r="K167" s="30">
        <f>COUNTIFS(Data!$A$5:$A$3843,$B167,Data!$D$5:$D$3843,K$4)</f>
        <v>30</v>
      </c>
      <c r="L167" s="30">
        <f>COUNTIFS(Data!$A$5:$A$3843,$B167,Data!$D$5:$D$3843,L$4)</f>
        <v>10</v>
      </c>
      <c r="M167" s="30">
        <f>COUNTIFS(Data!$A$5:$A$3843,$B167,Data!$D$5:$D$3843,M$4)</f>
        <v>0</v>
      </c>
      <c r="N167" s="13" t="str">
        <f t="shared" si="2"/>
        <v>OK</v>
      </c>
      <c r="O167" s="13" t="s">
        <v>579</v>
      </c>
    </row>
    <row r="168" spans="1:15" ht="18" x14ac:dyDescent="0.25">
      <c r="A168" s="15">
        <v>164</v>
      </c>
      <c r="B168" s="15" t="s">
        <v>580</v>
      </c>
      <c r="C168" s="15" t="s">
        <v>99</v>
      </c>
      <c r="D168" s="28" t="str">
        <f>IF(C168="","",IFERROR(INDEX(Lists!$B$2:$B$27,MATCH(C168,Lists!$A$2:$A$27,0)),"رمز غير معروف"))</f>
        <v>لياسة وبياض</v>
      </c>
      <c r="E168" s="9" t="s">
        <v>581</v>
      </c>
      <c r="F168" s="31">
        <f>COUNTIFS(Data!$A$5:$A$3843,$B168)</f>
        <v>19</v>
      </c>
      <c r="G168" s="31">
        <f>COUNTIFS(Data!$A$5:$A$3843,$B168,Data!$G$5:$G$3843,"H")</f>
        <v>1</v>
      </c>
      <c r="H168" s="31">
        <f>COUNTIFS(Data!$A$5:$A$3843,$B168,Data!$G$5:$G$3843,"W")</f>
        <v>18</v>
      </c>
      <c r="I168" s="31">
        <f>COUNTIFS(Data!$A$5:$A$3843,$B168,Data!$G$5:$G$3843,"R")</f>
        <v>0</v>
      </c>
      <c r="J168" s="31">
        <f>COUNTIFS(Data!$A$5:$A$3843,$B168,Data!$D$5:$D$3843,J$4)</f>
        <v>0</v>
      </c>
      <c r="K168" s="31">
        <f>COUNTIFS(Data!$A$5:$A$3843,$B168,Data!$D$5:$D$3843,K$4)</f>
        <v>0</v>
      </c>
      <c r="L168" s="31">
        <f>COUNTIFS(Data!$A$5:$A$3843,$B168,Data!$D$5:$D$3843,L$4)</f>
        <v>19</v>
      </c>
      <c r="M168" s="31">
        <f>COUNTIFS(Data!$A$5:$A$3843,$B168,Data!$D$5:$D$3843,M$4)</f>
        <v>0</v>
      </c>
      <c r="N168" s="15" t="str">
        <f t="shared" si="2"/>
        <v>OK</v>
      </c>
      <c r="O168" s="15" t="s">
        <v>582</v>
      </c>
    </row>
    <row r="169" spans="1:15" ht="18" x14ac:dyDescent="0.25">
      <c r="A169" s="13">
        <v>165</v>
      </c>
      <c r="B169" s="13" t="s">
        <v>583</v>
      </c>
      <c r="C169" s="13" t="s">
        <v>99</v>
      </c>
      <c r="D169" s="10" t="str">
        <f>IF(C169="","",IFERROR(INDEX(Lists!$B$2:$B$27,MATCH(C169,Lists!$A$2:$A$27,0)),"رمز غير معروف"))</f>
        <v>لياسة وبياض</v>
      </c>
      <c r="E169" s="7" t="s">
        <v>584</v>
      </c>
      <c r="F169" s="30">
        <f>COUNTIFS(Data!$A$5:$A$3843,$B169)</f>
        <v>6</v>
      </c>
      <c r="G169" s="30">
        <f>COUNTIFS(Data!$A$5:$A$3843,$B169,Data!$G$5:$G$3843,"H")</f>
        <v>0</v>
      </c>
      <c r="H169" s="30">
        <f>COUNTIFS(Data!$A$5:$A$3843,$B169,Data!$G$5:$G$3843,"W")</f>
        <v>6</v>
      </c>
      <c r="I169" s="30">
        <f>COUNTIFS(Data!$A$5:$A$3843,$B169,Data!$G$5:$G$3843,"R")</f>
        <v>0</v>
      </c>
      <c r="J169" s="30">
        <f>COUNTIFS(Data!$A$5:$A$3843,$B169,Data!$D$5:$D$3843,J$4)</f>
        <v>0</v>
      </c>
      <c r="K169" s="30">
        <f>COUNTIFS(Data!$A$5:$A$3843,$B169,Data!$D$5:$D$3843,K$4)</f>
        <v>0</v>
      </c>
      <c r="L169" s="30">
        <f>COUNTIFS(Data!$A$5:$A$3843,$B169,Data!$D$5:$D$3843,L$4)</f>
        <v>6</v>
      </c>
      <c r="M169" s="30">
        <f>COUNTIFS(Data!$A$5:$A$3843,$B169,Data!$D$5:$D$3843,M$4)</f>
        <v>0</v>
      </c>
      <c r="N169" s="13" t="str">
        <f t="shared" si="2"/>
        <v>OK</v>
      </c>
      <c r="O169" s="13" t="s">
        <v>585</v>
      </c>
    </row>
    <row r="170" spans="1:15" ht="18" x14ac:dyDescent="0.25">
      <c r="A170" s="15">
        <v>166</v>
      </c>
      <c r="B170" s="15" t="s">
        <v>586</v>
      </c>
      <c r="C170" s="15" t="s">
        <v>99</v>
      </c>
      <c r="D170" s="28" t="str">
        <f>IF(C170="","",IFERROR(INDEX(Lists!$B$2:$B$27,MATCH(C170,Lists!$A$2:$A$27,0)),"رمز غير معروف"))</f>
        <v>لياسة وبياض</v>
      </c>
      <c r="E170" s="9" t="s">
        <v>587</v>
      </c>
      <c r="F170" s="31">
        <f>COUNTIFS(Data!$A$5:$A$3843,$B170)</f>
        <v>28</v>
      </c>
      <c r="G170" s="31">
        <f>COUNTIFS(Data!$A$5:$A$3843,$B170,Data!$G$5:$G$3843,"H")</f>
        <v>1</v>
      </c>
      <c r="H170" s="31">
        <f>COUNTIFS(Data!$A$5:$A$3843,$B170,Data!$G$5:$G$3843,"W")</f>
        <v>25</v>
      </c>
      <c r="I170" s="31">
        <f>COUNTIFS(Data!$A$5:$A$3843,$B170,Data!$G$5:$G$3843,"R")</f>
        <v>2</v>
      </c>
      <c r="J170" s="31">
        <f>COUNTIFS(Data!$A$5:$A$3843,$B170,Data!$D$5:$D$3843,J$4)</f>
        <v>0</v>
      </c>
      <c r="K170" s="31">
        <f>COUNTIFS(Data!$A$5:$A$3843,$B170,Data!$D$5:$D$3843,K$4)</f>
        <v>4</v>
      </c>
      <c r="L170" s="31">
        <f>COUNTIFS(Data!$A$5:$A$3843,$B170,Data!$D$5:$D$3843,L$4)</f>
        <v>24</v>
      </c>
      <c r="M170" s="31">
        <f>COUNTIFS(Data!$A$5:$A$3843,$B170,Data!$D$5:$D$3843,M$4)</f>
        <v>0</v>
      </c>
      <c r="N170" s="15" t="str">
        <f t="shared" si="2"/>
        <v>OK</v>
      </c>
      <c r="O170" s="15" t="s">
        <v>588</v>
      </c>
    </row>
    <row r="171" spans="1:15" ht="18" x14ac:dyDescent="0.25">
      <c r="A171" s="13">
        <v>167</v>
      </c>
      <c r="B171" s="13" t="s">
        <v>589</v>
      </c>
      <c r="C171" s="13" t="s">
        <v>99</v>
      </c>
      <c r="D171" s="10" t="str">
        <f>IF(C171="","",IFERROR(INDEX(Lists!$B$2:$B$27,MATCH(C171,Lists!$A$2:$A$27,0)),"رمز غير معروف"))</f>
        <v>لياسة وبياض</v>
      </c>
      <c r="E171" s="7" t="s">
        <v>590</v>
      </c>
      <c r="F171" s="30">
        <f>COUNTIFS(Data!$A$5:$A$3843,$B171)</f>
        <v>9</v>
      </c>
      <c r="G171" s="30">
        <f>COUNTIFS(Data!$A$5:$A$3843,$B171,Data!$G$5:$G$3843,"H")</f>
        <v>1</v>
      </c>
      <c r="H171" s="30">
        <f>COUNTIFS(Data!$A$5:$A$3843,$B171,Data!$G$5:$G$3843,"W")</f>
        <v>8</v>
      </c>
      <c r="I171" s="30">
        <f>COUNTIFS(Data!$A$5:$A$3843,$B171,Data!$G$5:$G$3843,"R")</f>
        <v>0</v>
      </c>
      <c r="J171" s="30">
        <f>COUNTIFS(Data!$A$5:$A$3843,$B171,Data!$D$5:$D$3843,J$4)</f>
        <v>0</v>
      </c>
      <c r="K171" s="30">
        <f>COUNTIFS(Data!$A$5:$A$3843,$B171,Data!$D$5:$D$3843,K$4)</f>
        <v>0</v>
      </c>
      <c r="L171" s="30">
        <f>COUNTIFS(Data!$A$5:$A$3843,$B171,Data!$D$5:$D$3843,L$4)</f>
        <v>0</v>
      </c>
      <c r="M171" s="30">
        <f>COUNTIFS(Data!$A$5:$A$3843,$B171,Data!$D$5:$D$3843,M$4)</f>
        <v>9</v>
      </c>
      <c r="N171" s="13" t="str">
        <f t="shared" si="2"/>
        <v>OK</v>
      </c>
      <c r="O171" s="13" t="s">
        <v>591</v>
      </c>
    </row>
    <row r="172" spans="1:15" ht="18" x14ac:dyDescent="0.25">
      <c r="A172" s="15">
        <v>168</v>
      </c>
      <c r="B172" s="15" t="s">
        <v>592</v>
      </c>
      <c r="C172" s="15" t="s">
        <v>99</v>
      </c>
      <c r="D172" s="28" t="str">
        <f>IF(C172="","",IFERROR(INDEX(Lists!$B$2:$B$27,MATCH(C172,Lists!$A$2:$A$27,0)),"رمز غير معروف"))</f>
        <v>لياسة وبياض</v>
      </c>
      <c r="E172" s="9" t="s">
        <v>593</v>
      </c>
      <c r="F172" s="31">
        <f>COUNTIFS(Data!$A$5:$A$3843,$B172)</f>
        <v>7</v>
      </c>
      <c r="G172" s="31">
        <f>COUNTIFS(Data!$A$5:$A$3843,$B172,Data!$G$5:$G$3843,"H")</f>
        <v>0</v>
      </c>
      <c r="H172" s="31">
        <f>COUNTIFS(Data!$A$5:$A$3843,$B172,Data!$G$5:$G$3843,"W")</f>
        <v>5</v>
      </c>
      <c r="I172" s="31">
        <f>COUNTIFS(Data!$A$5:$A$3843,$B172,Data!$G$5:$G$3843,"R")</f>
        <v>2</v>
      </c>
      <c r="J172" s="31">
        <f>COUNTIFS(Data!$A$5:$A$3843,$B172,Data!$D$5:$D$3843,J$4)</f>
        <v>0</v>
      </c>
      <c r="K172" s="31">
        <f>COUNTIFS(Data!$A$5:$A$3843,$B172,Data!$D$5:$D$3843,K$4)</f>
        <v>2</v>
      </c>
      <c r="L172" s="31">
        <f>COUNTIFS(Data!$A$5:$A$3843,$B172,Data!$D$5:$D$3843,L$4)</f>
        <v>4</v>
      </c>
      <c r="M172" s="31">
        <f>COUNTIFS(Data!$A$5:$A$3843,$B172,Data!$D$5:$D$3843,M$4)</f>
        <v>1</v>
      </c>
      <c r="N172" s="15" t="str">
        <f t="shared" si="2"/>
        <v>OK</v>
      </c>
      <c r="O172" s="15" t="s">
        <v>594</v>
      </c>
    </row>
    <row r="173" spans="1:15" ht="18" x14ac:dyDescent="0.25">
      <c r="A173" s="13">
        <v>169</v>
      </c>
      <c r="B173" s="13" t="s">
        <v>595</v>
      </c>
      <c r="C173" s="13" t="s">
        <v>99</v>
      </c>
      <c r="D173" s="10" t="str">
        <f>IF(C173="","",IFERROR(INDEX(Lists!$B$2:$B$27,MATCH(C173,Lists!$A$2:$A$27,0)),"رمز غير معروف"))</f>
        <v>لياسة وبياض</v>
      </c>
      <c r="E173" s="7" t="s">
        <v>596</v>
      </c>
      <c r="F173" s="30">
        <f>COUNTIFS(Data!$A$5:$A$3843,$B173)</f>
        <v>13</v>
      </c>
      <c r="G173" s="30">
        <f>COUNTIFS(Data!$A$5:$A$3843,$B173,Data!$G$5:$G$3843,"H")</f>
        <v>1</v>
      </c>
      <c r="H173" s="30">
        <f>COUNTIFS(Data!$A$5:$A$3843,$B173,Data!$G$5:$G$3843,"W")</f>
        <v>10</v>
      </c>
      <c r="I173" s="30">
        <f>COUNTIFS(Data!$A$5:$A$3843,$B173,Data!$G$5:$G$3843,"R")</f>
        <v>2</v>
      </c>
      <c r="J173" s="30">
        <f>COUNTIFS(Data!$A$5:$A$3843,$B173,Data!$D$5:$D$3843,J$4)</f>
        <v>0</v>
      </c>
      <c r="K173" s="30">
        <f>COUNTIFS(Data!$A$5:$A$3843,$B173,Data!$D$5:$D$3843,K$4)</f>
        <v>3</v>
      </c>
      <c r="L173" s="30">
        <f>COUNTIFS(Data!$A$5:$A$3843,$B173,Data!$D$5:$D$3843,L$4)</f>
        <v>10</v>
      </c>
      <c r="M173" s="30">
        <f>COUNTIFS(Data!$A$5:$A$3843,$B173,Data!$D$5:$D$3843,M$4)</f>
        <v>0</v>
      </c>
      <c r="N173" s="13" t="str">
        <f t="shared" si="2"/>
        <v>OK</v>
      </c>
      <c r="O173" s="13" t="s">
        <v>597</v>
      </c>
    </row>
    <row r="174" spans="1:15" ht="18" x14ac:dyDescent="0.25">
      <c r="A174" s="15">
        <v>170</v>
      </c>
      <c r="B174" s="15" t="s">
        <v>598</v>
      </c>
      <c r="C174" s="15" t="s">
        <v>99</v>
      </c>
      <c r="D174" s="28" t="str">
        <f>IF(C174="","",IFERROR(INDEX(Lists!$B$2:$B$27,MATCH(C174,Lists!$A$2:$A$27,0)),"رمز غير معروف"))</f>
        <v>لياسة وبياض</v>
      </c>
      <c r="E174" s="9" t="s">
        <v>599</v>
      </c>
      <c r="F174" s="31">
        <f>COUNTIFS(Data!$A$5:$A$3843,$B174)</f>
        <v>1</v>
      </c>
      <c r="G174" s="31">
        <f>COUNTIFS(Data!$A$5:$A$3843,$B174,Data!$G$5:$G$3843,"H")</f>
        <v>0</v>
      </c>
      <c r="H174" s="31">
        <f>COUNTIFS(Data!$A$5:$A$3843,$B174,Data!$G$5:$G$3843,"W")</f>
        <v>1</v>
      </c>
      <c r="I174" s="31">
        <f>COUNTIFS(Data!$A$5:$A$3843,$B174,Data!$G$5:$G$3843,"R")</f>
        <v>0</v>
      </c>
      <c r="J174" s="31">
        <f>COUNTIFS(Data!$A$5:$A$3843,$B174,Data!$D$5:$D$3843,J$4)</f>
        <v>0</v>
      </c>
      <c r="K174" s="31">
        <f>COUNTIFS(Data!$A$5:$A$3843,$B174,Data!$D$5:$D$3843,K$4)</f>
        <v>0</v>
      </c>
      <c r="L174" s="31">
        <f>COUNTIFS(Data!$A$5:$A$3843,$B174,Data!$D$5:$D$3843,L$4)</f>
        <v>1</v>
      </c>
      <c r="M174" s="31">
        <f>COUNTIFS(Data!$A$5:$A$3843,$B174,Data!$D$5:$D$3843,M$4)</f>
        <v>0</v>
      </c>
      <c r="N174" s="15" t="str">
        <f t="shared" si="2"/>
        <v>OK</v>
      </c>
      <c r="O174" s="15" t="s">
        <v>600</v>
      </c>
    </row>
    <row r="175" spans="1:15" ht="36" x14ac:dyDescent="0.25">
      <c r="A175" s="13">
        <v>171</v>
      </c>
      <c r="B175" s="13" t="s">
        <v>601</v>
      </c>
      <c r="C175" s="13" t="s">
        <v>99</v>
      </c>
      <c r="D175" s="10" t="str">
        <f>IF(C175="","",IFERROR(INDEX(Lists!$B$2:$B$27,MATCH(C175,Lists!$A$2:$A$27,0)),"رمز غير معروف"))</f>
        <v>لياسة وبياض</v>
      </c>
      <c r="E175" s="7" t="s">
        <v>602</v>
      </c>
      <c r="F175" s="30">
        <f>COUNTIFS(Data!$A$5:$A$3843,$B175)</f>
        <v>11</v>
      </c>
      <c r="G175" s="30">
        <f>COUNTIFS(Data!$A$5:$A$3843,$B175,Data!$G$5:$G$3843,"H")</f>
        <v>4</v>
      </c>
      <c r="H175" s="30">
        <f>COUNTIFS(Data!$A$5:$A$3843,$B175,Data!$G$5:$G$3843,"W")</f>
        <v>7</v>
      </c>
      <c r="I175" s="30">
        <f>COUNTIFS(Data!$A$5:$A$3843,$B175,Data!$G$5:$G$3843,"R")</f>
        <v>0</v>
      </c>
      <c r="J175" s="30">
        <f>COUNTIFS(Data!$A$5:$A$3843,$B175,Data!$D$5:$D$3843,J$4)</f>
        <v>0</v>
      </c>
      <c r="K175" s="30">
        <f>COUNTIFS(Data!$A$5:$A$3843,$B175,Data!$D$5:$D$3843,K$4)</f>
        <v>5</v>
      </c>
      <c r="L175" s="30">
        <f>COUNTIFS(Data!$A$5:$A$3843,$B175,Data!$D$5:$D$3843,L$4)</f>
        <v>5</v>
      </c>
      <c r="M175" s="30">
        <f>COUNTIFS(Data!$A$5:$A$3843,$B175,Data!$D$5:$D$3843,M$4)</f>
        <v>1</v>
      </c>
      <c r="N175" s="13" t="str">
        <f t="shared" si="2"/>
        <v>OK</v>
      </c>
      <c r="O175" s="13" t="s">
        <v>603</v>
      </c>
    </row>
    <row r="176" spans="1:15" ht="18" x14ac:dyDescent="0.25">
      <c r="A176" s="15">
        <v>172</v>
      </c>
      <c r="B176" s="15" t="s">
        <v>604</v>
      </c>
      <c r="C176" s="15" t="s">
        <v>100</v>
      </c>
      <c r="D176" s="28" t="str">
        <f>IF(C176="","",IFERROR(INDEX(Lists!$B$2:$B$27,MATCH(C176,Lists!$A$2:$A$27,0)),"رمز غير معروف"))</f>
        <v>عزل مائي وحراري</v>
      </c>
      <c r="E176" s="9" t="s">
        <v>445</v>
      </c>
      <c r="F176" s="31">
        <f>COUNTIFS(Data!$A$5:$A$3843,$B176)</f>
        <v>5</v>
      </c>
      <c r="G176" s="31">
        <f>COUNTIFS(Data!$A$5:$A$3843,$B176,Data!$G$5:$G$3843,"H")</f>
        <v>1</v>
      </c>
      <c r="H176" s="31">
        <f>COUNTIFS(Data!$A$5:$A$3843,$B176,Data!$G$5:$G$3843,"W")</f>
        <v>3</v>
      </c>
      <c r="I176" s="31">
        <f>COUNTIFS(Data!$A$5:$A$3843,$B176,Data!$G$5:$G$3843,"R")</f>
        <v>1</v>
      </c>
      <c r="J176" s="31">
        <f>COUNTIFS(Data!$A$5:$A$3843,$B176,Data!$D$5:$D$3843,J$4)</f>
        <v>1</v>
      </c>
      <c r="K176" s="31">
        <f>COUNTIFS(Data!$A$5:$A$3843,$B176,Data!$D$5:$D$3843,K$4)</f>
        <v>0</v>
      </c>
      <c r="L176" s="31">
        <f>COUNTIFS(Data!$A$5:$A$3843,$B176,Data!$D$5:$D$3843,L$4)</f>
        <v>4</v>
      </c>
      <c r="M176" s="31">
        <f>COUNTIFS(Data!$A$5:$A$3843,$B176,Data!$D$5:$D$3843,M$4)</f>
        <v>0</v>
      </c>
      <c r="N176" s="15" t="str">
        <f t="shared" si="2"/>
        <v>OK</v>
      </c>
      <c r="O176" s="15" t="s">
        <v>605</v>
      </c>
    </row>
    <row r="177" spans="1:15" ht="18" x14ac:dyDescent="0.25">
      <c r="A177" s="13">
        <v>173</v>
      </c>
      <c r="B177" s="13" t="s">
        <v>606</v>
      </c>
      <c r="C177" s="13" t="s">
        <v>100</v>
      </c>
      <c r="D177" s="10" t="str">
        <f>IF(C177="","",IFERROR(INDEX(Lists!$B$2:$B$27,MATCH(C177,Lists!$A$2:$A$27,0)),"رمز غير معروف"))</f>
        <v>عزل مائي وحراري</v>
      </c>
      <c r="E177" s="7" t="s">
        <v>607</v>
      </c>
      <c r="F177" s="30">
        <f>COUNTIFS(Data!$A$5:$A$3843,$B177)</f>
        <v>25</v>
      </c>
      <c r="G177" s="30">
        <f>COUNTIFS(Data!$A$5:$A$3843,$B177,Data!$G$5:$G$3843,"H")</f>
        <v>9</v>
      </c>
      <c r="H177" s="30">
        <f>COUNTIFS(Data!$A$5:$A$3843,$B177,Data!$G$5:$G$3843,"W")</f>
        <v>13</v>
      </c>
      <c r="I177" s="30">
        <f>COUNTIFS(Data!$A$5:$A$3843,$B177,Data!$G$5:$G$3843,"R")</f>
        <v>3</v>
      </c>
      <c r="J177" s="30">
        <f>COUNTIFS(Data!$A$5:$A$3843,$B177,Data!$D$5:$D$3843,J$4)</f>
        <v>2</v>
      </c>
      <c r="K177" s="30">
        <f>COUNTIFS(Data!$A$5:$A$3843,$B177,Data!$D$5:$D$3843,K$4)</f>
        <v>13</v>
      </c>
      <c r="L177" s="30">
        <f>COUNTIFS(Data!$A$5:$A$3843,$B177,Data!$D$5:$D$3843,L$4)</f>
        <v>5</v>
      </c>
      <c r="M177" s="30">
        <f>COUNTIFS(Data!$A$5:$A$3843,$B177,Data!$D$5:$D$3843,M$4)</f>
        <v>5</v>
      </c>
      <c r="N177" s="13" t="str">
        <f t="shared" si="2"/>
        <v>OK</v>
      </c>
      <c r="O177" s="13" t="s">
        <v>608</v>
      </c>
    </row>
    <row r="178" spans="1:15" ht="18" x14ac:dyDescent="0.25">
      <c r="A178" s="15">
        <v>174</v>
      </c>
      <c r="B178" s="15" t="s">
        <v>609</v>
      </c>
      <c r="C178" s="15" t="s">
        <v>100</v>
      </c>
      <c r="D178" s="28" t="str">
        <f>IF(C178="","",IFERROR(INDEX(Lists!$B$2:$B$27,MATCH(C178,Lists!$A$2:$A$27,0)),"رمز غير معروف"))</f>
        <v>عزل مائي وحراري</v>
      </c>
      <c r="E178" s="9" t="s">
        <v>212</v>
      </c>
      <c r="F178" s="31">
        <f>COUNTIFS(Data!$A$5:$A$3843,$B178)</f>
        <v>4</v>
      </c>
      <c r="G178" s="31">
        <f>COUNTIFS(Data!$A$5:$A$3843,$B178,Data!$G$5:$G$3843,"H")</f>
        <v>3</v>
      </c>
      <c r="H178" s="31">
        <f>COUNTIFS(Data!$A$5:$A$3843,$B178,Data!$G$5:$G$3843,"W")</f>
        <v>1</v>
      </c>
      <c r="I178" s="31">
        <f>COUNTIFS(Data!$A$5:$A$3843,$B178,Data!$G$5:$G$3843,"R")</f>
        <v>0</v>
      </c>
      <c r="J178" s="31">
        <f>COUNTIFS(Data!$A$5:$A$3843,$B178,Data!$D$5:$D$3843,J$4)</f>
        <v>0</v>
      </c>
      <c r="K178" s="31">
        <f>COUNTIFS(Data!$A$5:$A$3843,$B178,Data!$D$5:$D$3843,K$4)</f>
        <v>0</v>
      </c>
      <c r="L178" s="31">
        <f>COUNTIFS(Data!$A$5:$A$3843,$B178,Data!$D$5:$D$3843,L$4)</f>
        <v>0</v>
      </c>
      <c r="M178" s="31">
        <f>COUNTIFS(Data!$A$5:$A$3843,$B178,Data!$D$5:$D$3843,M$4)</f>
        <v>4</v>
      </c>
      <c r="N178" s="15" t="str">
        <f t="shared" si="2"/>
        <v>OK</v>
      </c>
      <c r="O178" s="15" t="s">
        <v>485</v>
      </c>
    </row>
    <row r="179" spans="1:15" ht="18" x14ac:dyDescent="0.25">
      <c r="A179" s="13">
        <v>175</v>
      </c>
      <c r="B179" s="13" t="s">
        <v>610</v>
      </c>
      <c r="C179" s="13" t="s">
        <v>100</v>
      </c>
      <c r="D179" s="10" t="str">
        <f>IF(C179="","",IFERROR(INDEX(Lists!$B$2:$B$27,MATCH(C179,Lists!$A$2:$A$27,0)),"رمز غير معروف"))</f>
        <v>عزل مائي وحراري</v>
      </c>
      <c r="E179" s="7" t="s">
        <v>184</v>
      </c>
      <c r="F179" s="30">
        <f>COUNTIFS(Data!$A$5:$A$3843,$B179)</f>
        <v>1</v>
      </c>
      <c r="G179" s="30">
        <f>COUNTIFS(Data!$A$5:$A$3843,$B179,Data!$G$5:$G$3843,"H")</f>
        <v>0</v>
      </c>
      <c r="H179" s="30">
        <f>COUNTIFS(Data!$A$5:$A$3843,$B179,Data!$G$5:$G$3843,"W")</f>
        <v>1</v>
      </c>
      <c r="I179" s="30">
        <f>COUNTIFS(Data!$A$5:$A$3843,$B179,Data!$G$5:$G$3843,"R")</f>
        <v>0</v>
      </c>
      <c r="J179" s="30">
        <f>COUNTIFS(Data!$A$5:$A$3843,$B179,Data!$D$5:$D$3843,J$4)</f>
        <v>0</v>
      </c>
      <c r="K179" s="30">
        <f>COUNTIFS(Data!$A$5:$A$3843,$B179,Data!$D$5:$D$3843,K$4)</f>
        <v>0</v>
      </c>
      <c r="L179" s="30">
        <f>COUNTIFS(Data!$A$5:$A$3843,$B179,Data!$D$5:$D$3843,L$4)</f>
        <v>1</v>
      </c>
      <c r="M179" s="30">
        <f>COUNTIFS(Data!$A$5:$A$3843,$B179,Data!$D$5:$D$3843,M$4)</f>
        <v>0</v>
      </c>
      <c r="N179" s="13" t="str">
        <f t="shared" si="2"/>
        <v>OK</v>
      </c>
      <c r="O179" s="13" t="s">
        <v>611</v>
      </c>
    </row>
    <row r="180" spans="1:15" ht="18" x14ac:dyDescent="0.25">
      <c r="A180" s="15">
        <v>176</v>
      </c>
      <c r="B180" s="15" t="s">
        <v>612</v>
      </c>
      <c r="C180" s="15" t="s">
        <v>100</v>
      </c>
      <c r="D180" s="28" t="str">
        <f>IF(C180="","",IFERROR(INDEX(Lists!$B$2:$B$27,MATCH(C180,Lists!$A$2:$A$27,0)),"رمز غير معروف"))</f>
        <v>عزل مائي وحراري</v>
      </c>
      <c r="E180" s="9" t="s">
        <v>543</v>
      </c>
      <c r="F180" s="31">
        <f>COUNTIFS(Data!$A$5:$A$3843,$B180)</f>
        <v>2</v>
      </c>
      <c r="G180" s="31">
        <f>COUNTIFS(Data!$A$5:$A$3843,$B180,Data!$G$5:$G$3843,"H")</f>
        <v>0</v>
      </c>
      <c r="H180" s="31">
        <f>COUNTIFS(Data!$A$5:$A$3843,$B180,Data!$G$5:$G$3843,"W")</f>
        <v>2</v>
      </c>
      <c r="I180" s="31">
        <f>COUNTIFS(Data!$A$5:$A$3843,$B180,Data!$G$5:$G$3843,"R")</f>
        <v>0</v>
      </c>
      <c r="J180" s="31">
        <f>COUNTIFS(Data!$A$5:$A$3843,$B180,Data!$D$5:$D$3843,J$4)</f>
        <v>0</v>
      </c>
      <c r="K180" s="31">
        <f>COUNTIFS(Data!$A$5:$A$3843,$B180,Data!$D$5:$D$3843,K$4)</f>
        <v>0</v>
      </c>
      <c r="L180" s="31">
        <f>COUNTIFS(Data!$A$5:$A$3843,$B180,Data!$D$5:$D$3843,L$4)</f>
        <v>2</v>
      </c>
      <c r="M180" s="31">
        <f>COUNTIFS(Data!$A$5:$A$3843,$B180,Data!$D$5:$D$3843,M$4)</f>
        <v>0</v>
      </c>
      <c r="N180" s="15" t="str">
        <f t="shared" si="2"/>
        <v>OK</v>
      </c>
      <c r="O180" s="15" t="s">
        <v>613</v>
      </c>
    </row>
    <row r="181" spans="1:15" ht="18" x14ac:dyDescent="0.25">
      <c r="A181" s="13">
        <v>177</v>
      </c>
      <c r="B181" s="13" t="s">
        <v>614</v>
      </c>
      <c r="C181" s="13" t="s">
        <v>100</v>
      </c>
      <c r="D181" s="10" t="str">
        <f>IF(C181="","",IFERROR(INDEX(Lists!$B$2:$B$27,MATCH(C181,Lists!$A$2:$A$27,0)),"رمز غير معروف"))</f>
        <v>عزل مائي وحراري</v>
      </c>
      <c r="E181" s="7" t="s">
        <v>615</v>
      </c>
      <c r="F181" s="30">
        <f>COUNTIFS(Data!$A$5:$A$3843,$B181)</f>
        <v>20</v>
      </c>
      <c r="G181" s="30">
        <f>COUNTIFS(Data!$A$5:$A$3843,$B181,Data!$G$5:$G$3843,"H")</f>
        <v>1</v>
      </c>
      <c r="H181" s="30">
        <f>COUNTIFS(Data!$A$5:$A$3843,$B181,Data!$G$5:$G$3843,"W")</f>
        <v>19</v>
      </c>
      <c r="I181" s="30">
        <f>COUNTIFS(Data!$A$5:$A$3843,$B181,Data!$G$5:$G$3843,"R")</f>
        <v>0</v>
      </c>
      <c r="J181" s="30">
        <f>COUNTIFS(Data!$A$5:$A$3843,$B181,Data!$D$5:$D$3843,J$4)</f>
        <v>0</v>
      </c>
      <c r="K181" s="30">
        <f>COUNTIFS(Data!$A$5:$A$3843,$B181,Data!$D$5:$D$3843,K$4)</f>
        <v>10</v>
      </c>
      <c r="L181" s="30">
        <f>COUNTIFS(Data!$A$5:$A$3843,$B181,Data!$D$5:$D$3843,L$4)</f>
        <v>10</v>
      </c>
      <c r="M181" s="30">
        <f>COUNTIFS(Data!$A$5:$A$3843,$B181,Data!$D$5:$D$3843,M$4)</f>
        <v>0</v>
      </c>
      <c r="N181" s="13" t="str">
        <f t="shared" si="2"/>
        <v>OK</v>
      </c>
      <c r="O181" s="13" t="s">
        <v>616</v>
      </c>
    </row>
    <row r="182" spans="1:15" ht="18" x14ac:dyDescent="0.25">
      <c r="A182" s="15">
        <v>178</v>
      </c>
      <c r="B182" s="15" t="s">
        <v>617</v>
      </c>
      <c r="C182" s="15" t="s">
        <v>100</v>
      </c>
      <c r="D182" s="28" t="str">
        <f>IF(C182="","",IFERROR(INDEX(Lists!$B$2:$B$27,MATCH(C182,Lists!$A$2:$A$27,0)),"رمز غير معروف"))</f>
        <v>عزل مائي وحراري</v>
      </c>
      <c r="E182" s="9" t="s">
        <v>618</v>
      </c>
      <c r="F182" s="31">
        <f>COUNTIFS(Data!$A$5:$A$3843,$B182)</f>
        <v>5</v>
      </c>
      <c r="G182" s="31">
        <f>COUNTIFS(Data!$A$5:$A$3843,$B182,Data!$G$5:$G$3843,"H")</f>
        <v>1</v>
      </c>
      <c r="H182" s="31">
        <f>COUNTIFS(Data!$A$5:$A$3843,$B182,Data!$G$5:$G$3843,"W")</f>
        <v>4</v>
      </c>
      <c r="I182" s="31">
        <f>COUNTIFS(Data!$A$5:$A$3843,$B182,Data!$G$5:$G$3843,"R")</f>
        <v>0</v>
      </c>
      <c r="J182" s="31">
        <f>COUNTIFS(Data!$A$5:$A$3843,$B182,Data!$D$5:$D$3843,J$4)</f>
        <v>0</v>
      </c>
      <c r="K182" s="31">
        <f>COUNTIFS(Data!$A$5:$A$3843,$B182,Data!$D$5:$D$3843,K$4)</f>
        <v>0</v>
      </c>
      <c r="L182" s="31">
        <f>COUNTIFS(Data!$A$5:$A$3843,$B182,Data!$D$5:$D$3843,L$4)</f>
        <v>0</v>
      </c>
      <c r="M182" s="31">
        <f>COUNTIFS(Data!$A$5:$A$3843,$B182,Data!$D$5:$D$3843,M$4)</f>
        <v>5</v>
      </c>
      <c r="N182" s="15" t="str">
        <f t="shared" si="2"/>
        <v>OK</v>
      </c>
      <c r="O182" s="15" t="s">
        <v>619</v>
      </c>
    </row>
    <row r="183" spans="1:15" ht="18" x14ac:dyDescent="0.25">
      <c r="A183" s="13">
        <v>179</v>
      </c>
      <c r="B183" s="13" t="s">
        <v>620</v>
      </c>
      <c r="C183" s="13" t="s">
        <v>100</v>
      </c>
      <c r="D183" s="10" t="str">
        <f>IF(C183="","",IFERROR(INDEX(Lists!$B$2:$B$27,MATCH(C183,Lists!$A$2:$A$27,0)),"رمز غير معروف"))</f>
        <v>عزل مائي وحراري</v>
      </c>
      <c r="E183" s="7" t="s">
        <v>621</v>
      </c>
      <c r="F183" s="30">
        <f>COUNTIFS(Data!$A$5:$A$3843,$B183)</f>
        <v>25</v>
      </c>
      <c r="G183" s="30">
        <f>COUNTIFS(Data!$A$5:$A$3843,$B183,Data!$G$5:$G$3843,"H")</f>
        <v>1</v>
      </c>
      <c r="H183" s="30">
        <f>COUNTIFS(Data!$A$5:$A$3843,$B183,Data!$G$5:$G$3843,"W")</f>
        <v>23</v>
      </c>
      <c r="I183" s="30">
        <f>COUNTIFS(Data!$A$5:$A$3843,$B183,Data!$G$5:$G$3843,"R")</f>
        <v>1</v>
      </c>
      <c r="J183" s="30">
        <f>COUNTIFS(Data!$A$5:$A$3843,$B183,Data!$D$5:$D$3843,J$4)</f>
        <v>0</v>
      </c>
      <c r="K183" s="30">
        <f>COUNTIFS(Data!$A$5:$A$3843,$B183,Data!$D$5:$D$3843,K$4)</f>
        <v>12</v>
      </c>
      <c r="L183" s="30">
        <f>COUNTIFS(Data!$A$5:$A$3843,$B183,Data!$D$5:$D$3843,L$4)</f>
        <v>13</v>
      </c>
      <c r="M183" s="30">
        <f>COUNTIFS(Data!$A$5:$A$3843,$B183,Data!$D$5:$D$3843,M$4)</f>
        <v>0</v>
      </c>
      <c r="N183" s="13" t="str">
        <f t="shared" si="2"/>
        <v>OK</v>
      </c>
      <c r="O183" s="13" t="s">
        <v>622</v>
      </c>
    </row>
    <row r="184" spans="1:15" ht="18" x14ac:dyDescent="0.25">
      <c r="A184" s="15">
        <v>180</v>
      </c>
      <c r="B184" s="15" t="s">
        <v>623</v>
      </c>
      <c r="C184" s="15" t="s">
        <v>100</v>
      </c>
      <c r="D184" s="28" t="str">
        <f>IF(C184="","",IFERROR(INDEX(Lists!$B$2:$B$27,MATCH(C184,Lists!$A$2:$A$27,0)),"رمز غير معروف"))</f>
        <v>عزل مائي وحراري</v>
      </c>
      <c r="E184" s="9" t="s">
        <v>624</v>
      </c>
      <c r="F184" s="31">
        <f>COUNTIFS(Data!$A$5:$A$3843,$B184)</f>
        <v>2</v>
      </c>
      <c r="G184" s="31">
        <f>COUNTIFS(Data!$A$5:$A$3843,$B184,Data!$G$5:$G$3843,"H")</f>
        <v>1</v>
      </c>
      <c r="H184" s="31">
        <f>COUNTIFS(Data!$A$5:$A$3843,$B184,Data!$G$5:$G$3843,"W")</f>
        <v>1</v>
      </c>
      <c r="I184" s="31">
        <f>COUNTIFS(Data!$A$5:$A$3843,$B184,Data!$G$5:$G$3843,"R")</f>
        <v>0</v>
      </c>
      <c r="J184" s="31">
        <f>COUNTIFS(Data!$A$5:$A$3843,$B184,Data!$D$5:$D$3843,J$4)</f>
        <v>0</v>
      </c>
      <c r="K184" s="31">
        <f>COUNTIFS(Data!$A$5:$A$3843,$B184,Data!$D$5:$D$3843,K$4)</f>
        <v>0</v>
      </c>
      <c r="L184" s="31">
        <f>COUNTIFS(Data!$A$5:$A$3843,$B184,Data!$D$5:$D$3843,L$4)</f>
        <v>0</v>
      </c>
      <c r="M184" s="31">
        <f>COUNTIFS(Data!$A$5:$A$3843,$B184,Data!$D$5:$D$3843,M$4)</f>
        <v>2</v>
      </c>
      <c r="N184" s="15" t="str">
        <f t="shared" si="2"/>
        <v>OK</v>
      </c>
      <c r="O184" s="15" t="s">
        <v>625</v>
      </c>
    </row>
    <row r="185" spans="1:15" ht="18" x14ac:dyDescent="0.25">
      <c r="A185" s="13">
        <v>181</v>
      </c>
      <c r="B185" s="13" t="s">
        <v>626</v>
      </c>
      <c r="C185" s="13" t="s">
        <v>100</v>
      </c>
      <c r="D185" s="10" t="str">
        <f>IF(C185="","",IFERROR(INDEX(Lists!$B$2:$B$27,MATCH(C185,Lists!$A$2:$A$27,0)),"رمز غير معروف"))</f>
        <v>عزل مائي وحراري</v>
      </c>
      <c r="E185" s="7" t="s">
        <v>434</v>
      </c>
      <c r="F185" s="30">
        <f>COUNTIFS(Data!$A$5:$A$3843,$B185)</f>
        <v>1</v>
      </c>
      <c r="G185" s="30">
        <f>COUNTIFS(Data!$A$5:$A$3843,$B185,Data!$G$5:$G$3843,"H")</f>
        <v>0</v>
      </c>
      <c r="H185" s="30">
        <f>COUNTIFS(Data!$A$5:$A$3843,$B185,Data!$G$5:$G$3843,"W")</f>
        <v>1</v>
      </c>
      <c r="I185" s="30">
        <f>COUNTIFS(Data!$A$5:$A$3843,$B185,Data!$G$5:$G$3843,"R")</f>
        <v>0</v>
      </c>
      <c r="J185" s="30">
        <f>COUNTIFS(Data!$A$5:$A$3843,$B185,Data!$D$5:$D$3843,J$4)</f>
        <v>0</v>
      </c>
      <c r="K185" s="30">
        <f>COUNTIFS(Data!$A$5:$A$3843,$B185,Data!$D$5:$D$3843,K$4)</f>
        <v>0</v>
      </c>
      <c r="L185" s="30">
        <f>COUNTIFS(Data!$A$5:$A$3843,$B185,Data!$D$5:$D$3843,L$4)</f>
        <v>1</v>
      </c>
      <c r="M185" s="30">
        <f>COUNTIFS(Data!$A$5:$A$3843,$B185,Data!$D$5:$D$3843,M$4)</f>
        <v>0</v>
      </c>
      <c r="N185" s="13" t="str">
        <f t="shared" si="2"/>
        <v>OK</v>
      </c>
      <c r="O185" s="13" t="s">
        <v>335</v>
      </c>
    </row>
    <row r="186" spans="1:15" ht="18" x14ac:dyDescent="0.25">
      <c r="A186" s="15">
        <v>182</v>
      </c>
      <c r="B186" s="15" t="s">
        <v>627</v>
      </c>
      <c r="C186" s="15" t="s">
        <v>100</v>
      </c>
      <c r="D186" s="28" t="str">
        <f>IF(C186="","",IFERROR(INDEX(Lists!$B$2:$B$27,MATCH(C186,Lists!$A$2:$A$27,0)),"رمز غير معروف"))</f>
        <v>عزل مائي وحراري</v>
      </c>
      <c r="E186" s="9" t="s">
        <v>215</v>
      </c>
      <c r="F186" s="31">
        <f>COUNTIFS(Data!$A$5:$A$3843,$B186)</f>
        <v>2</v>
      </c>
      <c r="G186" s="31">
        <f>COUNTIFS(Data!$A$5:$A$3843,$B186,Data!$G$5:$G$3843,"H")</f>
        <v>1</v>
      </c>
      <c r="H186" s="31">
        <f>COUNTIFS(Data!$A$5:$A$3843,$B186,Data!$G$5:$G$3843,"W")</f>
        <v>1</v>
      </c>
      <c r="I186" s="31">
        <f>COUNTIFS(Data!$A$5:$A$3843,$B186,Data!$G$5:$G$3843,"R")</f>
        <v>0</v>
      </c>
      <c r="J186" s="31">
        <f>COUNTIFS(Data!$A$5:$A$3843,$B186,Data!$D$5:$D$3843,J$4)</f>
        <v>0</v>
      </c>
      <c r="K186" s="31">
        <f>COUNTIFS(Data!$A$5:$A$3843,$B186,Data!$D$5:$D$3843,K$4)</f>
        <v>0</v>
      </c>
      <c r="L186" s="31">
        <f>COUNTIFS(Data!$A$5:$A$3843,$B186,Data!$D$5:$D$3843,L$4)</f>
        <v>2</v>
      </c>
      <c r="M186" s="31">
        <f>COUNTIFS(Data!$A$5:$A$3843,$B186,Data!$D$5:$D$3843,M$4)</f>
        <v>0</v>
      </c>
      <c r="N186" s="15" t="str">
        <f t="shared" si="2"/>
        <v>OK</v>
      </c>
      <c r="O186" s="15" t="s">
        <v>216</v>
      </c>
    </row>
    <row r="187" spans="1:15" ht="18" x14ac:dyDescent="0.25">
      <c r="A187" s="13">
        <v>183</v>
      </c>
      <c r="B187" s="13" t="s">
        <v>628</v>
      </c>
      <c r="C187" s="13" t="s">
        <v>100</v>
      </c>
      <c r="D187" s="10" t="str">
        <f>IF(C187="","",IFERROR(INDEX(Lists!$B$2:$B$27,MATCH(C187,Lists!$A$2:$A$27,0)),"رمز غير معروف"))</f>
        <v>عزل مائي وحراري</v>
      </c>
      <c r="E187" s="7" t="s">
        <v>298</v>
      </c>
      <c r="F187" s="30">
        <f>COUNTIFS(Data!$A$5:$A$3843,$B187)</f>
        <v>2</v>
      </c>
      <c r="G187" s="30">
        <f>COUNTIFS(Data!$A$5:$A$3843,$B187,Data!$G$5:$G$3843,"H")</f>
        <v>0</v>
      </c>
      <c r="H187" s="30">
        <f>COUNTIFS(Data!$A$5:$A$3843,$B187,Data!$G$5:$G$3843,"W")</f>
        <v>2</v>
      </c>
      <c r="I187" s="30">
        <f>COUNTIFS(Data!$A$5:$A$3843,$B187,Data!$G$5:$G$3843,"R")</f>
        <v>0</v>
      </c>
      <c r="J187" s="30">
        <f>COUNTIFS(Data!$A$5:$A$3843,$B187,Data!$D$5:$D$3843,J$4)</f>
        <v>0</v>
      </c>
      <c r="K187" s="30">
        <f>COUNTIFS(Data!$A$5:$A$3843,$B187,Data!$D$5:$D$3843,K$4)</f>
        <v>0</v>
      </c>
      <c r="L187" s="30">
        <f>COUNTIFS(Data!$A$5:$A$3843,$B187,Data!$D$5:$D$3843,L$4)</f>
        <v>2</v>
      </c>
      <c r="M187" s="30">
        <f>COUNTIFS(Data!$A$5:$A$3843,$B187,Data!$D$5:$D$3843,M$4)</f>
        <v>0</v>
      </c>
      <c r="N187" s="13" t="str">
        <f t="shared" si="2"/>
        <v>OK</v>
      </c>
      <c r="O187" s="13" t="s">
        <v>299</v>
      </c>
    </row>
    <row r="188" spans="1:15" ht="18" x14ac:dyDescent="0.25">
      <c r="A188" s="15">
        <v>184</v>
      </c>
      <c r="B188" s="15" t="s">
        <v>629</v>
      </c>
      <c r="C188" s="15" t="s">
        <v>100</v>
      </c>
      <c r="D188" s="28" t="str">
        <f>IF(C188="","",IFERROR(INDEX(Lists!$B$2:$B$27,MATCH(C188,Lists!$A$2:$A$27,0)),"رمز غير معروف"))</f>
        <v>عزل مائي وحراري</v>
      </c>
      <c r="E188" s="9" t="s">
        <v>301</v>
      </c>
      <c r="F188" s="31">
        <f>COUNTIFS(Data!$A$5:$A$3843,$B188)</f>
        <v>1</v>
      </c>
      <c r="G188" s="31">
        <f>COUNTIFS(Data!$A$5:$A$3843,$B188,Data!$G$5:$G$3843,"H")</f>
        <v>0</v>
      </c>
      <c r="H188" s="31">
        <f>COUNTIFS(Data!$A$5:$A$3843,$B188,Data!$G$5:$G$3843,"W")</f>
        <v>1</v>
      </c>
      <c r="I188" s="31">
        <f>COUNTIFS(Data!$A$5:$A$3843,$B188,Data!$G$5:$G$3843,"R")</f>
        <v>0</v>
      </c>
      <c r="J188" s="31">
        <f>COUNTIFS(Data!$A$5:$A$3843,$B188,Data!$D$5:$D$3843,J$4)</f>
        <v>0</v>
      </c>
      <c r="K188" s="31">
        <f>COUNTIFS(Data!$A$5:$A$3843,$B188,Data!$D$5:$D$3843,K$4)</f>
        <v>1</v>
      </c>
      <c r="L188" s="31">
        <f>COUNTIFS(Data!$A$5:$A$3843,$B188,Data!$D$5:$D$3843,L$4)</f>
        <v>0</v>
      </c>
      <c r="M188" s="31">
        <f>COUNTIFS(Data!$A$5:$A$3843,$B188,Data!$D$5:$D$3843,M$4)</f>
        <v>0</v>
      </c>
      <c r="N188" s="15" t="str">
        <f t="shared" si="2"/>
        <v>OK</v>
      </c>
      <c r="O188" s="15" t="s">
        <v>443</v>
      </c>
    </row>
    <row r="189" spans="1:15" ht="18" x14ac:dyDescent="0.25">
      <c r="A189" s="13">
        <v>185</v>
      </c>
      <c r="B189" s="13" t="s">
        <v>630</v>
      </c>
      <c r="C189" s="13" t="s">
        <v>100</v>
      </c>
      <c r="D189" s="10" t="str">
        <f>IF(C189="","",IFERROR(INDEX(Lists!$B$2:$B$27,MATCH(C189,Lists!$A$2:$A$27,0)),"رمز غير معروف"))</f>
        <v>عزل مائي وحراري</v>
      </c>
      <c r="E189" s="7" t="s">
        <v>631</v>
      </c>
      <c r="F189" s="30">
        <f>COUNTIFS(Data!$A$5:$A$3843,$B189)</f>
        <v>3</v>
      </c>
      <c r="G189" s="30">
        <f>COUNTIFS(Data!$A$5:$A$3843,$B189,Data!$G$5:$G$3843,"H")</f>
        <v>2</v>
      </c>
      <c r="H189" s="30">
        <f>COUNTIFS(Data!$A$5:$A$3843,$B189,Data!$G$5:$G$3843,"W")</f>
        <v>1</v>
      </c>
      <c r="I189" s="30">
        <f>COUNTIFS(Data!$A$5:$A$3843,$B189,Data!$G$5:$G$3843,"R")</f>
        <v>0</v>
      </c>
      <c r="J189" s="30">
        <f>COUNTIFS(Data!$A$5:$A$3843,$B189,Data!$D$5:$D$3843,J$4)</f>
        <v>0</v>
      </c>
      <c r="K189" s="30">
        <f>COUNTIFS(Data!$A$5:$A$3843,$B189,Data!$D$5:$D$3843,K$4)</f>
        <v>2</v>
      </c>
      <c r="L189" s="30">
        <f>COUNTIFS(Data!$A$5:$A$3843,$B189,Data!$D$5:$D$3843,L$4)</f>
        <v>1</v>
      </c>
      <c r="M189" s="30">
        <f>COUNTIFS(Data!$A$5:$A$3843,$B189,Data!$D$5:$D$3843,M$4)</f>
        <v>0</v>
      </c>
      <c r="N189" s="13" t="str">
        <f t="shared" si="2"/>
        <v>OK</v>
      </c>
      <c r="O189" s="13" t="s">
        <v>556</v>
      </c>
    </row>
    <row r="190" spans="1:15" ht="18" x14ac:dyDescent="0.25">
      <c r="A190" s="15">
        <v>186</v>
      </c>
      <c r="B190" s="15" t="s">
        <v>632</v>
      </c>
      <c r="C190" s="15" t="s">
        <v>100</v>
      </c>
      <c r="D190" s="28" t="str">
        <f>IF(C190="","",IFERROR(INDEX(Lists!$B$2:$B$27,MATCH(C190,Lists!$A$2:$A$27,0)),"رمز غير معروف"))</f>
        <v>عزل مائي وحراري</v>
      </c>
      <c r="E190" s="9" t="s">
        <v>633</v>
      </c>
      <c r="F190" s="31">
        <f>COUNTIFS(Data!$A$5:$A$3843,$B190)</f>
        <v>3</v>
      </c>
      <c r="G190" s="31">
        <f>COUNTIFS(Data!$A$5:$A$3843,$B190,Data!$G$5:$G$3843,"H")</f>
        <v>2</v>
      </c>
      <c r="H190" s="31">
        <f>COUNTIFS(Data!$A$5:$A$3843,$B190,Data!$G$5:$G$3843,"W")</f>
        <v>1</v>
      </c>
      <c r="I190" s="31">
        <f>COUNTIFS(Data!$A$5:$A$3843,$B190,Data!$G$5:$G$3843,"R")</f>
        <v>0</v>
      </c>
      <c r="J190" s="31">
        <f>COUNTIFS(Data!$A$5:$A$3843,$B190,Data!$D$5:$D$3843,J$4)</f>
        <v>0</v>
      </c>
      <c r="K190" s="31">
        <f>COUNTIFS(Data!$A$5:$A$3843,$B190,Data!$D$5:$D$3843,K$4)</f>
        <v>0</v>
      </c>
      <c r="L190" s="31">
        <f>COUNTIFS(Data!$A$5:$A$3843,$B190,Data!$D$5:$D$3843,L$4)</f>
        <v>3</v>
      </c>
      <c r="M190" s="31">
        <f>COUNTIFS(Data!$A$5:$A$3843,$B190,Data!$D$5:$D$3843,M$4)</f>
        <v>0</v>
      </c>
      <c r="N190" s="15" t="str">
        <f t="shared" si="2"/>
        <v>OK</v>
      </c>
      <c r="O190" s="15" t="s">
        <v>600</v>
      </c>
    </row>
    <row r="191" spans="1:15" ht="18" x14ac:dyDescent="0.25">
      <c r="A191" s="13">
        <v>187</v>
      </c>
      <c r="B191" s="13" t="s">
        <v>634</v>
      </c>
      <c r="C191" s="13" t="s">
        <v>100</v>
      </c>
      <c r="D191" s="10" t="str">
        <f>IF(C191="","",IFERROR(INDEX(Lists!$B$2:$B$27,MATCH(C191,Lists!$A$2:$A$27,0)),"رمز غير معروف"))</f>
        <v>عزل مائي وحراري</v>
      </c>
      <c r="E191" s="7" t="s">
        <v>635</v>
      </c>
      <c r="F191" s="30">
        <f>COUNTIFS(Data!$A$5:$A$3843,$B191)</f>
        <v>1</v>
      </c>
      <c r="G191" s="30">
        <f>COUNTIFS(Data!$A$5:$A$3843,$B191,Data!$G$5:$G$3843,"H")</f>
        <v>1</v>
      </c>
      <c r="H191" s="30">
        <f>COUNTIFS(Data!$A$5:$A$3843,$B191,Data!$G$5:$G$3843,"W")</f>
        <v>0</v>
      </c>
      <c r="I191" s="30">
        <f>COUNTIFS(Data!$A$5:$A$3843,$B191,Data!$G$5:$G$3843,"R")</f>
        <v>0</v>
      </c>
      <c r="J191" s="30">
        <f>COUNTIFS(Data!$A$5:$A$3843,$B191,Data!$D$5:$D$3843,J$4)</f>
        <v>0</v>
      </c>
      <c r="K191" s="30">
        <f>COUNTIFS(Data!$A$5:$A$3843,$B191,Data!$D$5:$D$3843,K$4)</f>
        <v>0</v>
      </c>
      <c r="L191" s="30">
        <f>COUNTIFS(Data!$A$5:$A$3843,$B191,Data!$D$5:$D$3843,L$4)</f>
        <v>1</v>
      </c>
      <c r="M191" s="30">
        <f>COUNTIFS(Data!$A$5:$A$3843,$B191,Data!$D$5:$D$3843,M$4)</f>
        <v>0</v>
      </c>
      <c r="N191" s="13" t="str">
        <f t="shared" si="2"/>
        <v>OK</v>
      </c>
      <c r="O191" s="13" t="s">
        <v>446</v>
      </c>
    </row>
    <row r="192" spans="1:15" ht="18" x14ac:dyDescent="0.25">
      <c r="A192" s="15">
        <v>188</v>
      </c>
      <c r="B192" s="15" t="s">
        <v>636</v>
      </c>
      <c r="C192" s="15" t="s">
        <v>100</v>
      </c>
      <c r="D192" s="28" t="str">
        <f>IF(C192="","",IFERROR(INDEX(Lists!$B$2:$B$27,MATCH(C192,Lists!$A$2:$A$27,0)),"رمز غير معروف"))</f>
        <v>عزل مائي وحراري</v>
      </c>
      <c r="E192" s="9" t="s">
        <v>637</v>
      </c>
      <c r="F192" s="31">
        <f>COUNTIFS(Data!$A$5:$A$3843,$B192)</f>
        <v>2</v>
      </c>
      <c r="G192" s="31">
        <f>COUNTIFS(Data!$A$5:$A$3843,$B192,Data!$G$5:$G$3843,"H")</f>
        <v>1</v>
      </c>
      <c r="H192" s="31">
        <f>COUNTIFS(Data!$A$5:$A$3843,$B192,Data!$G$5:$G$3843,"W")</f>
        <v>1</v>
      </c>
      <c r="I192" s="31">
        <f>COUNTIFS(Data!$A$5:$A$3843,$B192,Data!$G$5:$G$3843,"R")</f>
        <v>0</v>
      </c>
      <c r="J192" s="31">
        <f>COUNTIFS(Data!$A$5:$A$3843,$B192,Data!$D$5:$D$3843,J$4)</f>
        <v>0</v>
      </c>
      <c r="K192" s="31">
        <f>COUNTIFS(Data!$A$5:$A$3843,$B192,Data!$D$5:$D$3843,K$4)</f>
        <v>0</v>
      </c>
      <c r="L192" s="31">
        <f>COUNTIFS(Data!$A$5:$A$3843,$B192,Data!$D$5:$D$3843,L$4)</f>
        <v>2</v>
      </c>
      <c r="M192" s="31">
        <f>COUNTIFS(Data!$A$5:$A$3843,$B192,Data!$D$5:$D$3843,M$4)</f>
        <v>0</v>
      </c>
      <c r="N192" s="15" t="str">
        <f t="shared" si="2"/>
        <v>OK</v>
      </c>
      <c r="O192" s="15" t="s">
        <v>638</v>
      </c>
    </row>
    <row r="193" spans="1:15" ht="18" x14ac:dyDescent="0.25">
      <c r="A193" s="13">
        <v>189</v>
      </c>
      <c r="B193" s="13" t="s">
        <v>639</v>
      </c>
      <c r="C193" s="13" t="s">
        <v>100</v>
      </c>
      <c r="D193" s="10" t="str">
        <f>IF(C193="","",IFERROR(INDEX(Lists!$B$2:$B$27,MATCH(C193,Lists!$A$2:$A$27,0)),"رمز غير معروف"))</f>
        <v>عزل مائي وحراري</v>
      </c>
      <c r="E193" s="7" t="s">
        <v>640</v>
      </c>
      <c r="F193" s="30">
        <f>COUNTIFS(Data!$A$5:$A$3843,$B193)</f>
        <v>4</v>
      </c>
      <c r="G193" s="30">
        <f>COUNTIFS(Data!$A$5:$A$3843,$B193,Data!$G$5:$G$3843,"H")</f>
        <v>1</v>
      </c>
      <c r="H193" s="30">
        <f>COUNTIFS(Data!$A$5:$A$3843,$B193,Data!$G$5:$G$3843,"W")</f>
        <v>3</v>
      </c>
      <c r="I193" s="30">
        <f>COUNTIFS(Data!$A$5:$A$3843,$B193,Data!$G$5:$G$3843,"R")</f>
        <v>0</v>
      </c>
      <c r="J193" s="30">
        <f>COUNTIFS(Data!$A$5:$A$3843,$B193,Data!$D$5:$D$3843,J$4)</f>
        <v>0</v>
      </c>
      <c r="K193" s="30">
        <f>COUNTIFS(Data!$A$5:$A$3843,$B193,Data!$D$5:$D$3843,K$4)</f>
        <v>3</v>
      </c>
      <c r="L193" s="30">
        <f>COUNTIFS(Data!$A$5:$A$3843,$B193,Data!$D$5:$D$3843,L$4)</f>
        <v>1</v>
      </c>
      <c r="M193" s="30">
        <f>COUNTIFS(Data!$A$5:$A$3843,$B193,Data!$D$5:$D$3843,M$4)</f>
        <v>0</v>
      </c>
      <c r="N193" s="13" t="str">
        <f t="shared" si="2"/>
        <v>OK</v>
      </c>
      <c r="O193" s="13" t="s">
        <v>230</v>
      </c>
    </row>
    <row r="194" spans="1:15" ht="18" x14ac:dyDescent="0.25">
      <c r="A194" s="15">
        <v>190</v>
      </c>
      <c r="B194" s="15" t="s">
        <v>641</v>
      </c>
      <c r="C194" s="15" t="s">
        <v>100</v>
      </c>
      <c r="D194" s="28" t="str">
        <f>IF(C194="","",IFERROR(INDEX(Lists!$B$2:$B$27,MATCH(C194,Lists!$A$2:$A$27,0)),"رمز غير معروف"))</f>
        <v>عزل مائي وحراري</v>
      </c>
      <c r="E194" s="9" t="s">
        <v>642</v>
      </c>
      <c r="F194" s="31">
        <f>COUNTIFS(Data!$A$5:$A$3843,$B194)</f>
        <v>4</v>
      </c>
      <c r="G194" s="31">
        <f>COUNTIFS(Data!$A$5:$A$3843,$B194,Data!$G$5:$G$3843,"H")</f>
        <v>1</v>
      </c>
      <c r="H194" s="31">
        <f>COUNTIFS(Data!$A$5:$A$3843,$B194,Data!$G$5:$G$3843,"W")</f>
        <v>2</v>
      </c>
      <c r="I194" s="31">
        <f>COUNTIFS(Data!$A$5:$A$3843,$B194,Data!$G$5:$G$3843,"R")</f>
        <v>1</v>
      </c>
      <c r="J194" s="31">
        <f>COUNTIFS(Data!$A$5:$A$3843,$B194,Data!$D$5:$D$3843,J$4)</f>
        <v>0</v>
      </c>
      <c r="K194" s="31">
        <f>COUNTIFS(Data!$A$5:$A$3843,$B194,Data!$D$5:$D$3843,K$4)</f>
        <v>1</v>
      </c>
      <c r="L194" s="31">
        <f>COUNTIFS(Data!$A$5:$A$3843,$B194,Data!$D$5:$D$3843,L$4)</f>
        <v>2</v>
      </c>
      <c r="M194" s="31">
        <f>COUNTIFS(Data!$A$5:$A$3843,$B194,Data!$D$5:$D$3843,M$4)</f>
        <v>1</v>
      </c>
      <c r="N194" s="15" t="str">
        <f t="shared" si="2"/>
        <v>OK</v>
      </c>
      <c r="O194" s="15" t="s">
        <v>643</v>
      </c>
    </row>
    <row r="195" spans="1:15" ht="54" x14ac:dyDescent="0.25">
      <c r="A195" s="13">
        <v>191</v>
      </c>
      <c r="B195" s="13" t="s">
        <v>644</v>
      </c>
      <c r="C195" s="13" t="s">
        <v>100</v>
      </c>
      <c r="D195" s="10" t="str">
        <f>IF(C195="","",IFERROR(INDEX(Lists!$B$2:$B$27,MATCH(C195,Lists!$A$2:$A$27,0)),"رمز غير معروف"))</f>
        <v>عزل مائي وحراري</v>
      </c>
      <c r="E195" s="7" t="s">
        <v>645</v>
      </c>
      <c r="F195" s="30">
        <f>COUNTIFS(Data!$A$5:$A$3843,$B195)</f>
        <v>9</v>
      </c>
      <c r="G195" s="30">
        <f>COUNTIFS(Data!$A$5:$A$3843,$B195,Data!$G$5:$G$3843,"H")</f>
        <v>4</v>
      </c>
      <c r="H195" s="30">
        <f>COUNTIFS(Data!$A$5:$A$3843,$B195,Data!$G$5:$G$3843,"W")</f>
        <v>5</v>
      </c>
      <c r="I195" s="30">
        <f>COUNTIFS(Data!$A$5:$A$3843,$B195,Data!$G$5:$G$3843,"R")</f>
        <v>0</v>
      </c>
      <c r="J195" s="30">
        <f>COUNTIFS(Data!$A$5:$A$3843,$B195,Data!$D$5:$D$3843,J$4)</f>
        <v>0</v>
      </c>
      <c r="K195" s="30">
        <f>COUNTIFS(Data!$A$5:$A$3843,$B195,Data!$D$5:$D$3843,K$4)</f>
        <v>3</v>
      </c>
      <c r="L195" s="30">
        <f>COUNTIFS(Data!$A$5:$A$3843,$B195,Data!$D$5:$D$3843,L$4)</f>
        <v>5</v>
      </c>
      <c r="M195" s="30">
        <f>COUNTIFS(Data!$A$5:$A$3843,$B195,Data!$D$5:$D$3843,M$4)</f>
        <v>1</v>
      </c>
      <c r="N195" s="13" t="str">
        <f t="shared" si="2"/>
        <v>OK</v>
      </c>
      <c r="O195" s="13" t="s">
        <v>646</v>
      </c>
    </row>
    <row r="196" spans="1:15" ht="18" x14ac:dyDescent="0.25">
      <c r="A196" s="15">
        <v>192</v>
      </c>
      <c r="B196" s="15" t="s">
        <v>647</v>
      </c>
      <c r="C196" s="15" t="s">
        <v>101</v>
      </c>
      <c r="D196" s="28" t="str">
        <f>IF(C196="","",IFERROR(INDEX(Lists!$B$2:$B$27,MATCH(C196,Lists!$A$2:$A$27,0)),"رمز غير معروف"))</f>
        <v>بلاط ورخام وتكسيات</v>
      </c>
      <c r="E196" s="9" t="s">
        <v>514</v>
      </c>
      <c r="F196" s="31">
        <f>COUNTIFS(Data!$A$5:$A$3843,$B196)</f>
        <v>2</v>
      </c>
      <c r="G196" s="31">
        <f>COUNTIFS(Data!$A$5:$A$3843,$B196,Data!$G$5:$G$3843,"H")</f>
        <v>0</v>
      </c>
      <c r="H196" s="31">
        <f>COUNTIFS(Data!$A$5:$A$3843,$B196,Data!$G$5:$G$3843,"W")</f>
        <v>2</v>
      </c>
      <c r="I196" s="31">
        <f>COUNTIFS(Data!$A$5:$A$3843,$B196,Data!$G$5:$G$3843,"R")</f>
        <v>0</v>
      </c>
      <c r="J196" s="31">
        <f>COUNTIFS(Data!$A$5:$A$3843,$B196,Data!$D$5:$D$3843,J$4)</f>
        <v>0</v>
      </c>
      <c r="K196" s="31">
        <f>COUNTIFS(Data!$A$5:$A$3843,$B196,Data!$D$5:$D$3843,K$4)</f>
        <v>0</v>
      </c>
      <c r="L196" s="31">
        <f>COUNTIFS(Data!$A$5:$A$3843,$B196,Data!$D$5:$D$3843,L$4)</f>
        <v>2</v>
      </c>
      <c r="M196" s="31">
        <f>COUNTIFS(Data!$A$5:$A$3843,$B196,Data!$D$5:$D$3843,M$4)</f>
        <v>0</v>
      </c>
      <c r="N196" s="15" t="str">
        <f t="shared" si="2"/>
        <v>OK</v>
      </c>
      <c r="O196" s="15" t="s">
        <v>291</v>
      </c>
    </row>
    <row r="197" spans="1:15" ht="18" x14ac:dyDescent="0.25">
      <c r="A197" s="13">
        <v>193</v>
      </c>
      <c r="B197" s="13" t="s">
        <v>648</v>
      </c>
      <c r="C197" s="13" t="s">
        <v>101</v>
      </c>
      <c r="D197" s="10" t="str">
        <f>IF(C197="","",IFERROR(INDEX(Lists!$B$2:$B$27,MATCH(C197,Lists!$A$2:$A$27,0)),"رمز غير معروف"))</f>
        <v>بلاط ورخام وتكسيات</v>
      </c>
      <c r="E197" s="7" t="s">
        <v>649</v>
      </c>
      <c r="F197" s="30">
        <f>COUNTIFS(Data!$A$5:$A$3843,$B197)</f>
        <v>37</v>
      </c>
      <c r="G197" s="30">
        <f>COUNTIFS(Data!$A$5:$A$3843,$B197,Data!$G$5:$G$3843,"H")</f>
        <v>3</v>
      </c>
      <c r="H197" s="30">
        <f>COUNTIFS(Data!$A$5:$A$3843,$B197,Data!$G$5:$G$3843,"W")</f>
        <v>30</v>
      </c>
      <c r="I197" s="30">
        <f>COUNTIFS(Data!$A$5:$A$3843,$B197,Data!$G$5:$G$3843,"R")</f>
        <v>4</v>
      </c>
      <c r="J197" s="30">
        <f>COUNTIFS(Data!$A$5:$A$3843,$B197,Data!$D$5:$D$3843,J$4)</f>
        <v>0</v>
      </c>
      <c r="K197" s="30">
        <f>COUNTIFS(Data!$A$5:$A$3843,$B197,Data!$D$5:$D$3843,K$4)</f>
        <v>10</v>
      </c>
      <c r="L197" s="30">
        <f>COUNTIFS(Data!$A$5:$A$3843,$B197,Data!$D$5:$D$3843,L$4)</f>
        <v>20</v>
      </c>
      <c r="M197" s="30">
        <f>COUNTIFS(Data!$A$5:$A$3843,$B197,Data!$D$5:$D$3843,M$4)</f>
        <v>7</v>
      </c>
      <c r="N197" s="13" t="str">
        <f t="shared" ref="N197:N260" si="3">IF(AND(F197=G197+H197+I197,F197=SUM(J197:M197)),"OK","خطأ")</f>
        <v>OK</v>
      </c>
      <c r="O197" s="13" t="s">
        <v>650</v>
      </c>
    </row>
    <row r="198" spans="1:15" ht="18" x14ac:dyDescent="0.25">
      <c r="A198" s="15">
        <v>194</v>
      </c>
      <c r="B198" s="15" t="s">
        <v>651</v>
      </c>
      <c r="C198" s="15" t="s">
        <v>101</v>
      </c>
      <c r="D198" s="28" t="str">
        <f>IF(C198="","",IFERROR(INDEX(Lists!$B$2:$B$27,MATCH(C198,Lists!$A$2:$A$27,0)),"رمز غير معروف"))</f>
        <v>بلاط ورخام وتكسيات</v>
      </c>
      <c r="E198" s="9" t="s">
        <v>652</v>
      </c>
      <c r="F198" s="31">
        <f>COUNTIFS(Data!$A$5:$A$3843,$B198)</f>
        <v>9</v>
      </c>
      <c r="G198" s="31">
        <f>COUNTIFS(Data!$A$5:$A$3843,$B198,Data!$G$5:$G$3843,"H")</f>
        <v>0</v>
      </c>
      <c r="H198" s="31">
        <f>COUNTIFS(Data!$A$5:$A$3843,$B198,Data!$G$5:$G$3843,"W")</f>
        <v>9</v>
      </c>
      <c r="I198" s="31">
        <f>COUNTIFS(Data!$A$5:$A$3843,$B198,Data!$G$5:$G$3843,"R")</f>
        <v>0</v>
      </c>
      <c r="J198" s="31">
        <f>COUNTIFS(Data!$A$5:$A$3843,$B198,Data!$D$5:$D$3843,J$4)</f>
        <v>0</v>
      </c>
      <c r="K198" s="31">
        <f>COUNTIFS(Data!$A$5:$A$3843,$B198,Data!$D$5:$D$3843,K$4)</f>
        <v>9</v>
      </c>
      <c r="L198" s="31">
        <f>COUNTIFS(Data!$A$5:$A$3843,$B198,Data!$D$5:$D$3843,L$4)</f>
        <v>0</v>
      </c>
      <c r="M198" s="31">
        <f>COUNTIFS(Data!$A$5:$A$3843,$B198,Data!$D$5:$D$3843,M$4)</f>
        <v>0</v>
      </c>
      <c r="N198" s="15" t="str">
        <f t="shared" si="3"/>
        <v>OK</v>
      </c>
      <c r="O198" s="15" t="s">
        <v>653</v>
      </c>
    </row>
    <row r="199" spans="1:15" ht="18" x14ac:dyDescent="0.25">
      <c r="A199" s="13">
        <v>195</v>
      </c>
      <c r="B199" s="13" t="s">
        <v>654</v>
      </c>
      <c r="C199" s="13" t="s">
        <v>101</v>
      </c>
      <c r="D199" s="10" t="str">
        <f>IF(C199="","",IFERROR(INDEX(Lists!$B$2:$B$27,MATCH(C199,Lists!$A$2:$A$27,0)),"رمز غير معروف"))</f>
        <v>بلاط ورخام وتكسيات</v>
      </c>
      <c r="E199" s="7" t="s">
        <v>655</v>
      </c>
      <c r="F199" s="30">
        <f>COUNTIFS(Data!$A$5:$A$3843,$B199)</f>
        <v>30</v>
      </c>
      <c r="G199" s="30">
        <f>COUNTIFS(Data!$A$5:$A$3843,$B199,Data!$G$5:$G$3843,"H")</f>
        <v>3</v>
      </c>
      <c r="H199" s="30">
        <f>COUNTIFS(Data!$A$5:$A$3843,$B199,Data!$G$5:$G$3843,"W")</f>
        <v>25</v>
      </c>
      <c r="I199" s="30">
        <f>COUNTIFS(Data!$A$5:$A$3843,$B199,Data!$G$5:$G$3843,"R")</f>
        <v>2</v>
      </c>
      <c r="J199" s="30">
        <f>COUNTIFS(Data!$A$5:$A$3843,$B199,Data!$D$5:$D$3843,J$4)</f>
        <v>0</v>
      </c>
      <c r="K199" s="30">
        <f>COUNTIFS(Data!$A$5:$A$3843,$B199,Data!$D$5:$D$3843,K$4)</f>
        <v>7</v>
      </c>
      <c r="L199" s="30">
        <f>COUNTIFS(Data!$A$5:$A$3843,$B199,Data!$D$5:$D$3843,L$4)</f>
        <v>11</v>
      </c>
      <c r="M199" s="30">
        <f>COUNTIFS(Data!$A$5:$A$3843,$B199,Data!$D$5:$D$3843,M$4)</f>
        <v>12</v>
      </c>
      <c r="N199" s="13" t="str">
        <f t="shared" si="3"/>
        <v>OK</v>
      </c>
      <c r="O199" s="13" t="s">
        <v>656</v>
      </c>
    </row>
    <row r="200" spans="1:15" ht="18" x14ac:dyDescent="0.25">
      <c r="A200" s="15">
        <v>196</v>
      </c>
      <c r="B200" s="15" t="s">
        <v>657</v>
      </c>
      <c r="C200" s="15" t="s">
        <v>101</v>
      </c>
      <c r="D200" s="28" t="str">
        <f>IF(C200="","",IFERROR(INDEX(Lists!$B$2:$B$27,MATCH(C200,Lists!$A$2:$A$27,0)),"رمز غير معروف"))</f>
        <v>بلاط ورخام وتكسيات</v>
      </c>
      <c r="E200" s="9" t="s">
        <v>658</v>
      </c>
      <c r="F200" s="31">
        <f>COUNTIFS(Data!$A$5:$A$3843,$B200)</f>
        <v>4</v>
      </c>
      <c r="G200" s="31">
        <f>COUNTIFS(Data!$A$5:$A$3843,$B200,Data!$G$5:$G$3843,"H")</f>
        <v>0</v>
      </c>
      <c r="H200" s="31">
        <f>COUNTIFS(Data!$A$5:$A$3843,$B200,Data!$G$5:$G$3843,"W")</f>
        <v>3</v>
      </c>
      <c r="I200" s="31">
        <f>COUNTIFS(Data!$A$5:$A$3843,$B200,Data!$G$5:$G$3843,"R")</f>
        <v>1</v>
      </c>
      <c r="J200" s="31">
        <f>COUNTIFS(Data!$A$5:$A$3843,$B200,Data!$D$5:$D$3843,J$4)</f>
        <v>0</v>
      </c>
      <c r="K200" s="31">
        <f>COUNTIFS(Data!$A$5:$A$3843,$B200,Data!$D$5:$D$3843,K$4)</f>
        <v>0</v>
      </c>
      <c r="L200" s="31">
        <f>COUNTIFS(Data!$A$5:$A$3843,$B200,Data!$D$5:$D$3843,L$4)</f>
        <v>4</v>
      </c>
      <c r="M200" s="31">
        <f>COUNTIFS(Data!$A$5:$A$3843,$B200,Data!$D$5:$D$3843,M$4)</f>
        <v>0</v>
      </c>
      <c r="N200" s="15" t="str">
        <f t="shared" si="3"/>
        <v>OK</v>
      </c>
      <c r="O200" s="15" t="s">
        <v>659</v>
      </c>
    </row>
    <row r="201" spans="1:15" ht="18" x14ac:dyDescent="0.25">
      <c r="A201" s="13">
        <v>197</v>
      </c>
      <c r="B201" s="13" t="s">
        <v>660</v>
      </c>
      <c r="C201" s="13" t="s">
        <v>101</v>
      </c>
      <c r="D201" s="10" t="str">
        <f>IF(C201="","",IFERROR(INDEX(Lists!$B$2:$B$27,MATCH(C201,Lists!$A$2:$A$27,0)),"رمز غير معروف"))</f>
        <v>بلاط ورخام وتكسيات</v>
      </c>
      <c r="E201" s="7" t="s">
        <v>661</v>
      </c>
      <c r="F201" s="30">
        <f>COUNTIFS(Data!$A$5:$A$3843,$B201)</f>
        <v>6</v>
      </c>
      <c r="G201" s="30">
        <f>COUNTIFS(Data!$A$5:$A$3843,$B201,Data!$G$5:$G$3843,"H")</f>
        <v>0</v>
      </c>
      <c r="H201" s="30">
        <f>COUNTIFS(Data!$A$5:$A$3843,$B201,Data!$G$5:$G$3843,"W")</f>
        <v>6</v>
      </c>
      <c r="I201" s="30">
        <f>COUNTIFS(Data!$A$5:$A$3843,$B201,Data!$G$5:$G$3843,"R")</f>
        <v>0</v>
      </c>
      <c r="J201" s="30">
        <f>COUNTIFS(Data!$A$5:$A$3843,$B201,Data!$D$5:$D$3843,J$4)</f>
        <v>0</v>
      </c>
      <c r="K201" s="30">
        <f>COUNTIFS(Data!$A$5:$A$3843,$B201,Data!$D$5:$D$3843,K$4)</f>
        <v>0</v>
      </c>
      <c r="L201" s="30">
        <f>COUNTIFS(Data!$A$5:$A$3843,$B201,Data!$D$5:$D$3843,L$4)</f>
        <v>6</v>
      </c>
      <c r="M201" s="30">
        <f>COUNTIFS(Data!$A$5:$A$3843,$B201,Data!$D$5:$D$3843,M$4)</f>
        <v>0</v>
      </c>
      <c r="N201" s="13" t="str">
        <f t="shared" si="3"/>
        <v>OK</v>
      </c>
      <c r="O201" s="13" t="s">
        <v>662</v>
      </c>
    </row>
    <row r="202" spans="1:15" ht="18" x14ac:dyDescent="0.25">
      <c r="A202" s="15">
        <v>198</v>
      </c>
      <c r="B202" s="15" t="s">
        <v>663</v>
      </c>
      <c r="C202" s="15" t="s">
        <v>101</v>
      </c>
      <c r="D202" s="28" t="str">
        <f>IF(C202="","",IFERROR(INDEX(Lists!$B$2:$B$27,MATCH(C202,Lists!$A$2:$A$27,0)),"رمز غير معروف"))</f>
        <v>بلاط ورخام وتكسيات</v>
      </c>
      <c r="E202" s="9" t="s">
        <v>664</v>
      </c>
      <c r="F202" s="31">
        <f>COUNTIFS(Data!$A$5:$A$3843,$B202)</f>
        <v>15</v>
      </c>
      <c r="G202" s="31">
        <f>COUNTIFS(Data!$A$5:$A$3843,$B202,Data!$G$5:$G$3843,"H")</f>
        <v>1</v>
      </c>
      <c r="H202" s="31">
        <f>COUNTIFS(Data!$A$5:$A$3843,$B202,Data!$G$5:$G$3843,"W")</f>
        <v>13</v>
      </c>
      <c r="I202" s="31">
        <f>COUNTIFS(Data!$A$5:$A$3843,$B202,Data!$G$5:$G$3843,"R")</f>
        <v>1</v>
      </c>
      <c r="J202" s="31">
        <f>COUNTIFS(Data!$A$5:$A$3843,$B202,Data!$D$5:$D$3843,J$4)</f>
        <v>0</v>
      </c>
      <c r="K202" s="31">
        <f>COUNTIFS(Data!$A$5:$A$3843,$B202,Data!$D$5:$D$3843,K$4)</f>
        <v>3</v>
      </c>
      <c r="L202" s="31">
        <f>COUNTIFS(Data!$A$5:$A$3843,$B202,Data!$D$5:$D$3843,L$4)</f>
        <v>12</v>
      </c>
      <c r="M202" s="31">
        <f>COUNTIFS(Data!$A$5:$A$3843,$B202,Data!$D$5:$D$3843,M$4)</f>
        <v>0</v>
      </c>
      <c r="N202" s="15" t="str">
        <f t="shared" si="3"/>
        <v>OK</v>
      </c>
      <c r="O202" s="15" t="s">
        <v>665</v>
      </c>
    </row>
    <row r="203" spans="1:15" ht="18" x14ac:dyDescent="0.25">
      <c r="A203" s="13">
        <v>199</v>
      </c>
      <c r="B203" s="13" t="s">
        <v>666</v>
      </c>
      <c r="C203" s="13" t="s">
        <v>101</v>
      </c>
      <c r="D203" s="10" t="str">
        <f>IF(C203="","",IFERROR(INDEX(Lists!$B$2:$B$27,MATCH(C203,Lists!$A$2:$A$27,0)),"رمز غير معروف"))</f>
        <v>بلاط ورخام وتكسيات</v>
      </c>
      <c r="E203" s="7" t="s">
        <v>667</v>
      </c>
      <c r="F203" s="30">
        <f>COUNTIFS(Data!$A$5:$A$3843,$B203)</f>
        <v>19</v>
      </c>
      <c r="G203" s="30">
        <f>COUNTIFS(Data!$A$5:$A$3843,$B203,Data!$G$5:$G$3843,"H")</f>
        <v>0</v>
      </c>
      <c r="H203" s="30">
        <f>COUNTIFS(Data!$A$5:$A$3843,$B203,Data!$G$5:$G$3843,"W")</f>
        <v>17</v>
      </c>
      <c r="I203" s="30">
        <f>COUNTIFS(Data!$A$5:$A$3843,$B203,Data!$G$5:$G$3843,"R")</f>
        <v>2</v>
      </c>
      <c r="J203" s="30">
        <f>COUNTIFS(Data!$A$5:$A$3843,$B203,Data!$D$5:$D$3843,J$4)</f>
        <v>0</v>
      </c>
      <c r="K203" s="30">
        <f>COUNTIFS(Data!$A$5:$A$3843,$B203,Data!$D$5:$D$3843,K$4)</f>
        <v>6</v>
      </c>
      <c r="L203" s="30">
        <f>COUNTIFS(Data!$A$5:$A$3843,$B203,Data!$D$5:$D$3843,L$4)</f>
        <v>13</v>
      </c>
      <c r="M203" s="30">
        <f>COUNTIFS(Data!$A$5:$A$3843,$B203,Data!$D$5:$D$3843,M$4)</f>
        <v>0</v>
      </c>
      <c r="N203" s="13" t="str">
        <f t="shared" si="3"/>
        <v>OK</v>
      </c>
      <c r="O203" s="13" t="s">
        <v>668</v>
      </c>
    </row>
    <row r="204" spans="1:15" ht="18" x14ac:dyDescent="0.25">
      <c r="A204" s="15">
        <v>200</v>
      </c>
      <c r="B204" s="15" t="s">
        <v>669</v>
      </c>
      <c r="C204" s="15" t="s">
        <v>101</v>
      </c>
      <c r="D204" s="28" t="str">
        <f>IF(C204="","",IFERROR(INDEX(Lists!$B$2:$B$27,MATCH(C204,Lists!$A$2:$A$27,0)),"رمز غير معروف"))</f>
        <v>بلاط ورخام وتكسيات</v>
      </c>
      <c r="E204" s="9" t="s">
        <v>670</v>
      </c>
      <c r="F204" s="31">
        <f>COUNTIFS(Data!$A$5:$A$3843,$B204)</f>
        <v>17</v>
      </c>
      <c r="G204" s="31">
        <f>COUNTIFS(Data!$A$5:$A$3843,$B204,Data!$G$5:$G$3843,"H")</f>
        <v>0</v>
      </c>
      <c r="H204" s="31">
        <f>COUNTIFS(Data!$A$5:$A$3843,$B204,Data!$G$5:$G$3843,"W")</f>
        <v>16</v>
      </c>
      <c r="I204" s="31">
        <f>COUNTIFS(Data!$A$5:$A$3843,$B204,Data!$G$5:$G$3843,"R")</f>
        <v>1</v>
      </c>
      <c r="J204" s="31">
        <f>COUNTIFS(Data!$A$5:$A$3843,$B204,Data!$D$5:$D$3843,J$4)</f>
        <v>0</v>
      </c>
      <c r="K204" s="31">
        <f>COUNTIFS(Data!$A$5:$A$3843,$B204,Data!$D$5:$D$3843,K$4)</f>
        <v>4</v>
      </c>
      <c r="L204" s="31">
        <f>COUNTIFS(Data!$A$5:$A$3843,$B204,Data!$D$5:$D$3843,L$4)</f>
        <v>13</v>
      </c>
      <c r="M204" s="31">
        <f>COUNTIFS(Data!$A$5:$A$3843,$B204,Data!$D$5:$D$3843,M$4)</f>
        <v>0</v>
      </c>
      <c r="N204" s="15" t="str">
        <f t="shared" si="3"/>
        <v>OK</v>
      </c>
      <c r="O204" s="15" t="s">
        <v>671</v>
      </c>
    </row>
    <row r="205" spans="1:15" ht="18" x14ac:dyDescent="0.25">
      <c r="A205" s="13">
        <v>201</v>
      </c>
      <c r="B205" s="13" t="s">
        <v>672</v>
      </c>
      <c r="C205" s="13" t="s">
        <v>101</v>
      </c>
      <c r="D205" s="10" t="str">
        <f>IF(C205="","",IFERROR(INDEX(Lists!$B$2:$B$27,MATCH(C205,Lists!$A$2:$A$27,0)),"رمز غير معروف"))</f>
        <v>بلاط ورخام وتكسيات</v>
      </c>
      <c r="E205" s="7" t="s">
        <v>673</v>
      </c>
      <c r="F205" s="30">
        <f>COUNTIFS(Data!$A$5:$A$3843,$B205)</f>
        <v>10</v>
      </c>
      <c r="G205" s="30">
        <f>COUNTIFS(Data!$A$5:$A$3843,$B205,Data!$G$5:$G$3843,"H")</f>
        <v>1</v>
      </c>
      <c r="H205" s="30">
        <f>COUNTIFS(Data!$A$5:$A$3843,$B205,Data!$G$5:$G$3843,"W")</f>
        <v>8</v>
      </c>
      <c r="I205" s="30">
        <f>COUNTIFS(Data!$A$5:$A$3843,$B205,Data!$G$5:$G$3843,"R")</f>
        <v>1</v>
      </c>
      <c r="J205" s="30">
        <f>COUNTIFS(Data!$A$5:$A$3843,$B205,Data!$D$5:$D$3843,J$4)</f>
        <v>0</v>
      </c>
      <c r="K205" s="30">
        <f>COUNTIFS(Data!$A$5:$A$3843,$B205,Data!$D$5:$D$3843,K$4)</f>
        <v>4</v>
      </c>
      <c r="L205" s="30">
        <f>COUNTIFS(Data!$A$5:$A$3843,$B205,Data!$D$5:$D$3843,L$4)</f>
        <v>6</v>
      </c>
      <c r="M205" s="30">
        <f>COUNTIFS(Data!$A$5:$A$3843,$B205,Data!$D$5:$D$3843,M$4)</f>
        <v>0</v>
      </c>
      <c r="N205" s="13" t="str">
        <f t="shared" si="3"/>
        <v>OK</v>
      </c>
      <c r="O205" s="13" t="s">
        <v>674</v>
      </c>
    </row>
    <row r="206" spans="1:15" ht="36" x14ac:dyDescent="0.25">
      <c r="A206" s="15">
        <v>202</v>
      </c>
      <c r="B206" s="15" t="s">
        <v>675</v>
      </c>
      <c r="C206" s="15" t="s">
        <v>101</v>
      </c>
      <c r="D206" s="28" t="str">
        <f>IF(C206="","",IFERROR(INDEX(Lists!$B$2:$B$27,MATCH(C206,Lists!$A$2:$A$27,0)),"رمز غير معروف"))</f>
        <v>بلاط ورخام وتكسيات</v>
      </c>
      <c r="E206" s="9" t="s">
        <v>676</v>
      </c>
      <c r="F206" s="31">
        <f>COUNTIFS(Data!$A$5:$A$3843,$B206)</f>
        <v>27</v>
      </c>
      <c r="G206" s="31">
        <f>COUNTIFS(Data!$A$5:$A$3843,$B206,Data!$G$5:$G$3843,"H")</f>
        <v>2</v>
      </c>
      <c r="H206" s="31">
        <f>COUNTIFS(Data!$A$5:$A$3843,$B206,Data!$G$5:$G$3843,"W")</f>
        <v>20</v>
      </c>
      <c r="I206" s="31">
        <f>COUNTIFS(Data!$A$5:$A$3843,$B206,Data!$G$5:$G$3843,"R")</f>
        <v>5</v>
      </c>
      <c r="J206" s="31">
        <f>COUNTIFS(Data!$A$5:$A$3843,$B206,Data!$D$5:$D$3843,J$4)</f>
        <v>4</v>
      </c>
      <c r="K206" s="31">
        <f>COUNTIFS(Data!$A$5:$A$3843,$B206,Data!$D$5:$D$3843,K$4)</f>
        <v>7</v>
      </c>
      <c r="L206" s="31">
        <f>COUNTIFS(Data!$A$5:$A$3843,$B206,Data!$D$5:$D$3843,L$4)</f>
        <v>15</v>
      </c>
      <c r="M206" s="31">
        <f>COUNTIFS(Data!$A$5:$A$3843,$B206,Data!$D$5:$D$3843,M$4)</f>
        <v>1</v>
      </c>
      <c r="N206" s="15" t="str">
        <f t="shared" si="3"/>
        <v>OK</v>
      </c>
      <c r="O206" s="15" t="s">
        <v>677</v>
      </c>
    </row>
    <row r="207" spans="1:15" ht="36" x14ac:dyDescent="0.25">
      <c r="A207" s="13">
        <v>203</v>
      </c>
      <c r="B207" s="13" t="s">
        <v>678</v>
      </c>
      <c r="C207" s="13" t="s">
        <v>101</v>
      </c>
      <c r="D207" s="10" t="str">
        <f>IF(C207="","",IFERROR(INDEX(Lists!$B$2:$B$27,MATCH(C207,Lists!$A$2:$A$27,0)),"رمز غير معروف"))</f>
        <v>بلاط ورخام وتكسيات</v>
      </c>
      <c r="E207" s="7" t="s">
        <v>679</v>
      </c>
      <c r="F207" s="30">
        <f>COUNTIFS(Data!$A$5:$A$3843,$B207)</f>
        <v>12</v>
      </c>
      <c r="G207" s="30">
        <f>COUNTIFS(Data!$A$5:$A$3843,$B207,Data!$G$5:$G$3843,"H")</f>
        <v>0</v>
      </c>
      <c r="H207" s="30">
        <f>COUNTIFS(Data!$A$5:$A$3843,$B207,Data!$G$5:$G$3843,"W")</f>
        <v>12</v>
      </c>
      <c r="I207" s="30">
        <f>COUNTIFS(Data!$A$5:$A$3843,$B207,Data!$G$5:$G$3843,"R")</f>
        <v>0</v>
      </c>
      <c r="J207" s="30">
        <f>COUNTIFS(Data!$A$5:$A$3843,$B207,Data!$D$5:$D$3843,J$4)</f>
        <v>0</v>
      </c>
      <c r="K207" s="30">
        <f>COUNTIFS(Data!$A$5:$A$3843,$B207,Data!$D$5:$D$3843,K$4)</f>
        <v>3</v>
      </c>
      <c r="L207" s="30">
        <f>COUNTIFS(Data!$A$5:$A$3843,$B207,Data!$D$5:$D$3843,L$4)</f>
        <v>9</v>
      </c>
      <c r="M207" s="30">
        <f>COUNTIFS(Data!$A$5:$A$3843,$B207,Data!$D$5:$D$3843,M$4)</f>
        <v>0</v>
      </c>
      <c r="N207" s="13" t="str">
        <f t="shared" si="3"/>
        <v>OK</v>
      </c>
      <c r="O207" s="13" t="s">
        <v>680</v>
      </c>
    </row>
    <row r="208" spans="1:15" ht="18" x14ac:dyDescent="0.25">
      <c r="A208" s="15">
        <v>204</v>
      </c>
      <c r="B208" s="15" t="s">
        <v>681</v>
      </c>
      <c r="C208" s="15" t="s">
        <v>101</v>
      </c>
      <c r="D208" s="28" t="str">
        <f>IF(C208="","",IFERROR(INDEX(Lists!$B$2:$B$27,MATCH(C208,Lists!$A$2:$A$27,0)),"رمز غير معروف"))</f>
        <v>بلاط ورخام وتكسيات</v>
      </c>
      <c r="E208" s="9" t="s">
        <v>682</v>
      </c>
      <c r="F208" s="31">
        <f>COUNTIFS(Data!$A$5:$A$3843,$B208)</f>
        <v>10</v>
      </c>
      <c r="G208" s="31">
        <f>COUNTIFS(Data!$A$5:$A$3843,$B208,Data!$G$5:$G$3843,"H")</f>
        <v>1</v>
      </c>
      <c r="H208" s="31">
        <f>COUNTIFS(Data!$A$5:$A$3843,$B208,Data!$G$5:$G$3843,"W")</f>
        <v>8</v>
      </c>
      <c r="I208" s="31">
        <f>COUNTIFS(Data!$A$5:$A$3843,$B208,Data!$G$5:$G$3843,"R")</f>
        <v>1</v>
      </c>
      <c r="J208" s="31">
        <f>COUNTIFS(Data!$A$5:$A$3843,$B208,Data!$D$5:$D$3843,J$4)</f>
        <v>0</v>
      </c>
      <c r="K208" s="31">
        <f>COUNTIFS(Data!$A$5:$A$3843,$B208,Data!$D$5:$D$3843,K$4)</f>
        <v>6</v>
      </c>
      <c r="L208" s="31">
        <f>COUNTIFS(Data!$A$5:$A$3843,$B208,Data!$D$5:$D$3843,L$4)</f>
        <v>4</v>
      </c>
      <c r="M208" s="31">
        <f>COUNTIFS(Data!$A$5:$A$3843,$B208,Data!$D$5:$D$3843,M$4)</f>
        <v>0</v>
      </c>
      <c r="N208" s="15" t="str">
        <f t="shared" si="3"/>
        <v>OK</v>
      </c>
      <c r="O208" s="15" t="s">
        <v>683</v>
      </c>
    </row>
    <row r="209" spans="1:15" ht="18" x14ac:dyDescent="0.25">
      <c r="A209" s="13">
        <v>205</v>
      </c>
      <c r="B209" s="13" t="s">
        <v>684</v>
      </c>
      <c r="C209" s="13" t="s">
        <v>101</v>
      </c>
      <c r="D209" s="10" t="str">
        <f>IF(C209="","",IFERROR(INDEX(Lists!$B$2:$B$27,MATCH(C209,Lists!$A$2:$A$27,0)),"رمز غير معروف"))</f>
        <v>بلاط ورخام وتكسيات</v>
      </c>
      <c r="E209" s="7" t="s">
        <v>685</v>
      </c>
      <c r="F209" s="30">
        <f>COUNTIFS(Data!$A$5:$A$3843,$B209)</f>
        <v>1</v>
      </c>
      <c r="G209" s="30">
        <f>COUNTIFS(Data!$A$5:$A$3843,$B209,Data!$G$5:$G$3843,"H")</f>
        <v>0</v>
      </c>
      <c r="H209" s="30">
        <f>COUNTIFS(Data!$A$5:$A$3843,$B209,Data!$G$5:$G$3843,"W")</f>
        <v>1</v>
      </c>
      <c r="I209" s="30">
        <f>COUNTIFS(Data!$A$5:$A$3843,$B209,Data!$G$5:$G$3843,"R")</f>
        <v>0</v>
      </c>
      <c r="J209" s="30">
        <f>COUNTIFS(Data!$A$5:$A$3843,$B209,Data!$D$5:$D$3843,J$4)</f>
        <v>0</v>
      </c>
      <c r="K209" s="30">
        <f>COUNTIFS(Data!$A$5:$A$3843,$B209,Data!$D$5:$D$3843,K$4)</f>
        <v>0</v>
      </c>
      <c r="L209" s="30">
        <f>COUNTIFS(Data!$A$5:$A$3843,$B209,Data!$D$5:$D$3843,L$4)</f>
        <v>1</v>
      </c>
      <c r="M209" s="30">
        <f>COUNTIFS(Data!$A$5:$A$3843,$B209,Data!$D$5:$D$3843,M$4)</f>
        <v>0</v>
      </c>
      <c r="N209" s="13" t="str">
        <f t="shared" si="3"/>
        <v>OK</v>
      </c>
      <c r="O209" s="13" t="s">
        <v>686</v>
      </c>
    </row>
    <row r="210" spans="1:15" ht="18" x14ac:dyDescent="0.25">
      <c r="A210" s="15">
        <v>206</v>
      </c>
      <c r="B210" s="15" t="s">
        <v>687</v>
      </c>
      <c r="C210" s="15" t="s">
        <v>101</v>
      </c>
      <c r="D210" s="28" t="str">
        <f>IF(C210="","",IFERROR(INDEX(Lists!$B$2:$B$27,MATCH(C210,Lists!$A$2:$A$27,0)),"رمز غير معروف"))</f>
        <v>بلاط ورخام وتكسيات</v>
      </c>
      <c r="E210" s="9" t="s">
        <v>688</v>
      </c>
      <c r="F210" s="31">
        <f>COUNTIFS(Data!$A$5:$A$3843,$B210)</f>
        <v>5</v>
      </c>
      <c r="G210" s="31">
        <f>COUNTIFS(Data!$A$5:$A$3843,$B210,Data!$G$5:$G$3843,"H")</f>
        <v>0</v>
      </c>
      <c r="H210" s="31">
        <f>COUNTIFS(Data!$A$5:$A$3843,$B210,Data!$G$5:$G$3843,"W")</f>
        <v>5</v>
      </c>
      <c r="I210" s="31">
        <f>COUNTIFS(Data!$A$5:$A$3843,$B210,Data!$G$5:$G$3843,"R")</f>
        <v>0</v>
      </c>
      <c r="J210" s="31">
        <f>COUNTIFS(Data!$A$5:$A$3843,$B210,Data!$D$5:$D$3843,J$4)</f>
        <v>0</v>
      </c>
      <c r="K210" s="31">
        <f>COUNTIFS(Data!$A$5:$A$3843,$B210,Data!$D$5:$D$3843,K$4)</f>
        <v>0</v>
      </c>
      <c r="L210" s="31">
        <f>COUNTIFS(Data!$A$5:$A$3843,$B210,Data!$D$5:$D$3843,L$4)</f>
        <v>2</v>
      </c>
      <c r="M210" s="31">
        <f>COUNTIFS(Data!$A$5:$A$3843,$B210,Data!$D$5:$D$3843,M$4)</f>
        <v>3</v>
      </c>
      <c r="N210" s="15" t="str">
        <f t="shared" si="3"/>
        <v>OK</v>
      </c>
      <c r="O210" s="15" t="s">
        <v>689</v>
      </c>
    </row>
    <row r="211" spans="1:15" ht="18" x14ac:dyDescent="0.25">
      <c r="A211" s="13">
        <v>207</v>
      </c>
      <c r="B211" s="13" t="s">
        <v>690</v>
      </c>
      <c r="C211" s="13" t="s">
        <v>101</v>
      </c>
      <c r="D211" s="10" t="str">
        <f>IF(C211="","",IFERROR(INDEX(Lists!$B$2:$B$27,MATCH(C211,Lists!$A$2:$A$27,0)),"رمز غير معروف"))</f>
        <v>بلاط ورخام وتكسيات</v>
      </c>
      <c r="E211" s="7" t="s">
        <v>691</v>
      </c>
      <c r="F211" s="30">
        <f>COUNTIFS(Data!$A$5:$A$3843,$B211)</f>
        <v>5</v>
      </c>
      <c r="G211" s="30">
        <f>COUNTIFS(Data!$A$5:$A$3843,$B211,Data!$G$5:$G$3843,"H")</f>
        <v>1</v>
      </c>
      <c r="H211" s="30">
        <f>COUNTIFS(Data!$A$5:$A$3843,$B211,Data!$G$5:$G$3843,"W")</f>
        <v>3</v>
      </c>
      <c r="I211" s="30">
        <f>COUNTIFS(Data!$A$5:$A$3843,$B211,Data!$G$5:$G$3843,"R")</f>
        <v>1</v>
      </c>
      <c r="J211" s="30">
        <f>COUNTIFS(Data!$A$5:$A$3843,$B211,Data!$D$5:$D$3843,J$4)</f>
        <v>1</v>
      </c>
      <c r="K211" s="30">
        <f>COUNTIFS(Data!$A$5:$A$3843,$B211,Data!$D$5:$D$3843,K$4)</f>
        <v>0</v>
      </c>
      <c r="L211" s="30">
        <f>COUNTIFS(Data!$A$5:$A$3843,$B211,Data!$D$5:$D$3843,L$4)</f>
        <v>4</v>
      </c>
      <c r="M211" s="30">
        <f>COUNTIFS(Data!$A$5:$A$3843,$B211,Data!$D$5:$D$3843,M$4)</f>
        <v>0</v>
      </c>
      <c r="N211" s="13" t="str">
        <f t="shared" si="3"/>
        <v>OK</v>
      </c>
      <c r="O211" s="13" t="s">
        <v>692</v>
      </c>
    </row>
    <row r="212" spans="1:15" ht="18" x14ac:dyDescent="0.25">
      <c r="A212" s="15">
        <v>208</v>
      </c>
      <c r="B212" s="15" t="s">
        <v>693</v>
      </c>
      <c r="C212" s="15" t="s">
        <v>101</v>
      </c>
      <c r="D212" s="28" t="str">
        <f>IF(C212="","",IFERROR(INDEX(Lists!$B$2:$B$27,MATCH(C212,Lists!$A$2:$A$27,0)),"رمز غير معروف"))</f>
        <v>بلاط ورخام وتكسيات</v>
      </c>
      <c r="E212" s="9" t="s">
        <v>694</v>
      </c>
      <c r="F212" s="31">
        <f>COUNTIFS(Data!$A$5:$A$3843,$B212)</f>
        <v>2</v>
      </c>
      <c r="G212" s="31">
        <f>COUNTIFS(Data!$A$5:$A$3843,$B212,Data!$G$5:$G$3843,"H")</f>
        <v>1</v>
      </c>
      <c r="H212" s="31">
        <f>COUNTIFS(Data!$A$5:$A$3843,$B212,Data!$G$5:$G$3843,"W")</f>
        <v>0</v>
      </c>
      <c r="I212" s="31">
        <f>COUNTIFS(Data!$A$5:$A$3843,$B212,Data!$G$5:$G$3843,"R")</f>
        <v>1</v>
      </c>
      <c r="J212" s="31">
        <f>COUNTIFS(Data!$A$5:$A$3843,$B212,Data!$D$5:$D$3843,J$4)</f>
        <v>0</v>
      </c>
      <c r="K212" s="31">
        <f>COUNTIFS(Data!$A$5:$A$3843,$B212,Data!$D$5:$D$3843,K$4)</f>
        <v>1</v>
      </c>
      <c r="L212" s="31">
        <f>COUNTIFS(Data!$A$5:$A$3843,$B212,Data!$D$5:$D$3843,L$4)</f>
        <v>1</v>
      </c>
      <c r="M212" s="31">
        <f>COUNTIFS(Data!$A$5:$A$3843,$B212,Data!$D$5:$D$3843,M$4)</f>
        <v>0</v>
      </c>
      <c r="N212" s="15" t="str">
        <f t="shared" si="3"/>
        <v>OK</v>
      </c>
      <c r="O212" s="15" t="s">
        <v>695</v>
      </c>
    </row>
    <row r="213" spans="1:15" ht="18" x14ac:dyDescent="0.25">
      <c r="A213" s="13">
        <v>209</v>
      </c>
      <c r="B213" s="13" t="s">
        <v>696</v>
      </c>
      <c r="C213" s="13" t="s">
        <v>101</v>
      </c>
      <c r="D213" s="10" t="str">
        <f>IF(C213="","",IFERROR(INDEX(Lists!$B$2:$B$27,MATCH(C213,Lists!$A$2:$A$27,0)),"رمز غير معروف"))</f>
        <v>بلاط ورخام وتكسيات</v>
      </c>
      <c r="E213" s="7" t="s">
        <v>697</v>
      </c>
      <c r="F213" s="30">
        <f>COUNTIFS(Data!$A$5:$A$3843,$B213)</f>
        <v>3</v>
      </c>
      <c r="G213" s="30">
        <f>COUNTIFS(Data!$A$5:$A$3843,$B213,Data!$G$5:$G$3843,"H")</f>
        <v>1</v>
      </c>
      <c r="H213" s="30">
        <f>COUNTIFS(Data!$A$5:$A$3843,$B213,Data!$G$5:$G$3843,"W")</f>
        <v>2</v>
      </c>
      <c r="I213" s="30">
        <f>COUNTIFS(Data!$A$5:$A$3843,$B213,Data!$G$5:$G$3843,"R")</f>
        <v>0</v>
      </c>
      <c r="J213" s="30">
        <f>COUNTIFS(Data!$A$5:$A$3843,$B213,Data!$D$5:$D$3843,J$4)</f>
        <v>0</v>
      </c>
      <c r="K213" s="30">
        <f>COUNTIFS(Data!$A$5:$A$3843,$B213,Data!$D$5:$D$3843,K$4)</f>
        <v>0</v>
      </c>
      <c r="L213" s="30">
        <f>COUNTIFS(Data!$A$5:$A$3843,$B213,Data!$D$5:$D$3843,L$4)</f>
        <v>3</v>
      </c>
      <c r="M213" s="30">
        <f>COUNTIFS(Data!$A$5:$A$3843,$B213,Data!$D$5:$D$3843,M$4)</f>
        <v>0</v>
      </c>
      <c r="N213" s="13" t="str">
        <f t="shared" si="3"/>
        <v>OK</v>
      </c>
      <c r="O213" s="13" t="s">
        <v>638</v>
      </c>
    </row>
    <row r="214" spans="1:15" ht="54" x14ac:dyDescent="0.25">
      <c r="A214" s="15">
        <v>210</v>
      </c>
      <c r="B214" s="15" t="s">
        <v>698</v>
      </c>
      <c r="C214" s="15" t="s">
        <v>101</v>
      </c>
      <c r="D214" s="28" t="str">
        <f>IF(C214="","",IFERROR(INDEX(Lists!$B$2:$B$27,MATCH(C214,Lists!$A$2:$A$27,0)),"رمز غير معروف"))</f>
        <v>بلاط ورخام وتكسيات</v>
      </c>
      <c r="E214" s="9" t="s">
        <v>699</v>
      </c>
      <c r="F214" s="31">
        <f>COUNTIFS(Data!$A$5:$A$3843,$B214)</f>
        <v>14</v>
      </c>
      <c r="G214" s="31">
        <f>COUNTIFS(Data!$A$5:$A$3843,$B214,Data!$G$5:$G$3843,"H")</f>
        <v>3</v>
      </c>
      <c r="H214" s="31">
        <f>COUNTIFS(Data!$A$5:$A$3843,$B214,Data!$G$5:$G$3843,"W")</f>
        <v>11</v>
      </c>
      <c r="I214" s="31">
        <f>COUNTIFS(Data!$A$5:$A$3843,$B214,Data!$G$5:$G$3843,"R")</f>
        <v>0</v>
      </c>
      <c r="J214" s="31">
        <f>COUNTIFS(Data!$A$5:$A$3843,$B214,Data!$D$5:$D$3843,J$4)</f>
        <v>0</v>
      </c>
      <c r="K214" s="31">
        <f>COUNTIFS(Data!$A$5:$A$3843,$B214,Data!$D$5:$D$3843,K$4)</f>
        <v>4</v>
      </c>
      <c r="L214" s="31">
        <f>COUNTIFS(Data!$A$5:$A$3843,$B214,Data!$D$5:$D$3843,L$4)</f>
        <v>4</v>
      </c>
      <c r="M214" s="31">
        <f>COUNTIFS(Data!$A$5:$A$3843,$B214,Data!$D$5:$D$3843,M$4)</f>
        <v>6</v>
      </c>
      <c r="N214" s="15" t="str">
        <f t="shared" si="3"/>
        <v>OK</v>
      </c>
      <c r="O214" s="15" t="s">
        <v>700</v>
      </c>
    </row>
    <row r="215" spans="1:15" ht="18" x14ac:dyDescent="0.25">
      <c r="A215" s="13">
        <v>211</v>
      </c>
      <c r="B215" s="13" t="s">
        <v>701</v>
      </c>
      <c r="C215" s="13" t="s">
        <v>101</v>
      </c>
      <c r="D215" s="10" t="str">
        <f>IF(C215="","",IFERROR(INDEX(Lists!$B$2:$B$27,MATCH(C215,Lists!$A$2:$A$27,0)),"رمز غير معروف"))</f>
        <v>بلاط ورخام وتكسيات</v>
      </c>
      <c r="E215" s="7" t="s">
        <v>702</v>
      </c>
      <c r="F215" s="30">
        <f>COUNTIFS(Data!$A$5:$A$3843,$B215)</f>
        <v>6</v>
      </c>
      <c r="G215" s="30">
        <f>COUNTIFS(Data!$A$5:$A$3843,$B215,Data!$G$5:$G$3843,"H")</f>
        <v>1</v>
      </c>
      <c r="H215" s="30">
        <f>COUNTIFS(Data!$A$5:$A$3843,$B215,Data!$G$5:$G$3843,"W")</f>
        <v>5</v>
      </c>
      <c r="I215" s="30">
        <f>COUNTIFS(Data!$A$5:$A$3843,$B215,Data!$G$5:$G$3843,"R")</f>
        <v>0</v>
      </c>
      <c r="J215" s="30">
        <f>COUNTIFS(Data!$A$5:$A$3843,$B215,Data!$D$5:$D$3843,J$4)</f>
        <v>0</v>
      </c>
      <c r="K215" s="30">
        <f>COUNTIFS(Data!$A$5:$A$3843,$B215,Data!$D$5:$D$3843,K$4)</f>
        <v>0</v>
      </c>
      <c r="L215" s="30">
        <f>COUNTIFS(Data!$A$5:$A$3843,$B215,Data!$D$5:$D$3843,L$4)</f>
        <v>4</v>
      </c>
      <c r="M215" s="30">
        <f>COUNTIFS(Data!$A$5:$A$3843,$B215,Data!$D$5:$D$3843,M$4)</f>
        <v>2</v>
      </c>
      <c r="N215" s="13" t="str">
        <f t="shared" si="3"/>
        <v>OK</v>
      </c>
      <c r="O215" s="13" t="s">
        <v>703</v>
      </c>
    </row>
    <row r="216" spans="1:15" ht="18" x14ac:dyDescent="0.25">
      <c r="A216" s="15">
        <v>212</v>
      </c>
      <c r="B216" s="15" t="s">
        <v>704</v>
      </c>
      <c r="C216" s="15" t="s">
        <v>101</v>
      </c>
      <c r="D216" s="28" t="str">
        <f>IF(C216="","",IFERROR(INDEX(Lists!$B$2:$B$27,MATCH(C216,Lists!$A$2:$A$27,0)),"رمز غير معروف"))</f>
        <v>بلاط ورخام وتكسيات</v>
      </c>
      <c r="E216" s="9" t="s">
        <v>705</v>
      </c>
      <c r="F216" s="31">
        <f>COUNTIFS(Data!$A$5:$A$3843,$B216)</f>
        <v>2</v>
      </c>
      <c r="G216" s="31">
        <f>COUNTIFS(Data!$A$5:$A$3843,$B216,Data!$G$5:$G$3843,"H")</f>
        <v>1</v>
      </c>
      <c r="H216" s="31">
        <f>COUNTIFS(Data!$A$5:$A$3843,$B216,Data!$G$5:$G$3843,"W")</f>
        <v>1</v>
      </c>
      <c r="I216" s="31">
        <f>COUNTIFS(Data!$A$5:$A$3843,$B216,Data!$G$5:$G$3843,"R")</f>
        <v>0</v>
      </c>
      <c r="J216" s="31">
        <f>COUNTIFS(Data!$A$5:$A$3843,$B216,Data!$D$5:$D$3843,J$4)</f>
        <v>0</v>
      </c>
      <c r="K216" s="31">
        <f>COUNTIFS(Data!$A$5:$A$3843,$B216,Data!$D$5:$D$3843,K$4)</f>
        <v>0</v>
      </c>
      <c r="L216" s="31">
        <f>COUNTIFS(Data!$A$5:$A$3843,$B216,Data!$D$5:$D$3843,L$4)</f>
        <v>2</v>
      </c>
      <c r="M216" s="31">
        <f>COUNTIFS(Data!$A$5:$A$3843,$B216,Data!$D$5:$D$3843,M$4)</f>
        <v>0</v>
      </c>
      <c r="N216" s="15" t="str">
        <f t="shared" si="3"/>
        <v>OK</v>
      </c>
      <c r="O216" s="15" t="s">
        <v>706</v>
      </c>
    </row>
    <row r="217" spans="1:15" ht="18" x14ac:dyDescent="0.25">
      <c r="A217" s="13">
        <v>213</v>
      </c>
      <c r="B217" s="13" t="s">
        <v>707</v>
      </c>
      <c r="C217" s="13" t="s">
        <v>102</v>
      </c>
      <c r="D217" s="10" t="str">
        <f>IF(C217="","",IFERROR(INDEX(Lists!$B$2:$B$27,MATCH(C217,Lists!$A$2:$A$27,0)),"رمز غير معروف"))</f>
        <v>أسقف مستعارة</v>
      </c>
      <c r="E217" s="7" t="s">
        <v>708</v>
      </c>
      <c r="F217" s="30">
        <f>COUNTIFS(Data!$A$5:$A$3843,$B217)</f>
        <v>25</v>
      </c>
      <c r="G217" s="30">
        <f>COUNTIFS(Data!$A$5:$A$3843,$B217,Data!$G$5:$G$3843,"H")</f>
        <v>6</v>
      </c>
      <c r="H217" s="30">
        <f>COUNTIFS(Data!$A$5:$A$3843,$B217,Data!$G$5:$G$3843,"W")</f>
        <v>17</v>
      </c>
      <c r="I217" s="30">
        <f>COUNTIFS(Data!$A$5:$A$3843,$B217,Data!$G$5:$G$3843,"R")</f>
        <v>2</v>
      </c>
      <c r="J217" s="30">
        <f>COUNTIFS(Data!$A$5:$A$3843,$B217,Data!$D$5:$D$3843,J$4)</f>
        <v>0</v>
      </c>
      <c r="K217" s="30">
        <f>COUNTIFS(Data!$A$5:$A$3843,$B217,Data!$D$5:$D$3843,K$4)</f>
        <v>10</v>
      </c>
      <c r="L217" s="30">
        <f>COUNTIFS(Data!$A$5:$A$3843,$B217,Data!$D$5:$D$3843,L$4)</f>
        <v>13</v>
      </c>
      <c r="M217" s="30">
        <f>COUNTIFS(Data!$A$5:$A$3843,$B217,Data!$D$5:$D$3843,M$4)</f>
        <v>2</v>
      </c>
      <c r="N217" s="13" t="str">
        <f t="shared" si="3"/>
        <v>OK</v>
      </c>
      <c r="O217" s="13" t="s">
        <v>709</v>
      </c>
    </row>
    <row r="218" spans="1:15" ht="18" x14ac:dyDescent="0.25">
      <c r="A218" s="15">
        <v>214</v>
      </c>
      <c r="B218" s="15" t="s">
        <v>710</v>
      </c>
      <c r="C218" s="15" t="s">
        <v>102</v>
      </c>
      <c r="D218" s="28" t="str">
        <f>IF(C218="","",IFERROR(INDEX(Lists!$B$2:$B$27,MATCH(C218,Lists!$A$2:$A$27,0)),"رمز غير معروف"))</f>
        <v>أسقف مستعارة</v>
      </c>
      <c r="E218" s="9" t="s">
        <v>711</v>
      </c>
      <c r="F218" s="31">
        <f>COUNTIFS(Data!$A$5:$A$3843,$B218)</f>
        <v>15</v>
      </c>
      <c r="G218" s="31">
        <f>COUNTIFS(Data!$A$5:$A$3843,$B218,Data!$G$5:$G$3843,"H")</f>
        <v>2</v>
      </c>
      <c r="H218" s="31">
        <f>COUNTIFS(Data!$A$5:$A$3843,$B218,Data!$G$5:$G$3843,"W")</f>
        <v>13</v>
      </c>
      <c r="I218" s="31">
        <f>COUNTIFS(Data!$A$5:$A$3843,$B218,Data!$G$5:$G$3843,"R")</f>
        <v>0</v>
      </c>
      <c r="J218" s="31">
        <f>COUNTIFS(Data!$A$5:$A$3843,$B218,Data!$D$5:$D$3843,J$4)</f>
        <v>0</v>
      </c>
      <c r="K218" s="31">
        <f>COUNTIFS(Data!$A$5:$A$3843,$B218,Data!$D$5:$D$3843,K$4)</f>
        <v>1</v>
      </c>
      <c r="L218" s="31">
        <f>COUNTIFS(Data!$A$5:$A$3843,$B218,Data!$D$5:$D$3843,L$4)</f>
        <v>12</v>
      </c>
      <c r="M218" s="31">
        <f>COUNTIFS(Data!$A$5:$A$3843,$B218,Data!$D$5:$D$3843,M$4)</f>
        <v>2</v>
      </c>
      <c r="N218" s="15" t="str">
        <f t="shared" si="3"/>
        <v>OK</v>
      </c>
      <c r="O218" s="15" t="s">
        <v>712</v>
      </c>
    </row>
    <row r="219" spans="1:15" ht="18" x14ac:dyDescent="0.25">
      <c r="A219" s="13">
        <v>215</v>
      </c>
      <c r="B219" s="13" t="s">
        <v>713</v>
      </c>
      <c r="C219" s="13" t="s">
        <v>102</v>
      </c>
      <c r="D219" s="10" t="str">
        <f>IF(C219="","",IFERROR(INDEX(Lists!$B$2:$B$27,MATCH(C219,Lists!$A$2:$A$27,0)),"رمز غير معروف"))</f>
        <v>أسقف مستعارة</v>
      </c>
      <c r="E219" s="7" t="s">
        <v>714</v>
      </c>
      <c r="F219" s="30">
        <f>COUNTIFS(Data!$A$5:$A$3843,$B219)</f>
        <v>1</v>
      </c>
      <c r="G219" s="30">
        <f>COUNTIFS(Data!$A$5:$A$3843,$B219,Data!$G$5:$G$3843,"H")</f>
        <v>0</v>
      </c>
      <c r="H219" s="30">
        <f>COUNTIFS(Data!$A$5:$A$3843,$B219,Data!$G$5:$G$3843,"W")</f>
        <v>1</v>
      </c>
      <c r="I219" s="30">
        <f>COUNTIFS(Data!$A$5:$A$3843,$B219,Data!$G$5:$G$3843,"R")</f>
        <v>0</v>
      </c>
      <c r="J219" s="30">
        <f>COUNTIFS(Data!$A$5:$A$3843,$B219,Data!$D$5:$D$3843,J$4)</f>
        <v>0</v>
      </c>
      <c r="K219" s="30">
        <f>COUNTIFS(Data!$A$5:$A$3843,$B219,Data!$D$5:$D$3843,K$4)</f>
        <v>0</v>
      </c>
      <c r="L219" s="30">
        <f>COUNTIFS(Data!$A$5:$A$3843,$B219,Data!$D$5:$D$3843,L$4)</f>
        <v>1</v>
      </c>
      <c r="M219" s="30">
        <f>COUNTIFS(Data!$A$5:$A$3843,$B219,Data!$D$5:$D$3843,M$4)</f>
        <v>0</v>
      </c>
      <c r="N219" s="13" t="str">
        <f t="shared" si="3"/>
        <v>OK</v>
      </c>
      <c r="O219" s="13" t="s">
        <v>715</v>
      </c>
    </row>
    <row r="220" spans="1:15" ht="18" x14ac:dyDescent="0.25">
      <c r="A220" s="15">
        <v>216</v>
      </c>
      <c r="B220" s="15" t="s">
        <v>716</v>
      </c>
      <c r="C220" s="15" t="s">
        <v>102</v>
      </c>
      <c r="D220" s="28" t="str">
        <f>IF(C220="","",IFERROR(INDEX(Lists!$B$2:$B$27,MATCH(C220,Lists!$A$2:$A$27,0)),"رمز غير معروف"))</f>
        <v>أسقف مستعارة</v>
      </c>
      <c r="E220" s="9" t="s">
        <v>717</v>
      </c>
      <c r="F220" s="31">
        <f>COUNTIFS(Data!$A$5:$A$3843,$B220)</f>
        <v>3</v>
      </c>
      <c r="G220" s="31">
        <f>COUNTIFS(Data!$A$5:$A$3843,$B220,Data!$G$5:$G$3843,"H")</f>
        <v>0</v>
      </c>
      <c r="H220" s="31">
        <f>COUNTIFS(Data!$A$5:$A$3843,$B220,Data!$G$5:$G$3843,"W")</f>
        <v>2</v>
      </c>
      <c r="I220" s="31">
        <f>COUNTIFS(Data!$A$5:$A$3843,$B220,Data!$G$5:$G$3843,"R")</f>
        <v>1</v>
      </c>
      <c r="J220" s="31">
        <f>COUNTIFS(Data!$A$5:$A$3843,$B220,Data!$D$5:$D$3843,J$4)</f>
        <v>1</v>
      </c>
      <c r="K220" s="31">
        <f>COUNTIFS(Data!$A$5:$A$3843,$B220,Data!$D$5:$D$3843,K$4)</f>
        <v>0</v>
      </c>
      <c r="L220" s="31">
        <f>COUNTIFS(Data!$A$5:$A$3843,$B220,Data!$D$5:$D$3843,L$4)</f>
        <v>2</v>
      </c>
      <c r="M220" s="31">
        <f>COUNTIFS(Data!$A$5:$A$3843,$B220,Data!$D$5:$D$3843,M$4)</f>
        <v>0</v>
      </c>
      <c r="N220" s="15" t="str">
        <f t="shared" si="3"/>
        <v>OK</v>
      </c>
      <c r="O220" s="15" t="s">
        <v>718</v>
      </c>
    </row>
    <row r="221" spans="1:15" ht="18" x14ac:dyDescent="0.25">
      <c r="A221" s="13">
        <v>217</v>
      </c>
      <c r="B221" s="13" t="s">
        <v>719</v>
      </c>
      <c r="C221" s="13" t="s">
        <v>102</v>
      </c>
      <c r="D221" s="10" t="str">
        <f>IF(C221="","",IFERROR(INDEX(Lists!$B$2:$B$27,MATCH(C221,Lists!$A$2:$A$27,0)),"رمز غير معروف"))</f>
        <v>أسقف مستعارة</v>
      </c>
      <c r="E221" s="7" t="s">
        <v>720</v>
      </c>
      <c r="F221" s="30">
        <f>COUNTIFS(Data!$A$5:$A$3843,$B221)</f>
        <v>2</v>
      </c>
      <c r="G221" s="30">
        <f>COUNTIFS(Data!$A$5:$A$3843,$B221,Data!$G$5:$G$3843,"H")</f>
        <v>0</v>
      </c>
      <c r="H221" s="30">
        <f>COUNTIFS(Data!$A$5:$A$3843,$B221,Data!$G$5:$G$3843,"W")</f>
        <v>2</v>
      </c>
      <c r="I221" s="30">
        <f>COUNTIFS(Data!$A$5:$A$3843,$B221,Data!$G$5:$G$3843,"R")</f>
        <v>0</v>
      </c>
      <c r="J221" s="30">
        <f>COUNTIFS(Data!$A$5:$A$3843,$B221,Data!$D$5:$D$3843,J$4)</f>
        <v>0</v>
      </c>
      <c r="K221" s="30">
        <f>COUNTIFS(Data!$A$5:$A$3843,$B221,Data!$D$5:$D$3843,K$4)</f>
        <v>0</v>
      </c>
      <c r="L221" s="30">
        <f>COUNTIFS(Data!$A$5:$A$3843,$B221,Data!$D$5:$D$3843,L$4)</f>
        <v>2</v>
      </c>
      <c r="M221" s="30">
        <f>COUNTIFS(Data!$A$5:$A$3843,$B221,Data!$D$5:$D$3843,M$4)</f>
        <v>0</v>
      </c>
      <c r="N221" s="13" t="str">
        <f t="shared" si="3"/>
        <v>OK</v>
      </c>
      <c r="O221" s="13" t="s">
        <v>721</v>
      </c>
    </row>
    <row r="222" spans="1:15" ht="18" x14ac:dyDescent="0.25">
      <c r="A222" s="15">
        <v>218</v>
      </c>
      <c r="B222" s="15" t="s">
        <v>722</v>
      </c>
      <c r="C222" s="15" t="s">
        <v>102</v>
      </c>
      <c r="D222" s="28" t="str">
        <f>IF(C222="","",IFERROR(INDEX(Lists!$B$2:$B$27,MATCH(C222,Lists!$A$2:$A$27,0)),"رمز غير معروف"))</f>
        <v>أسقف مستعارة</v>
      </c>
      <c r="E222" s="9" t="s">
        <v>723</v>
      </c>
      <c r="F222" s="31">
        <f>COUNTIFS(Data!$A$5:$A$3843,$B222)</f>
        <v>1</v>
      </c>
      <c r="G222" s="31">
        <f>COUNTIFS(Data!$A$5:$A$3843,$B222,Data!$G$5:$G$3843,"H")</f>
        <v>0</v>
      </c>
      <c r="H222" s="31">
        <f>COUNTIFS(Data!$A$5:$A$3843,$B222,Data!$G$5:$G$3843,"W")</f>
        <v>1</v>
      </c>
      <c r="I222" s="31">
        <f>COUNTIFS(Data!$A$5:$A$3843,$B222,Data!$G$5:$G$3843,"R")</f>
        <v>0</v>
      </c>
      <c r="J222" s="31">
        <f>COUNTIFS(Data!$A$5:$A$3843,$B222,Data!$D$5:$D$3843,J$4)</f>
        <v>0</v>
      </c>
      <c r="K222" s="31">
        <f>COUNTIFS(Data!$A$5:$A$3843,$B222,Data!$D$5:$D$3843,K$4)</f>
        <v>0</v>
      </c>
      <c r="L222" s="31">
        <f>COUNTIFS(Data!$A$5:$A$3843,$B222,Data!$D$5:$D$3843,L$4)</f>
        <v>1</v>
      </c>
      <c r="M222" s="31">
        <f>COUNTIFS(Data!$A$5:$A$3843,$B222,Data!$D$5:$D$3843,M$4)</f>
        <v>0</v>
      </c>
      <c r="N222" s="15" t="str">
        <f t="shared" si="3"/>
        <v>OK</v>
      </c>
      <c r="O222" s="15" t="s">
        <v>721</v>
      </c>
    </row>
    <row r="223" spans="1:15" ht="18" x14ac:dyDescent="0.25">
      <c r="A223" s="13">
        <v>219</v>
      </c>
      <c r="B223" s="13" t="s">
        <v>724</v>
      </c>
      <c r="C223" s="13" t="s">
        <v>102</v>
      </c>
      <c r="D223" s="10" t="str">
        <f>IF(C223="","",IFERROR(INDEX(Lists!$B$2:$B$27,MATCH(C223,Lists!$A$2:$A$27,0)),"رمز غير معروف"))</f>
        <v>أسقف مستعارة</v>
      </c>
      <c r="E223" s="7" t="s">
        <v>725</v>
      </c>
      <c r="F223" s="30">
        <f>COUNTIFS(Data!$A$5:$A$3843,$B223)</f>
        <v>5</v>
      </c>
      <c r="G223" s="30">
        <f>COUNTIFS(Data!$A$5:$A$3843,$B223,Data!$G$5:$G$3843,"H")</f>
        <v>1</v>
      </c>
      <c r="H223" s="30">
        <f>COUNTIFS(Data!$A$5:$A$3843,$B223,Data!$G$5:$G$3843,"W")</f>
        <v>4</v>
      </c>
      <c r="I223" s="30">
        <f>COUNTIFS(Data!$A$5:$A$3843,$B223,Data!$G$5:$G$3843,"R")</f>
        <v>0</v>
      </c>
      <c r="J223" s="30">
        <f>COUNTIFS(Data!$A$5:$A$3843,$B223,Data!$D$5:$D$3843,J$4)</f>
        <v>0</v>
      </c>
      <c r="K223" s="30">
        <f>COUNTIFS(Data!$A$5:$A$3843,$B223,Data!$D$5:$D$3843,K$4)</f>
        <v>1</v>
      </c>
      <c r="L223" s="30">
        <f>COUNTIFS(Data!$A$5:$A$3843,$B223,Data!$D$5:$D$3843,L$4)</f>
        <v>4</v>
      </c>
      <c r="M223" s="30">
        <f>COUNTIFS(Data!$A$5:$A$3843,$B223,Data!$D$5:$D$3843,M$4)</f>
        <v>0</v>
      </c>
      <c r="N223" s="13" t="str">
        <f t="shared" si="3"/>
        <v>OK</v>
      </c>
      <c r="O223" s="13" t="s">
        <v>726</v>
      </c>
    </row>
    <row r="224" spans="1:15" ht="18" x14ac:dyDescent="0.25">
      <c r="A224" s="15">
        <v>220</v>
      </c>
      <c r="B224" s="15" t="s">
        <v>727</v>
      </c>
      <c r="C224" s="15" t="s">
        <v>102</v>
      </c>
      <c r="D224" s="28" t="str">
        <f>IF(C224="","",IFERROR(INDEX(Lists!$B$2:$B$27,MATCH(C224,Lists!$A$2:$A$27,0)),"رمز غير معروف"))</f>
        <v>أسقف مستعارة</v>
      </c>
      <c r="E224" s="9" t="s">
        <v>728</v>
      </c>
      <c r="F224" s="31">
        <f>COUNTIFS(Data!$A$5:$A$3843,$B224)</f>
        <v>1</v>
      </c>
      <c r="G224" s="31">
        <f>COUNTIFS(Data!$A$5:$A$3843,$B224,Data!$G$5:$G$3843,"H")</f>
        <v>0</v>
      </c>
      <c r="H224" s="31">
        <f>COUNTIFS(Data!$A$5:$A$3843,$B224,Data!$G$5:$G$3843,"W")</f>
        <v>1</v>
      </c>
      <c r="I224" s="31">
        <f>COUNTIFS(Data!$A$5:$A$3843,$B224,Data!$G$5:$G$3843,"R")</f>
        <v>0</v>
      </c>
      <c r="J224" s="31">
        <f>COUNTIFS(Data!$A$5:$A$3843,$B224,Data!$D$5:$D$3843,J$4)</f>
        <v>0</v>
      </c>
      <c r="K224" s="31">
        <f>COUNTIFS(Data!$A$5:$A$3843,$B224,Data!$D$5:$D$3843,K$4)</f>
        <v>0</v>
      </c>
      <c r="L224" s="31">
        <f>COUNTIFS(Data!$A$5:$A$3843,$B224,Data!$D$5:$D$3843,L$4)</f>
        <v>1</v>
      </c>
      <c r="M224" s="31">
        <f>COUNTIFS(Data!$A$5:$A$3843,$B224,Data!$D$5:$D$3843,M$4)</f>
        <v>0</v>
      </c>
      <c r="N224" s="15" t="str">
        <f t="shared" si="3"/>
        <v>OK</v>
      </c>
      <c r="O224" s="15" t="s">
        <v>718</v>
      </c>
    </row>
    <row r="225" spans="1:15" ht="18" x14ac:dyDescent="0.25">
      <c r="A225" s="13">
        <v>221</v>
      </c>
      <c r="B225" s="13" t="s">
        <v>729</v>
      </c>
      <c r="C225" s="13" t="s">
        <v>103</v>
      </c>
      <c r="D225" s="10" t="str">
        <f>IF(C225="","",IFERROR(INDEX(Lists!$B$2:$B$27,MATCH(C225,Lists!$A$2:$A$27,0)),"رمز غير معروف"))</f>
        <v>نجارة معمارية</v>
      </c>
      <c r="E225" s="7" t="s">
        <v>730</v>
      </c>
      <c r="F225" s="30">
        <f>COUNTIFS(Data!$A$5:$A$3843,$B225)</f>
        <v>21</v>
      </c>
      <c r="G225" s="30">
        <f>COUNTIFS(Data!$A$5:$A$3843,$B225,Data!$G$5:$G$3843,"H")</f>
        <v>1</v>
      </c>
      <c r="H225" s="30">
        <f>COUNTIFS(Data!$A$5:$A$3843,$B225,Data!$G$5:$G$3843,"W")</f>
        <v>20</v>
      </c>
      <c r="I225" s="30">
        <f>COUNTIFS(Data!$A$5:$A$3843,$B225,Data!$G$5:$G$3843,"R")</f>
        <v>0</v>
      </c>
      <c r="J225" s="30">
        <f>COUNTIFS(Data!$A$5:$A$3843,$B225,Data!$D$5:$D$3843,J$4)</f>
        <v>0</v>
      </c>
      <c r="K225" s="30">
        <f>COUNTIFS(Data!$A$5:$A$3843,$B225,Data!$D$5:$D$3843,K$4)</f>
        <v>4</v>
      </c>
      <c r="L225" s="30">
        <f>COUNTIFS(Data!$A$5:$A$3843,$B225,Data!$D$5:$D$3843,L$4)</f>
        <v>17</v>
      </c>
      <c r="M225" s="30">
        <f>COUNTIFS(Data!$A$5:$A$3843,$B225,Data!$D$5:$D$3843,M$4)</f>
        <v>0</v>
      </c>
      <c r="N225" s="13" t="str">
        <f t="shared" si="3"/>
        <v>OK</v>
      </c>
      <c r="O225" s="13" t="s">
        <v>731</v>
      </c>
    </row>
    <row r="226" spans="1:15" ht="18" x14ac:dyDescent="0.25">
      <c r="A226" s="15">
        <v>222</v>
      </c>
      <c r="B226" s="15" t="s">
        <v>732</v>
      </c>
      <c r="C226" s="15" t="s">
        <v>103</v>
      </c>
      <c r="D226" s="28" t="str">
        <f>IF(C226="","",IFERROR(INDEX(Lists!$B$2:$B$27,MATCH(C226,Lists!$A$2:$A$27,0)),"رمز غير معروف"))</f>
        <v>نجارة معمارية</v>
      </c>
      <c r="E226" s="9" t="s">
        <v>733</v>
      </c>
      <c r="F226" s="31">
        <f>COUNTIFS(Data!$A$5:$A$3843,$B226)</f>
        <v>8</v>
      </c>
      <c r="G226" s="31">
        <f>COUNTIFS(Data!$A$5:$A$3843,$B226,Data!$G$5:$G$3843,"H")</f>
        <v>0</v>
      </c>
      <c r="H226" s="31">
        <f>COUNTIFS(Data!$A$5:$A$3843,$B226,Data!$G$5:$G$3843,"W")</f>
        <v>7</v>
      </c>
      <c r="I226" s="31">
        <f>COUNTIFS(Data!$A$5:$A$3843,$B226,Data!$G$5:$G$3843,"R")</f>
        <v>1</v>
      </c>
      <c r="J226" s="31">
        <f>COUNTIFS(Data!$A$5:$A$3843,$B226,Data!$D$5:$D$3843,J$4)</f>
        <v>0</v>
      </c>
      <c r="K226" s="31">
        <f>COUNTIFS(Data!$A$5:$A$3843,$B226,Data!$D$5:$D$3843,K$4)</f>
        <v>8</v>
      </c>
      <c r="L226" s="31">
        <f>COUNTIFS(Data!$A$5:$A$3843,$B226,Data!$D$5:$D$3843,L$4)</f>
        <v>0</v>
      </c>
      <c r="M226" s="31">
        <f>COUNTIFS(Data!$A$5:$A$3843,$B226,Data!$D$5:$D$3843,M$4)</f>
        <v>0</v>
      </c>
      <c r="N226" s="15" t="str">
        <f t="shared" si="3"/>
        <v>OK</v>
      </c>
      <c r="O226" s="15" t="s">
        <v>734</v>
      </c>
    </row>
    <row r="227" spans="1:15" ht="18" x14ac:dyDescent="0.25">
      <c r="A227" s="13">
        <v>223</v>
      </c>
      <c r="B227" s="13" t="s">
        <v>735</v>
      </c>
      <c r="C227" s="13" t="s">
        <v>103</v>
      </c>
      <c r="D227" s="10" t="str">
        <f>IF(C227="","",IFERROR(INDEX(Lists!$B$2:$B$27,MATCH(C227,Lists!$A$2:$A$27,0)),"رمز غير معروف"))</f>
        <v>نجارة معمارية</v>
      </c>
      <c r="E227" s="7" t="s">
        <v>736</v>
      </c>
      <c r="F227" s="30">
        <f>COUNTIFS(Data!$A$5:$A$3843,$B227)</f>
        <v>7</v>
      </c>
      <c r="G227" s="30">
        <f>COUNTIFS(Data!$A$5:$A$3843,$B227,Data!$G$5:$G$3843,"H")</f>
        <v>0</v>
      </c>
      <c r="H227" s="30">
        <f>COUNTIFS(Data!$A$5:$A$3843,$B227,Data!$G$5:$G$3843,"W")</f>
        <v>6</v>
      </c>
      <c r="I227" s="30">
        <f>COUNTIFS(Data!$A$5:$A$3843,$B227,Data!$G$5:$G$3843,"R")</f>
        <v>1</v>
      </c>
      <c r="J227" s="30">
        <f>COUNTIFS(Data!$A$5:$A$3843,$B227,Data!$D$5:$D$3843,J$4)</f>
        <v>0</v>
      </c>
      <c r="K227" s="30">
        <f>COUNTIFS(Data!$A$5:$A$3843,$B227,Data!$D$5:$D$3843,K$4)</f>
        <v>7</v>
      </c>
      <c r="L227" s="30">
        <f>COUNTIFS(Data!$A$5:$A$3843,$B227,Data!$D$5:$D$3843,L$4)</f>
        <v>0</v>
      </c>
      <c r="M227" s="30">
        <f>COUNTIFS(Data!$A$5:$A$3843,$B227,Data!$D$5:$D$3843,M$4)</f>
        <v>0</v>
      </c>
      <c r="N227" s="13" t="str">
        <f t="shared" si="3"/>
        <v>OK</v>
      </c>
      <c r="O227" s="13" t="s">
        <v>737</v>
      </c>
    </row>
    <row r="228" spans="1:15" ht="18" x14ac:dyDescent="0.25">
      <c r="A228" s="15">
        <v>224</v>
      </c>
      <c r="B228" s="15" t="s">
        <v>738</v>
      </c>
      <c r="C228" s="15" t="s">
        <v>103</v>
      </c>
      <c r="D228" s="28" t="str">
        <f>IF(C228="","",IFERROR(INDEX(Lists!$B$2:$B$27,MATCH(C228,Lists!$A$2:$A$27,0)),"رمز غير معروف"))</f>
        <v>نجارة معمارية</v>
      </c>
      <c r="E228" s="9" t="s">
        <v>739</v>
      </c>
      <c r="F228" s="31">
        <f>COUNTIFS(Data!$A$5:$A$3843,$B228)</f>
        <v>2</v>
      </c>
      <c r="G228" s="31">
        <f>COUNTIFS(Data!$A$5:$A$3843,$B228,Data!$G$5:$G$3843,"H")</f>
        <v>0</v>
      </c>
      <c r="H228" s="31">
        <f>COUNTIFS(Data!$A$5:$A$3843,$B228,Data!$G$5:$G$3843,"W")</f>
        <v>2</v>
      </c>
      <c r="I228" s="31">
        <f>COUNTIFS(Data!$A$5:$A$3843,$B228,Data!$G$5:$G$3843,"R")</f>
        <v>0</v>
      </c>
      <c r="J228" s="31">
        <f>COUNTIFS(Data!$A$5:$A$3843,$B228,Data!$D$5:$D$3843,J$4)</f>
        <v>0</v>
      </c>
      <c r="K228" s="31">
        <f>COUNTIFS(Data!$A$5:$A$3843,$B228,Data!$D$5:$D$3843,K$4)</f>
        <v>0</v>
      </c>
      <c r="L228" s="31">
        <f>COUNTIFS(Data!$A$5:$A$3843,$B228,Data!$D$5:$D$3843,L$4)</f>
        <v>2</v>
      </c>
      <c r="M228" s="31">
        <f>COUNTIFS(Data!$A$5:$A$3843,$B228,Data!$D$5:$D$3843,M$4)</f>
        <v>0</v>
      </c>
      <c r="N228" s="15" t="str">
        <f t="shared" si="3"/>
        <v>OK</v>
      </c>
      <c r="O228" s="15" t="s">
        <v>740</v>
      </c>
    </row>
    <row r="229" spans="1:15" ht="18" x14ac:dyDescent="0.25">
      <c r="A229" s="13">
        <v>225</v>
      </c>
      <c r="B229" s="13" t="s">
        <v>741</v>
      </c>
      <c r="C229" s="13" t="s">
        <v>103</v>
      </c>
      <c r="D229" s="10" t="str">
        <f>IF(C229="","",IFERROR(INDEX(Lists!$B$2:$B$27,MATCH(C229,Lists!$A$2:$A$27,0)),"رمز غير معروف"))</f>
        <v>نجارة معمارية</v>
      </c>
      <c r="E229" s="7" t="s">
        <v>742</v>
      </c>
      <c r="F229" s="30">
        <f>COUNTIFS(Data!$A$5:$A$3843,$B229)</f>
        <v>13</v>
      </c>
      <c r="G229" s="30">
        <f>COUNTIFS(Data!$A$5:$A$3843,$B229,Data!$G$5:$G$3843,"H")</f>
        <v>0</v>
      </c>
      <c r="H229" s="30">
        <f>COUNTIFS(Data!$A$5:$A$3843,$B229,Data!$G$5:$G$3843,"W")</f>
        <v>12</v>
      </c>
      <c r="I229" s="30">
        <f>COUNTIFS(Data!$A$5:$A$3843,$B229,Data!$G$5:$G$3843,"R")</f>
        <v>1</v>
      </c>
      <c r="J229" s="30">
        <f>COUNTIFS(Data!$A$5:$A$3843,$B229,Data!$D$5:$D$3843,J$4)</f>
        <v>0</v>
      </c>
      <c r="K229" s="30">
        <f>COUNTIFS(Data!$A$5:$A$3843,$B229,Data!$D$5:$D$3843,K$4)</f>
        <v>0</v>
      </c>
      <c r="L229" s="30">
        <f>COUNTIFS(Data!$A$5:$A$3843,$B229,Data!$D$5:$D$3843,L$4)</f>
        <v>0</v>
      </c>
      <c r="M229" s="30">
        <f>COUNTIFS(Data!$A$5:$A$3843,$B229,Data!$D$5:$D$3843,M$4)</f>
        <v>13</v>
      </c>
      <c r="N229" s="13" t="str">
        <f t="shared" si="3"/>
        <v>OK</v>
      </c>
      <c r="O229" s="13" t="s">
        <v>743</v>
      </c>
    </row>
    <row r="230" spans="1:15" ht="18" x14ac:dyDescent="0.25">
      <c r="A230" s="15">
        <v>226</v>
      </c>
      <c r="B230" s="15" t="s">
        <v>744</v>
      </c>
      <c r="C230" s="15" t="s">
        <v>103</v>
      </c>
      <c r="D230" s="28" t="str">
        <f>IF(C230="","",IFERROR(INDEX(Lists!$B$2:$B$27,MATCH(C230,Lists!$A$2:$A$27,0)),"رمز غير معروف"))</f>
        <v>نجارة معمارية</v>
      </c>
      <c r="E230" s="9" t="s">
        <v>745</v>
      </c>
      <c r="F230" s="31">
        <f>COUNTIFS(Data!$A$5:$A$3843,$B230)</f>
        <v>18</v>
      </c>
      <c r="G230" s="31">
        <f>COUNTIFS(Data!$A$5:$A$3843,$B230,Data!$G$5:$G$3843,"H")</f>
        <v>1</v>
      </c>
      <c r="H230" s="31">
        <f>COUNTIFS(Data!$A$5:$A$3843,$B230,Data!$G$5:$G$3843,"W")</f>
        <v>17</v>
      </c>
      <c r="I230" s="31">
        <f>COUNTIFS(Data!$A$5:$A$3843,$B230,Data!$G$5:$G$3843,"R")</f>
        <v>0</v>
      </c>
      <c r="J230" s="31">
        <f>COUNTIFS(Data!$A$5:$A$3843,$B230,Data!$D$5:$D$3843,J$4)</f>
        <v>0</v>
      </c>
      <c r="K230" s="31">
        <f>COUNTIFS(Data!$A$5:$A$3843,$B230,Data!$D$5:$D$3843,K$4)</f>
        <v>5</v>
      </c>
      <c r="L230" s="31">
        <f>COUNTIFS(Data!$A$5:$A$3843,$B230,Data!$D$5:$D$3843,L$4)</f>
        <v>13</v>
      </c>
      <c r="M230" s="31">
        <f>COUNTIFS(Data!$A$5:$A$3843,$B230,Data!$D$5:$D$3843,M$4)</f>
        <v>0</v>
      </c>
      <c r="N230" s="15" t="str">
        <f t="shared" si="3"/>
        <v>OK</v>
      </c>
      <c r="O230" s="15" t="s">
        <v>746</v>
      </c>
    </row>
    <row r="231" spans="1:15" ht="18" x14ac:dyDescent="0.25">
      <c r="A231" s="13">
        <v>227</v>
      </c>
      <c r="B231" s="13" t="s">
        <v>747</v>
      </c>
      <c r="C231" s="13" t="s">
        <v>103</v>
      </c>
      <c r="D231" s="10" t="str">
        <f>IF(C231="","",IFERROR(INDEX(Lists!$B$2:$B$27,MATCH(C231,Lists!$A$2:$A$27,0)),"رمز غير معروف"))</f>
        <v>نجارة معمارية</v>
      </c>
      <c r="E231" s="7" t="s">
        <v>748</v>
      </c>
      <c r="F231" s="30">
        <f>COUNTIFS(Data!$A$5:$A$3843,$B231)</f>
        <v>6</v>
      </c>
      <c r="G231" s="30">
        <f>COUNTIFS(Data!$A$5:$A$3843,$B231,Data!$G$5:$G$3843,"H")</f>
        <v>0</v>
      </c>
      <c r="H231" s="30">
        <f>COUNTIFS(Data!$A$5:$A$3843,$B231,Data!$G$5:$G$3843,"W")</f>
        <v>6</v>
      </c>
      <c r="I231" s="30">
        <f>COUNTIFS(Data!$A$5:$A$3843,$B231,Data!$G$5:$G$3843,"R")</f>
        <v>0</v>
      </c>
      <c r="J231" s="30">
        <f>COUNTIFS(Data!$A$5:$A$3843,$B231,Data!$D$5:$D$3843,J$4)</f>
        <v>0</v>
      </c>
      <c r="K231" s="30">
        <f>COUNTIFS(Data!$A$5:$A$3843,$B231,Data!$D$5:$D$3843,K$4)</f>
        <v>0</v>
      </c>
      <c r="L231" s="30">
        <f>COUNTIFS(Data!$A$5:$A$3843,$B231,Data!$D$5:$D$3843,L$4)</f>
        <v>6</v>
      </c>
      <c r="M231" s="30">
        <f>COUNTIFS(Data!$A$5:$A$3843,$B231,Data!$D$5:$D$3843,M$4)</f>
        <v>0</v>
      </c>
      <c r="N231" s="13" t="str">
        <f t="shared" si="3"/>
        <v>OK</v>
      </c>
      <c r="O231" s="13" t="s">
        <v>749</v>
      </c>
    </row>
    <row r="232" spans="1:15" ht="18" x14ac:dyDescent="0.25">
      <c r="A232" s="15">
        <v>228</v>
      </c>
      <c r="B232" s="15" t="s">
        <v>750</v>
      </c>
      <c r="C232" s="15" t="s">
        <v>103</v>
      </c>
      <c r="D232" s="28" t="str">
        <f>IF(C232="","",IFERROR(INDEX(Lists!$B$2:$B$27,MATCH(C232,Lists!$A$2:$A$27,0)),"رمز غير معروف"))</f>
        <v>نجارة معمارية</v>
      </c>
      <c r="E232" s="9" t="s">
        <v>751</v>
      </c>
      <c r="F232" s="31">
        <f>COUNTIFS(Data!$A$5:$A$3843,$B232)</f>
        <v>3</v>
      </c>
      <c r="G232" s="31">
        <f>COUNTIFS(Data!$A$5:$A$3843,$B232,Data!$G$5:$G$3843,"H")</f>
        <v>0</v>
      </c>
      <c r="H232" s="31">
        <f>COUNTIFS(Data!$A$5:$A$3843,$B232,Data!$G$5:$G$3843,"W")</f>
        <v>2</v>
      </c>
      <c r="I232" s="31">
        <f>COUNTIFS(Data!$A$5:$A$3843,$B232,Data!$G$5:$G$3843,"R")</f>
        <v>1</v>
      </c>
      <c r="J232" s="31">
        <f>COUNTIFS(Data!$A$5:$A$3843,$B232,Data!$D$5:$D$3843,J$4)</f>
        <v>1</v>
      </c>
      <c r="K232" s="31">
        <f>COUNTIFS(Data!$A$5:$A$3843,$B232,Data!$D$5:$D$3843,K$4)</f>
        <v>0</v>
      </c>
      <c r="L232" s="31">
        <f>COUNTIFS(Data!$A$5:$A$3843,$B232,Data!$D$5:$D$3843,L$4)</f>
        <v>2</v>
      </c>
      <c r="M232" s="31">
        <f>COUNTIFS(Data!$A$5:$A$3843,$B232,Data!$D$5:$D$3843,M$4)</f>
        <v>0</v>
      </c>
      <c r="N232" s="15" t="str">
        <f t="shared" si="3"/>
        <v>OK</v>
      </c>
      <c r="O232" s="15" t="s">
        <v>752</v>
      </c>
    </row>
    <row r="233" spans="1:15" ht="36" x14ac:dyDescent="0.25">
      <c r="A233" s="13">
        <v>229</v>
      </c>
      <c r="B233" s="13" t="s">
        <v>753</v>
      </c>
      <c r="C233" s="13" t="s">
        <v>103</v>
      </c>
      <c r="D233" s="10" t="str">
        <f>IF(C233="","",IFERROR(INDEX(Lists!$B$2:$B$27,MATCH(C233,Lists!$A$2:$A$27,0)),"رمز غير معروف"))</f>
        <v>نجارة معمارية</v>
      </c>
      <c r="E233" s="7" t="s">
        <v>754</v>
      </c>
      <c r="F233" s="30">
        <f>COUNTIFS(Data!$A$5:$A$3843,$B233)</f>
        <v>5</v>
      </c>
      <c r="G233" s="30">
        <f>COUNTIFS(Data!$A$5:$A$3843,$B233,Data!$G$5:$G$3843,"H")</f>
        <v>3</v>
      </c>
      <c r="H233" s="30">
        <f>COUNTIFS(Data!$A$5:$A$3843,$B233,Data!$G$5:$G$3843,"W")</f>
        <v>2</v>
      </c>
      <c r="I233" s="30">
        <f>COUNTIFS(Data!$A$5:$A$3843,$B233,Data!$G$5:$G$3843,"R")</f>
        <v>0</v>
      </c>
      <c r="J233" s="30">
        <f>COUNTIFS(Data!$A$5:$A$3843,$B233,Data!$D$5:$D$3843,J$4)</f>
        <v>0</v>
      </c>
      <c r="K233" s="30">
        <f>COUNTIFS(Data!$A$5:$A$3843,$B233,Data!$D$5:$D$3843,K$4)</f>
        <v>1</v>
      </c>
      <c r="L233" s="30">
        <f>COUNTIFS(Data!$A$5:$A$3843,$B233,Data!$D$5:$D$3843,L$4)</f>
        <v>0</v>
      </c>
      <c r="M233" s="30">
        <f>COUNTIFS(Data!$A$5:$A$3843,$B233,Data!$D$5:$D$3843,M$4)</f>
        <v>4</v>
      </c>
      <c r="N233" s="13" t="str">
        <f t="shared" si="3"/>
        <v>OK</v>
      </c>
      <c r="O233" s="13" t="s">
        <v>755</v>
      </c>
    </row>
    <row r="234" spans="1:15" ht="18" x14ac:dyDescent="0.25">
      <c r="A234" s="15">
        <v>230</v>
      </c>
      <c r="B234" s="15" t="s">
        <v>756</v>
      </c>
      <c r="C234" s="15" t="s">
        <v>103</v>
      </c>
      <c r="D234" s="28" t="str">
        <f>IF(C234="","",IFERROR(INDEX(Lists!$B$2:$B$27,MATCH(C234,Lists!$A$2:$A$27,0)),"رمز غير معروف"))</f>
        <v>نجارة معمارية</v>
      </c>
      <c r="E234" s="9" t="s">
        <v>757</v>
      </c>
      <c r="F234" s="31">
        <f>COUNTIFS(Data!$A$5:$A$3843,$B234)</f>
        <v>6</v>
      </c>
      <c r="G234" s="31">
        <f>COUNTIFS(Data!$A$5:$A$3843,$B234,Data!$G$5:$G$3843,"H")</f>
        <v>0</v>
      </c>
      <c r="H234" s="31">
        <f>COUNTIFS(Data!$A$5:$A$3843,$B234,Data!$G$5:$G$3843,"W")</f>
        <v>6</v>
      </c>
      <c r="I234" s="31">
        <f>COUNTIFS(Data!$A$5:$A$3843,$B234,Data!$G$5:$G$3843,"R")</f>
        <v>0</v>
      </c>
      <c r="J234" s="31">
        <f>COUNTIFS(Data!$A$5:$A$3843,$B234,Data!$D$5:$D$3843,J$4)</f>
        <v>0</v>
      </c>
      <c r="K234" s="31">
        <f>COUNTIFS(Data!$A$5:$A$3843,$B234,Data!$D$5:$D$3843,K$4)</f>
        <v>0</v>
      </c>
      <c r="L234" s="31">
        <f>COUNTIFS(Data!$A$5:$A$3843,$B234,Data!$D$5:$D$3843,L$4)</f>
        <v>5</v>
      </c>
      <c r="M234" s="31">
        <f>COUNTIFS(Data!$A$5:$A$3843,$B234,Data!$D$5:$D$3843,M$4)</f>
        <v>1</v>
      </c>
      <c r="N234" s="15" t="str">
        <f t="shared" si="3"/>
        <v>OK</v>
      </c>
      <c r="O234" s="15" t="s">
        <v>758</v>
      </c>
    </row>
    <row r="235" spans="1:15" ht="36" x14ac:dyDescent="0.25">
      <c r="A235" s="13">
        <v>231</v>
      </c>
      <c r="B235" s="13" t="s">
        <v>759</v>
      </c>
      <c r="C235" s="13" t="s">
        <v>104</v>
      </c>
      <c r="D235" s="10" t="str">
        <f>IF(C235="","",IFERROR(INDEX(Lists!$B$2:$B$27,MATCH(C235,Lists!$A$2:$A$27,0)),"رمز غير معروف"))</f>
        <v>أبواب معدنية وألمنيوم وواجهات</v>
      </c>
      <c r="E235" s="7" t="s">
        <v>760</v>
      </c>
      <c r="F235" s="30">
        <f>COUNTIFS(Data!$A$5:$A$3843,$B235)</f>
        <v>7</v>
      </c>
      <c r="G235" s="30">
        <f>COUNTIFS(Data!$A$5:$A$3843,$B235,Data!$G$5:$G$3843,"H")</f>
        <v>1</v>
      </c>
      <c r="H235" s="30">
        <f>COUNTIFS(Data!$A$5:$A$3843,$B235,Data!$G$5:$G$3843,"W")</f>
        <v>6</v>
      </c>
      <c r="I235" s="30">
        <f>COUNTIFS(Data!$A$5:$A$3843,$B235,Data!$G$5:$G$3843,"R")</f>
        <v>0</v>
      </c>
      <c r="J235" s="30">
        <f>COUNTIFS(Data!$A$5:$A$3843,$B235,Data!$D$5:$D$3843,J$4)</f>
        <v>0</v>
      </c>
      <c r="K235" s="30">
        <f>COUNTIFS(Data!$A$5:$A$3843,$B235,Data!$D$5:$D$3843,K$4)</f>
        <v>0</v>
      </c>
      <c r="L235" s="30">
        <f>COUNTIFS(Data!$A$5:$A$3843,$B235,Data!$D$5:$D$3843,L$4)</f>
        <v>7</v>
      </c>
      <c r="M235" s="30">
        <f>COUNTIFS(Data!$A$5:$A$3843,$B235,Data!$D$5:$D$3843,M$4)</f>
        <v>0</v>
      </c>
      <c r="N235" s="13" t="str">
        <f t="shared" si="3"/>
        <v>OK</v>
      </c>
      <c r="O235" s="13" t="s">
        <v>761</v>
      </c>
    </row>
    <row r="236" spans="1:15" ht="36" x14ac:dyDescent="0.25">
      <c r="A236" s="15">
        <v>232</v>
      </c>
      <c r="B236" s="15" t="s">
        <v>762</v>
      </c>
      <c r="C236" s="15" t="s">
        <v>104</v>
      </c>
      <c r="D236" s="28" t="str">
        <f>IF(C236="","",IFERROR(INDEX(Lists!$B$2:$B$27,MATCH(C236,Lists!$A$2:$A$27,0)),"رمز غير معروف"))</f>
        <v>أبواب معدنية وألمنيوم وواجهات</v>
      </c>
      <c r="E236" s="9" t="s">
        <v>763</v>
      </c>
      <c r="F236" s="31">
        <f>COUNTIFS(Data!$A$5:$A$3843,$B236)</f>
        <v>7</v>
      </c>
      <c r="G236" s="31">
        <f>COUNTIFS(Data!$A$5:$A$3843,$B236,Data!$G$5:$G$3843,"H")</f>
        <v>0</v>
      </c>
      <c r="H236" s="31">
        <f>COUNTIFS(Data!$A$5:$A$3843,$B236,Data!$G$5:$G$3843,"W")</f>
        <v>7</v>
      </c>
      <c r="I236" s="31">
        <f>COUNTIFS(Data!$A$5:$A$3843,$B236,Data!$G$5:$G$3843,"R")</f>
        <v>0</v>
      </c>
      <c r="J236" s="31">
        <f>COUNTIFS(Data!$A$5:$A$3843,$B236,Data!$D$5:$D$3843,J$4)</f>
        <v>0</v>
      </c>
      <c r="K236" s="31">
        <f>COUNTIFS(Data!$A$5:$A$3843,$B236,Data!$D$5:$D$3843,K$4)</f>
        <v>0</v>
      </c>
      <c r="L236" s="31">
        <f>COUNTIFS(Data!$A$5:$A$3843,$B236,Data!$D$5:$D$3843,L$4)</f>
        <v>0</v>
      </c>
      <c r="M236" s="31">
        <f>COUNTIFS(Data!$A$5:$A$3843,$B236,Data!$D$5:$D$3843,M$4)</f>
        <v>7</v>
      </c>
      <c r="N236" s="15" t="str">
        <f t="shared" si="3"/>
        <v>OK</v>
      </c>
      <c r="O236" s="15" t="s">
        <v>764</v>
      </c>
    </row>
    <row r="237" spans="1:15" ht="36" x14ac:dyDescent="0.25">
      <c r="A237" s="13">
        <v>233</v>
      </c>
      <c r="B237" s="13" t="s">
        <v>765</v>
      </c>
      <c r="C237" s="13" t="s">
        <v>104</v>
      </c>
      <c r="D237" s="10" t="str">
        <f>IF(C237="","",IFERROR(INDEX(Lists!$B$2:$B$27,MATCH(C237,Lists!$A$2:$A$27,0)),"رمز غير معروف"))</f>
        <v>أبواب معدنية وألمنيوم وواجهات</v>
      </c>
      <c r="E237" s="7" t="s">
        <v>766</v>
      </c>
      <c r="F237" s="30">
        <f>COUNTIFS(Data!$A$5:$A$3843,$B237)</f>
        <v>10</v>
      </c>
      <c r="G237" s="30">
        <f>COUNTIFS(Data!$A$5:$A$3843,$B237,Data!$G$5:$G$3843,"H")</f>
        <v>1</v>
      </c>
      <c r="H237" s="30">
        <f>COUNTIFS(Data!$A$5:$A$3843,$B237,Data!$G$5:$G$3843,"W")</f>
        <v>8</v>
      </c>
      <c r="I237" s="30">
        <f>COUNTIFS(Data!$A$5:$A$3843,$B237,Data!$G$5:$G$3843,"R")</f>
        <v>1</v>
      </c>
      <c r="J237" s="30">
        <f>COUNTIFS(Data!$A$5:$A$3843,$B237,Data!$D$5:$D$3843,J$4)</f>
        <v>0</v>
      </c>
      <c r="K237" s="30">
        <f>COUNTIFS(Data!$A$5:$A$3843,$B237,Data!$D$5:$D$3843,K$4)</f>
        <v>0</v>
      </c>
      <c r="L237" s="30">
        <f>COUNTIFS(Data!$A$5:$A$3843,$B237,Data!$D$5:$D$3843,L$4)</f>
        <v>10</v>
      </c>
      <c r="M237" s="30">
        <f>COUNTIFS(Data!$A$5:$A$3843,$B237,Data!$D$5:$D$3843,M$4)</f>
        <v>0</v>
      </c>
      <c r="N237" s="13" t="str">
        <f t="shared" si="3"/>
        <v>OK</v>
      </c>
      <c r="O237" s="13" t="s">
        <v>767</v>
      </c>
    </row>
    <row r="238" spans="1:15" ht="36" x14ac:dyDescent="0.25">
      <c r="A238" s="15">
        <v>234</v>
      </c>
      <c r="B238" s="15" t="s">
        <v>768</v>
      </c>
      <c r="C238" s="15" t="s">
        <v>104</v>
      </c>
      <c r="D238" s="28" t="str">
        <f>IF(C238="","",IFERROR(INDEX(Lists!$B$2:$B$27,MATCH(C238,Lists!$A$2:$A$27,0)),"رمز غير معروف"))</f>
        <v>أبواب معدنية وألمنيوم وواجهات</v>
      </c>
      <c r="E238" s="9" t="s">
        <v>769</v>
      </c>
      <c r="F238" s="31">
        <f>COUNTIFS(Data!$A$5:$A$3843,$B238)</f>
        <v>36</v>
      </c>
      <c r="G238" s="31">
        <f>COUNTIFS(Data!$A$5:$A$3843,$B238,Data!$G$5:$G$3843,"H")</f>
        <v>4</v>
      </c>
      <c r="H238" s="31">
        <f>COUNTIFS(Data!$A$5:$A$3843,$B238,Data!$G$5:$G$3843,"W")</f>
        <v>28</v>
      </c>
      <c r="I238" s="31">
        <f>COUNTIFS(Data!$A$5:$A$3843,$B238,Data!$G$5:$G$3843,"R")</f>
        <v>4</v>
      </c>
      <c r="J238" s="31">
        <f>COUNTIFS(Data!$A$5:$A$3843,$B238,Data!$D$5:$D$3843,J$4)</f>
        <v>5</v>
      </c>
      <c r="K238" s="31">
        <f>COUNTIFS(Data!$A$5:$A$3843,$B238,Data!$D$5:$D$3843,K$4)</f>
        <v>4</v>
      </c>
      <c r="L238" s="31">
        <f>COUNTIFS(Data!$A$5:$A$3843,$B238,Data!$D$5:$D$3843,L$4)</f>
        <v>27</v>
      </c>
      <c r="M238" s="31">
        <f>COUNTIFS(Data!$A$5:$A$3843,$B238,Data!$D$5:$D$3843,M$4)</f>
        <v>0</v>
      </c>
      <c r="N238" s="15" t="str">
        <f t="shared" si="3"/>
        <v>OK</v>
      </c>
      <c r="O238" s="15" t="s">
        <v>770</v>
      </c>
    </row>
    <row r="239" spans="1:15" ht="36" x14ac:dyDescent="0.25">
      <c r="A239" s="13">
        <v>235</v>
      </c>
      <c r="B239" s="13" t="s">
        <v>771</v>
      </c>
      <c r="C239" s="13" t="s">
        <v>104</v>
      </c>
      <c r="D239" s="10" t="str">
        <f>IF(C239="","",IFERROR(INDEX(Lists!$B$2:$B$27,MATCH(C239,Lists!$A$2:$A$27,0)),"رمز غير معروف"))</f>
        <v>أبواب معدنية وألمنيوم وواجهات</v>
      </c>
      <c r="E239" s="7" t="s">
        <v>772</v>
      </c>
      <c r="F239" s="30">
        <f>COUNTIFS(Data!$A$5:$A$3843,$B239)</f>
        <v>42</v>
      </c>
      <c r="G239" s="30">
        <f>COUNTIFS(Data!$A$5:$A$3843,$B239,Data!$G$5:$G$3843,"H")</f>
        <v>1</v>
      </c>
      <c r="H239" s="30">
        <f>COUNTIFS(Data!$A$5:$A$3843,$B239,Data!$G$5:$G$3843,"W")</f>
        <v>36</v>
      </c>
      <c r="I239" s="30">
        <f>COUNTIFS(Data!$A$5:$A$3843,$B239,Data!$G$5:$G$3843,"R")</f>
        <v>5</v>
      </c>
      <c r="J239" s="30">
        <f>COUNTIFS(Data!$A$5:$A$3843,$B239,Data!$D$5:$D$3843,J$4)</f>
        <v>3</v>
      </c>
      <c r="K239" s="30">
        <f>COUNTIFS(Data!$A$5:$A$3843,$B239,Data!$D$5:$D$3843,K$4)</f>
        <v>11</v>
      </c>
      <c r="L239" s="30">
        <f>COUNTIFS(Data!$A$5:$A$3843,$B239,Data!$D$5:$D$3843,L$4)</f>
        <v>22</v>
      </c>
      <c r="M239" s="30">
        <f>COUNTIFS(Data!$A$5:$A$3843,$B239,Data!$D$5:$D$3843,M$4)</f>
        <v>6</v>
      </c>
      <c r="N239" s="13" t="str">
        <f t="shared" si="3"/>
        <v>OK</v>
      </c>
      <c r="O239" s="13" t="s">
        <v>773</v>
      </c>
    </row>
    <row r="240" spans="1:15" ht="36" x14ac:dyDescent="0.25">
      <c r="A240" s="15">
        <v>236</v>
      </c>
      <c r="B240" s="15" t="s">
        <v>774</v>
      </c>
      <c r="C240" s="15" t="s">
        <v>104</v>
      </c>
      <c r="D240" s="28" t="str">
        <f>IF(C240="","",IFERROR(INDEX(Lists!$B$2:$B$27,MATCH(C240,Lists!$A$2:$A$27,0)),"رمز غير معروف"))</f>
        <v>أبواب معدنية وألمنيوم وواجهات</v>
      </c>
      <c r="E240" s="9" t="s">
        <v>775</v>
      </c>
      <c r="F240" s="31">
        <f>COUNTIFS(Data!$A$5:$A$3843,$B240)</f>
        <v>15</v>
      </c>
      <c r="G240" s="31">
        <f>COUNTIFS(Data!$A$5:$A$3843,$B240,Data!$G$5:$G$3843,"H")</f>
        <v>3</v>
      </c>
      <c r="H240" s="31">
        <f>COUNTIFS(Data!$A$5:$A$3843,$B240,Data!$G$5:$G$3843,"W")</f>
        <v>11</v>
      </c>
      <c r="I240" s="31">
        <f>COUNTIFS(Data!$A$5:$A$3843,$B240,Data!$G$5:$G$3843,"R")</f>
        <v>1</v>
      </c>
      <c r="J240" s="31">
        <f>COUNTIFS(Data!$A$5:$A$3843,$B240,Data!$D$5:$D$3843,J$4)</f>
        <v>2</v>
      </c>
      <c r="K240" s="31">
        <f>COUNTIFS(Data!$A$5:$A$3843,$B240,Data!$D$5:$D$3843,K$4)</f>
        <v>0</v>
      </c>
      <c r="L240" s="31">
        <f>COUNTIFS(Data!$A$5:$A$3843,$B240,Data!$D$5:$D$3843,L$4)</f>
        <v>13</v>
      </c>
      <c r="M240" s="31">
        <f>COUNTIFS(Data!$A$5:$A$3843,$B240,Data!$D$5:$D$3843,M$4)</f>
        <v>0</v>
      </c>
      <c r="N240" s="15" t="str">
        <f t="shared" si="3"/>
        <v>OK</v>
      </c>
      <c r="O240" s="15" t="s">
        <v>776</v>
      </c>
    </row>
    <row r="241" spans="1:15" ht="36" x14ac:dyDescent="0.25">
      <c r="A241" s="13">
        <v>237</v>
      </c>
      <c r="B241" s="13" t="s">
        <v>777</v>
      </c>
      <c r="C241" s="13" t="s">
        <v>104</v>
      </c>
      <c r="D241" s="10" t="str">
        <f>IF(C241="","",IFERROR(INDEX(Lists!$B$2:$B$27,MATCH(C241,Lists!$A$2:$A$27,0)),"رمز غير معروف"))</f>
        <v>أبواب معدنية وألمنيوم وواجهات</v>
      </c>
      <c r="E241" s="7" t="s">
        <v>685</v>
      </c>
      <c r="F241" s="30">
        <f>COUNTIFS(Data!$A$5:$A$3843,$B241)</f>
        <v>2</v>
      </c>
      <c r="G241" s="30">
        <f>COUNTIFS(Data!$A$5:$A$3843,$B241,Data!$G$5:$G$3843,"H")</f>
        <v>0</v>
      </c>
      <c r="H241" s="30">
        <f>COUNTIFS(Data!$A$5:$A$3843,$B241,Data!$G$5:$G$3843,"W")</f>
        <v>2</v>
      </c>
      <c r="I241" s="30">
        <f>COUNTIFS(Data!$A$5:$A$3843,$B241,Data!$G$5:$G$3843,"R")</f>
        <v>0</v>
      </c>
      <c r="J241" s="30">
        <f>COUNTIFS(Data!$A$5:$A$3843,$B241,Data!$D$5:$D$3843,J$4)</f>
        <v>0</v>
      </c>
      <c r="K241" s="30">
        <f>COUNTIFS(Data!$A$5:$A$3843,$B241,Data!$D$5:$D$3843,K$4)</f>
        <v>0</v>
      </c>
      <c r="L241" s="30">
        <f>COUNTIFS(Data!$A$5:$A$3843,$B241,Data!$D$5:$D$3843,L$4)</f>
        <v>2</v>
      </c>
      <c r="M241" s="30">
        <f>COUNTIFS(Data!$A$5:$A$3843,$B241,Data!$D$5:$D$3843,M$4)</f>
        <v>0</v>
      </c>
      <c r="N241" s="13" t="str">
        <f t="shared" si="3"/>
        <v>OK</v>
      </c>
      <c r="O241" s="13" t="s">
        <v>686</v>
      </c>
    </row>
    <row r="242" spans="1:15" ht="18" x14ac:dyDescent="0.25">
      <c r="A242" s="15">
        <v>238</v>
      </c>
      <c r="B242" s="15" t="s">
        <v>778</v>
      </c>
      <c r="C242" s="15" t="s">
        <v>105</v>
      </c>
      <c r="D242" s="28" t="str">
        <f>IF(C242="","",IFERROR(INDEX(Lists!$B$2:$B$27,MATCH(C242,Lists!$A$2:$A$27,0)),"رمز غير معروف"))</f>
        <v>دهانات وإيبوكسي</v>
      </c>
      <c r="E242" s="9" t="s">
        <v>158</v>
      </c>
      <c r="F242" s="31">
        <f>COUNTIFS(Data!$A$5:$A$3843,$B242)</f>
        <v>1</v>
      </c>
      <c r="G242" s="31">
        <f>COUNTIFS(Data!$A$5:$A$3843,$B242,Data!$G$5:$G$3843,"H")</f>
        <v>0</v>
      </c>
      <c r="H242" s="31">
        <f>COUNTIFS(Data!$A$5:$A$3843,$B242,Data!$G$5:$G$3843,"W")</f>
        <v>1</v>
      </c>
      <c r="I242" s="31">
        <f>COUNTIFS(Data!$A$5:$A$3843,$B242,Data!$G$5:$G$3843,"R")</f>
        <v>0</v>
      </c>
      <c r="J242" s="31">
        <f>COUNTIFS(Data!$A$5:$A$3843,$B242,Data!$D$5:$D$3843,J$4)</f>
        <v>0</v>
      </c>
      <c r="K242" s="31">
        <f>COUNTIFS(Data!$A$5:$A$3843,$B242,Data!$D$5:$D$3843,K$4)</f>
        <v>0</v>
      </c>
      <c r="L242" s="31">
        <f>COUNTIFS(Data!$A$5:$A$3843,$B242,Data!$D$5:$D$3843,L$4)</f>
        <v>1</v>
      </c>
      <c r="M242" s="31">
        <f>COUNTIFS(Data!$A$5:$A$3843,$B242,Data!$D$5:$D$3843,M$4)</f>
        <v>0</v>
      </c>
      <c r="N242" s="15" t="str">
        <f t="shared" si="3"/>
        <v>OK</v>
      </c>
      <c r="O242" s="15" t="s">
        <v>779</v>
      </c>
    </row>
    <row r="243" spans="1:15" ht="18" x14ac:dyDescent="0.25">
      <c r="A243" s="13">
        <v>239</v>
      </c>
      <c r="B243" s="13" t="s">
        <v>780</v>
      </c>
      <c r="C243" s="13" t="s">
        <v>105</v>
      </c>
      <c r="D243" s="10" t="str">
        <f>IF(C243="","",IFERROR(INDEX(Lists!$B$2:$B$27,MATCH(C243,Lists!$A$2:$A$27,0)),"رمز غير معروف"))</f>
        <v>دهانات وإيبوكسي</v>
      </c>
      <c r="E243" s="7" t="s">
        <v>781</v>
      </c>
      <c r="F243" s="30">
        <f>COUNTIFS(Data!$A$5:$A$3843,$B243)</f>
        <v>11</v>
      </c>
      <c r="G243" s="30">
        <f>COUNTIFS(Data!$A$5:$A$3843,$B243,Data!$G$5:$G$3843,"H")</f>
        <v>1</v>
      </c>
      <c r="H243" s="30">
        <f>COUNTIFS(Data!$A$5:$A$3843,$B243,Data!$G$5:$G$3843,"W")</f>
        <v>10</v>
      </c>
      <c r="I243" s="30">
        <f>COUNTIFS(Data!$A$5:$A$3843,$B243,Data!$G$5:$G$3843,"R")</f>
        <v>0</v>
      </c>
      <c r="J243" s="30">
        <f>COUNTIFS(Data!$A$5:$A$3843,$B243,Data!$D$5:$D$3843,J$4)</f>
        <v>0</v>
      </c>
      <c r="K243" s="30">
        <f>COUNTIFS(Data!$A$5:$A$3843,$B243,Data!$D$5:$D$3843,K$4)</f>
        <v>11</v>
      </c>
      <c r="L243" s="30">
        <f>COUNTIFS(Data!$A$5:$A$3843,$B243,Data!$D$5:$D$3843,L$4)</f>
        <v>0</v>
      </c>
      <c r="M243" s="30">
        <f>COUNTIFS(Data!$A$5:$A$3843,$B243,Data!$D$5:$D$3843,M$4)</f>
        <v>0</v>
      </c>
      <c r="N243" s="13" t="str">
        <f t="shared" si="3"/>
        <v>OK</v>
      </c>
      <c r="O243" s="13" t="s">
        <v>782</v>
      </c>
    </row>
    <row r="244" spans="1:15" ht="18" x14ac:dyDescent="0.25">
      <c r="A244" s="15">
        <v>240</v>
      </c>
      <c r="B244" s="15" t="s">
        <v>783</v>
      </c>
      <c r="C244" s="15" t="s">
        <v>105</v>
      </c>
      <c r="D244" s="28" t="str">
        <f>IF(C244="","",IFERROR(INDEX(Lists!$B$2:$B$27,MATCH(C244,Lists!$A$2:$A$27,0)),"رمز غير معروف"))</f>
        <v>دهانات وإيبوكسي</v>
      </c>
      <c r="E244" s="9" t="s">
        <v>784</v>
      </c>
      <c r="F244" s="31">
        <f>COUNTIFS(Data!$A$5:$A$3843,$B244)</f>
        <v>6</v>
      </c>
      <c r="G244" s="31">
        <f>COUNTIFS(Data!$A$5:$A$3843,$B244,Data!$G$5:$G$3843,"H")</f>
        <v>0</v>
      </c>
      <c r="H244" s="31">
        <f>COUNTIFS(Data!$A$5:$A$3843,$B244,Data!$G$5:$G$3843,"W")</f>
        <v>6</v>
      </c>
      <c r="I244" s="31">
        <f>COUNTIFS(Data!$A$5:$A$3843,$B244,Data!$G$5:$G$3843,"R")</f>
        <v>0</v>
      </c>
      <c r="J244" s="31">
        <f>COUNTIFS(Data!$A$5:$A$3843,$B244,Data!$D$5:$D$3843,J$4)</f>
        <v>0</v>
      </c>
      <c r="K244" s="31">
        <f>COUNTIFS(Data!$A$5:$A$3843,$B244,Data!$D$5:$D$3843,K$4)</f>
        <v>0</v>
      </c>
      <c r="L244" s="31">
        <f>COUNTIFS(Data!$A$5:$A$3843,$B244,Data!$D$5:$D$3843,L$4)</f>
        <v>6</v>
      </c>
      <c r="M244" s="31">
        <f>COUNTIFS(Data!$A$5:$A$3843,$B244,Data!$D$5:$D$3843,M$4)</f>
        <v>0</v>
      </c>
      <c r="N244" s="15" t="str">
        <f t="shared" si="3"/>
        <v>OK</v>
      </c>
      <c r="O244" s="15" t="s">
        <v>785</v>
      </c>
    </row>
    <row r="245" spans="1:15" ht="18" x14ac:dyDescent="0.25">
      <c r="A245" s="13">
        <v>241</v>
      </c>
      <c r="B245" s="13" t="s">
        <v>786</v>
      </c>
      <c r="C245" s="13" t="s">
        <v>105</v>
      </c>
      <c r="D245" s="10" t="str">
        <f>IF(C245="","",IFERROR(INDEX(Lists!$B$2:$B$27,MATCH(C245,Lists!$A$2:$A$27,0)),"رمز غير معروف"))</f>
        <v>دهانات وإيبوكسي</v>
      </c>
      <c r="E245" s="7" t="s">
        <v>787</v>
      </c>
      <c r="F245" s="30">
        <f>COUNTIFS(Data!$A$5:$A$3843,$B245)</f>
        <v>6</v>
      </c>
      <c r="G245" s="30">
        <f>COUNTIFS(Data!$A$5:$A$3843,$B245,Data!$G$5:$G$3843,"H")</f>
        <v>0</v>
      </c>
      <c r="H245" s="30">
        <f>COUNTIFS(Data!$A$5:$A$3843,$B245,Data!$G$5:$G$3843,"W")</f>
        <v>6</v>
      </c>
      <c r="I245" s="30">
        <f>COUNTIFS(Data!$A$5:$A$3843,$B245,Data!$G$5:$G$3843,"R")</f>
        <v>0</v>
      </c>
      <c r="J245" s="30">
        <f>COUNTIFS(Data!$A$5:$A$3843,$B245,Data!$D$5:$D$3843,J$4)</f>
        <v>0</v>
      </c>
      <c r="K245" s="30">
        <f>COUNTIFS(Data!$A$5:$A$3843,$B245,Data!$D$5:$D$3843,K$4)</f>
        <v>0</v>
      </c>
      <c r="L245" s="30">
        <f>COUNTIFS(Data!$A$5:$A$3843,$B245,Data!$D$5:$D$3843,L$4)</f>
        <v>6</v>
      </c>
      <c r="M245" s="30">
        <f>COUNTIFS(Data!$A$5:$A$3843,$B245,Data!$D$5:$D$3843,M$4)</f>
        <v>0</v>
      </c>
      <c r="N245" s="13" t="str">
        <f t="shared" si="3"/>
        <v>OK</v>
      </c>
      <c r="O245" s="13" t="s">
        <v>785</v>
      </c>
    </row>
    <row r="246" spans="1:15" ht="18" x14ac:dyDescent="0.25">
      <c r="A246" s="15">
        <v>242</v>
      </c>
      <c r="B246" s="15" t="s">
        <v>788</v>
      </c>
      <c r="C246" s="15" t="s">
        <v>105</v>
      </c>
      <c r="D246" s="28" t="str">
        <f>IF(C246="","",IFERROR(INDEX(Lists!$B$2:$B$27,MATCH(C246,Lists!$A$2:$A$27,0)),"رمز غير معروف"))</f>
        <v>دهانات وإيبوكسي</v>
      </c>
      <c r="E246" s="9" t="s">
        <v>789</v>
      </c>
      <c r="F246" s="31">
        <f>COUNTIFS(Data!$A$5:$A$3843,$B246)</f>
        <v>18</v>
      </c>
      <c r="G246" s="31">
        <f>COUNTIFS(Data!$A$5:$A$3843,$B246,Data!$G$5:$G$3843,"H")</f>
        <v>2</v>
      </c>
      <c r="H246" s="31">
        <f>COUNTIFS(Data!$A$5:$A$3843,$B246,Data!$G$5:$G$3843,"W")</f>
        <v>14</v>
      </c>
      <c r="I246" s="31">
        <f>COUNTIFS(Data!$A$5:$A$3843,$B246,Data!$G$5:$G$3843,"R")</f>
        <v>2</v>
      </c>
      <c r="J246" s="31">
        <f>COUNTIFS(Data!$A$5:$A$3843,$B246,Data!$D$5:$D$3843,J$4)</f>
        <v>0</v>
      </c>
      <c r="K246" s="31">
        <f>COUNTIFS(Data!$A$5:$A$3843,$B246,Data!$D$5:$D$3843,K$4)</f>
        <v>12</v>
      </c>
      <c r="L246" s="31">
        <f>COUNTIFS(Data!$A$5:$A$3843,$B246,Data!$D$5:$D$3843,L$4)</f>
        <v>6</v>
      </c>
      <c r="M246" s="31">
        <f>COUNTIFS(Data!$A$5:$A$3843,$B246,Data!$D$5:$D$3843,M$4)</f>
        <v>0</v>
      </c>
      <c r="N246" s="15" t="str">
        <f t="shared" si="3"/>
        <v>OK</v>
      </c>
      <c r="O246" s="15" t="s">
        <v>790</v>
      </c>
    </row>
    <row r="247" spans="1:15" ht="18" x14ac:dyDescent="0.25">
      <c r="A247" s="13">
        <v>243</v>
      </c>
      <c r="B247" s="13" t="s">
        <v>791</v>
      </c>
      <c r="C247" s="13" t="s">
        <v>105</v>
      </c>
      <c r="D247" s="10" t="str">
        <f>IF(C247="","",IFERROR(INDEX(Lists!$B$2:$B$27,MATCH(C247,Lists!$A$2:$A$27,0)),"رمز غير معروف"))</f>
        <v>دهانات وإيبوكسي</v>
      </c>
      <c r="E247" s="7" t="s">
        <v>792</v>
      </c>
      <c r="F247" s="30">
        <f>COUNTIFS(Data!$A$5:$A$3843,$B247)</f>
        <v>4</v>
      </c>
      <c r="G247" s="30">
        <f>COUNTIFS(Data!$A$5:$A$3843,$B247,Data!$G$5:$G$3843,"H")</f>
        <v>0</v>
      </c>
      <c r="H247" s="30">
        <f>COUNTIFS(Data!$A$5:$A$3843,$B247,Data!$G$5:$G$3843,"W")</f>
        <v>4</v>
      </c>
      <c r="I247" s="30">
        <f>COUNTIFS(Data!$A$5:$A$3843,$B247,Data!$G$5:$G$3843,"R")</f>
        <v>0</v>
      </c>
      <c r="J247" s="30">
        <f>COUNTIFS(Data!$A$5:$A$3843,$B247,Data!$D$5:$D$3843,J$4)</f>
        <v>0</v>
      </c>
      <c r="K247" s="30">
        <f>COUNTIFS(Data!$A$5:$A$3843,$B247,Data!$D$5:$D$3843,K$4)</f>
        <v>4</v>
      </c>
      <c r="L247" s="30">
        <f>COUNTIFS(Data!$A$5:$A$3843,$B247,Data!$D$5:$D$3843,L$4)</f>
        <v>0</v>
      </c>
      <c r="M247" s="30">
        <f>COUNTIFS(Data!$A$5:$A$3843,$B247,Data!$D$5:$D$3843,M$4)</f>
        <v>0</v>
      </c>
      <c r="N247" s="13" t="str">
        <f t="shared" si="3"/>
        <v>OK</v>
      </c>
      <c r="O247" s="13" t="s">
        <v>793</v>
      </c>
    </row>
    <row r="248" spans="1:15" ht="18" x14ac:dyDescent="0.25">
      <c r="A248" s="15">
        <v>244</v>
      </c>
      <c r="B248" s="15" t="s">
        <v>794</v>
      </c>
      <c r="C248" s="15" t="s">
        <v>105</v>
      </c>
      <c r="D248" s="28" t="str">
        <f>IF(C248="","",IFERROR(INDEX(Lists!$B$2:$B$27,MATCH(C248,Lists!$A$2:$A$27,0)),"رمز غير معروف"))</f>
        <v>دهانات وإيبوكسي</v>
      </c>
      <c r="E248" s="9" t="s">
        <v>795</v>
      </c>
      <c r="F248" s="31">
        <f>COUNTIFS(Data!$A$5:$A$3843,$B248)</f>
        <v>21</v>
      </c>
      <c r="G248" s="31">
        <f>COUNTIFS(Data!$A$5:$A$3843,$B248,Data!$G$5:$G$3843,"H")</f>
        <v>4</v>
      </c>
      <c r="H248" s="31">
        <f>COUNTIFS(Data!$A$5:$A$3843,$B248,Data!$G$5:$G$3843,"W")</f>
        <v>15</v>
      </c>
      <c r="I248" s="31">
        <f>COUNTIFS(Data!$A$5:$A$3843,$B248,Data!$G$5:$G$3843,"R")</f>
        <v>2</v>
      </c>
      <c r="J248" s="31">
        <f>COUNTIFS(Data!$A$5:$A$3843,$B248,Data!$D$5:$D$3843,J$4)</f>
        <v>0</v>
      </c>
      <c r="K248" s="31">
        <f>COUNTIFS(Data!$A$5:$A$3843,$B248,Data!$D$5:$D$3843,K$4)</f>
        <v>8</v>
      </c>
      <c r="L248" s="31">
        <f>COUNTIFS(Data!$A$5:$A$3843,$B248,Data!$D$5:$D$3843,L$4)</f>
        <v>12</v>
      </c>
      <c r="M248" s="31">
        <f>COUNTIFS(Data!$A$5:$A$3843,$B248,Data!$D$5:$D$3843,M$4)</f>
        <v>1</v>
      </c>
      <c r="N248" s="15" t="str">
        <f t="shared" si="3"/>
        <v>OK</v>
      </c>
      <c r="O248" s="15" t="s">
        <v>796</v>
      </c>
    </row>
    <row r="249" spans="1:15" ht="18" x14ac:dyDescent="0.25">
      <c r="A249" s="13">
        <v>245</v>
      </c>
      <c r="B249" s="13" t="s">
        <v>797</v>
      </c>
      <c r="C249" s="13" t="s">
        <v>105</v>
      </c>
      <c r="D249" s="10" t="str">
        <f>IF(C249="","",IFERROR(INDEX(Lists!$B$2:$B$27,MATCH(C249,Lists!$A$2:$A$27,0)),"رمز غير معروف"))</f>
        <v>دهانات وإيبوكسي</v>
      </c>
      <c r="E249" s="7" t="s">
        <v>798</v>
      </c>
      <c r="F249" s="30">
        <f>COUNTIFS(Data!$A$5:$A$3843,$B249)</f>
        <v>5</v>
      </c>
      <c r="G249" s="30">
        <f>COUNTIFS(Data!$A$5:$A$3843,$B249,Data!$G$5:$G$3843,"H")</f>
        <v>0</v>
      </c>
      <c r="H249" s="30">
        <f>COUNTIFS(Data!$A$5:$A$3843,$B249,Data!$G$5:$G$3843,"W")</f>
        <v>5</v>
      </c>
      <c r="I249" s="30">
        <f>COUNTIFS(Data!$A$5:$A$3843,$B249,Data!$G$5:$G$3843,"R")</f>
        <v>0</v>
      </c>
      <c r="J249" s="30">
        <f>COUNTIFS(Data!$A$5:$A$3843,$B249,Data!$D$5:$D$3843,J$4)</f>
        <v>0</v>
      </c>
      <c r="K249" s="30">
        <f>COUNTIFS(Data!$A$5:$A$3843,$B249,Data!$D$5:$D$3843,K$4)</f>
        <v>0</v>
      </c>
      <c r="L249" s="30">
        <f>COUNTIFS(Data!$A$5:$A$3843,$B249,Data!$D$5:$D$3843,L$4)</f>
        <v>5</v>
      </c>
      <c r="M249" s="30">
        <f>COUNTIFS(Data!$A$5:$A$3843,$B249,Data!$D$5:$D$3843,M$4)</f>
        <v>0</v>
      </c>
      <c r="N249" s="13" t="str">
        <f t="shared" si="3"/>
        <v>OK</v>
      </c>
      <c r="O249" s="13" t="s">
        <v>799</v>
      </c>
    </row>
    <row r="250" spans="1:15" ht="18" x14ac:dyDescent="0.25">
      <c r="A250" s="15">
        <v>246</v>
      </c>
      <c r="B250" s="15" t="s">
        <v>800</v>
      </c>
      <c r="C250" s="15" t="s">
        <v>105</v>
      </c>
      <c r="D250" s="28" t="str">
        <f>IF(C250="","",IFERROR(INDEX(Lists!$B$2:$B$27,MATCH(C250,Lists!$A$2:$A$27,0)),"رمز غير معروف"))</f>
        <v>دهانات وإيبوكسي</v>
      </c>
      <c r="E250" s="9" t="s">
        <v>801</v>
      </c>
      <c r="F250" s="31">
        <f>COUNTIFS(Data!$A$5:$A$3843,$B250)</f>
        <v>6</v>
      </c>
      <c r="G250" s="31">
        <f>COUNTIFS(Data!$A$5:$A$3843,$B250,Data!$G$5:$G$3843,"H")</f>
        <v>1</v>
      </c>
      <c r="H250" s="31">
        <f>COUNTIFS(Data!$A$5:$A$3843,$B250,Data!$G$5:$G$3843,"W")</f>
        <v>5</v>
      </c>
      <c r="I250" s="31">
        <f>COUNTIFS(Data!$A$5:$A$3843,$B250,Data!$G$5:$G$3843,"R")</f>
        <v>0</v>
      </c>
      <c r="J250" s="31">
        <f>COUNTIFS(Data!$A$5:$A$3843,$B250,Data!$D$5:$D$3843,J$4)</f>
        <v>0</v>
      </c>
      <c r="K250" s="31">
        <f>COUNTIFS(Data!$A$5:$A$3843,$B250,Data!$D$5:$D$3843,K$4)</f>
        <v>0</v>
      </c>
      <c r="L250" s="31">
        <f>COUNTIFS(Data!$A$5:$A$3843,$B250,Data!$D$5:$D$3843,L$4)</f>
        <v>5</v>
      </c>
      <c r="M250" s="31">
        <f>COUNTIFS(Data!$A$5:$A$3843,$B250,Data!$D$5:$D$3843,M$4)</f>
        <v>1</v>
      </c>
      <c r="N250" s="15" t="str">
        <f t="shared" si="3"/>
        <v>OK</v>
      </c>
      <c r="O250" s="15" t="s">
        <v>802</v>
      </c>
    </row>
    <row r="251" spans="1:15" ht="36" x14ac:dyDescent="0.25">
      <c r="A251" s="13">
        <v>247</v>
      </c>
      <c r="B251" s="13" t="s">
        <v>803</v>
      </c>
      <c r="C251" s="13" t="s">
        <v>105</v>
      </c>
      <c r="D251" s="10" t="str">
        <f>IF(C251="","",IFERROR(INDEX(Lists!$B$2:$B$27,MATCH(C251,Lists!$A$2:$A$27,0)),"رمز غير معروف"))</f>
        <v>دهانات وإيبوكسي</v>
      </c>
      <c r="E251" s="7" t="s">
        <v>804</v>
      </c>
      <c r="F251" s="30">
        <f>COUNTIFS(Data!$A$5:$A$3843,$B251)</f>
        <v>10</v>
      </c>
      <c r="G251" s="30">
        <f>COUNTIFS(Data!$A$5:$A$3843,$B251,Data!$G$5:$G$3843,"H")</f>
        <v>1</v>
      </c>
      <c r="H251" s="30">
        <f>COUNTIFS(Data!$A$5:$A$3843,$B251,Data!$G$5:$G$3843,"W")</f>
        <v>9</v>
      </c>
      <c r="I251" s="30">
        <f>COUNTIFS(Data!$A$5:$A$3843,$B251,Data!$G$5:$G$3843,"R")</f>
        <v>0</v>
      </c>
      <c r="J251" s="30">
        <f>COUNTIFS(Data!$A$5:$A$3843,$B251,Data!$D$5:$D$3843,J$4)</f>
        <v>0</v>
      </c>
      <c r="K251" s="30">
        <f>COUNTIFS(Data!$A$5:$A$3843,$B251,Data!$D$5:$D$3843,K$4)</f>
        <v>4</v>
      </c>
      <c r="L251" s="30">
        <f>COUNTIFS(Data!$A$5:$A$3843,$B251,Data!$D$5:$D$3843,L$4)</f>
        <v>5</v>
      </c>
      <c r="M251" s="30">
        <f>COUNTIFS(Data!$A$5:$A$3843,$B251,Data!$D$5:$D$3843,M$4)</f>
        <v>1</v>
      </c>
      <c r="N251" s="13" t="str">
        <f t="shared" si="3"/>
        <v>OK</v>
      </c>
      <c r="O251" s="13" t="s">
        <v>805</v>
      </c>
    </row>
    <row r="252" spans="1:15" ht="18" x14ac:dyDescent="0.25">
      <c r="A252" s="15">
        <v>248</v>
      </c>
      <c r="B252" s="15" t="s">
        <v>806</v>
      </c>
      <c r="C252" s="15" t="s">
        <v>106</v>
      </c>
      <c r="D252" s="28" t="str">
        <f>IF(C252="","",IFERROR(INDEX(Lists!$B$2:$B$27,MATCH(C252,Lists!$A$2:$A$27,0)),"رمز غير معروف"))</f>
        <v>صحي وتغذية وصرف</v>
      </c>
      <c r="E252" s="9" t="s">
        <v>807</v>
      </c>
      <c r="F252" s="31">
        <f>COUNTIFS(Data!$A$5:$A$3843,$B252)</f>
        <v>1</v>
      </c>
      <c r="G252" s="31">
        <f>COUNTIFS(Data!$A$5:$A$3843,$B252,Data!$G$5:$G$3843,"H")</f>
        <v>0</v>
      </c>
      <c r="H252" s="31">
        <f>COUNTIFS(Data!$A$5:$A$3843,$B252,Data!$G$5:$G$3843,"W")</f>
        <v>0</v>
      </c>
      <c r="I252" s="31">
        <f>COUNTIFS(Data!$A$5:$A$3843,$B252,Data!$G$5:$G$3843,"R")</f>
        <v>1</v>
      </c>
      <c r="J252" s="31">
        <f>COUNTIFS(Data!$A$5:$A$3843,$B252,Data!$D$5:$D$3843,J$4)</f>
        <v>0</v>
      </c>
      <c r="K252" s="31">
        <f>COUNTIFS(Data!$A$5:$A$3843,$B252,Data!$D$5:$D$3843,K$4)</f>
        <v>1</v>
      </c>
      <c r="L252" s="31">
        <f>COUNTIFS(Data!$A$5:$A$3843,$B252,Data!$D$5:$D$3843,L$4)</f>
        <v>0</v>
      </c>
      <c r="M252" s="31">
        <f>COUNTIFS(Data!$A$5:$A$3843,$B252,Data!$D$5:$D$3843,M$4)</f>
        <v>0</v>
      </c>
      <c r="N252" s="15" t="str">
        <f t="shared" si="3"/>
        <v>OK</v>
      </c>
      <c r="O252" s="15" t="s">
        <v>808</v>
      </c>
    </row>
    <row r="253" spans="1:15" ht="18" x14ac:dyDescent="0.25">
      <c r="A253" s="13">
        <v>249</v>
      </c>
      <c r="B253" s="13" t="s">
        <v>809</v>
      </c>
      <c r="C253" s="13" t="s">
        <v>106</v>
      </c>
      <c r="D253" s="10" t="str">
        <f>IF(C253="","",IFERROR(INDEX(Lists!$B$2:$B$27,MATCH(C253,Lists!$A$2:$A$27,0)),"رمز غير معروف"))</f>
        <v>صحي وتغذية وصرف</v>
      </c>
      <c r="E253" s="7" t="s">
        <v>810</v>
      </c>
      <c r="F253" s="30">
        <f>COUNTIFS(Data!$A$5:$A$3843,$B253)</f>
        <v>14</v>
      </c>
      <c r="G253" s="30">
        <f>COUNTIFS(Data!$A$5:$A$3843,$B253,Data!$G$5:$G$3843,"H")</f>
        <v>0</v>
      </c>
      <c r="H253" s="30">
        <f>COUNTIFS(Data!$A$5:$A$3843,$B253,Data!$G$5:$G$3843,"W")</f>
        <v>0</v>
      </c>
      <c r="I253" s="30">
        <f>COUNTIFS(Data!$A$5:$A$3843,$B253,Data!$G$5:$G$3843,"R")</f>
        <v>14</v>
      </c>
      <c r="J253" s="30">
        <f>COUNTIFS(Data!$A$5:$A$3843,$B253,Data!$D$5:$D$3843,J$4)</f>
        <v>14</v>
      </c>
      <c r="K253" s="30">
        <f>COUNTIFS(Data!$A$5:$A$3843,$B253,Data!$D$5:$D$3843,K$4)</f>
        <v>0</v>
      </c>
      <c r="L253" s="30">
        <f>COUNTIFS(Data!$A$5:$A$3843,$B253,Data!$D$5:$D$3843,L$4)</f>
        <v>0</v>
      </c>
      <c r="M253" s="30">
        <f>COUNTIFS(Data!$A$5:$A$3843,$B253,Data!$D$5:$D$3843,M$4)</f>
        <v>0</v>
      </c>
      <c r="N253" s="13" t="str">
        <f t="shared" si="3"/>
        <v>OK</v>
      </c>
      <c r="O253" s="13" t="s">
        <v>811</v>
      </c>
    </row>
    <row r="254" spans="1:15" ht="18" x14ac:dyDescent="0.25">
      <c r="A254" s="15">
        <v>250</v>
      </c>
      <c r="B254" s="15" t="s">
        <v>812</v>
      </c>
      <c r="C254" s="15" t="s">
        <v>106</v>
      </c>
      <c r="D254" s="28" t="str">
        <f>IF(C254="","",IFERROR(INDEX(Lists!$B$2:$B$27,MATCH(C254,Lists!$A$2:$A$27,0)),"رمز غير معروف"))</f>
        <v>صحي وتغذية وصرف</v>
      </c>
      <c r="E254" s="9" t="s">
        <v>152</v>
      </c>
      <c r="F254" s="31">
        <f>COUNTIFS(Data!$A$5:$A$3843,$B254)</f>
        <v>2</v>
      </c>
      <c r="G254" s="31">
        <f>COUNTIFS(Data!$A$5:$A$3843,$B254,Data!$G$5:$G$3843,"H")</f>
        <v>1</v>
      </c>
      <c r="H254" s="31">
        <f>COUNTIFS(Data!$A$5:$A$3843,$B254,Data!$G$5:$G$3843,"W")</f>
        <v>1</v>
      </c>
      <c r="I254" s="31">
        <f>COUNTIFS(Data!$A$5:$A$3843,$B254,Data!$G$5:$G$3843,"R")</f>
        <v>0</v>
      </c>
      <c r="J254" s="31">
        <f>COUNTIFS(Data!$A$5:$A$3843,$B254,Data!$D$5:$D$3843,J$4)</f>
        <v>0</v>
      </c>
      <c r="K254" s="31">
        <f>COUNTIFS(Data!$A$5:$A$3843,$B254,Data!$D$5:$D$3843,K$4)</f>
        <v>0</v>
      </c>
      <c r="L254" s="31">
        <f>COUNTIFS(Data!$A$5:$A$3843,$B254,Data!$D$5:$D$3843,L$4)</f>
        <v>2</v>
      </c>
      <c r="M254" s="31">
        <f>COUNTIFS(Data!$A$5:$A$3843,$B254,Data!$D$5:$D$3843,M$4)</f>
        <v>0</v>
      </c>
      <c r="N254" s="15" t="str">
        <f t="shared" si="3"/>
        <v>OK</v>
      </c>
      <c r="O254" s="15" t="s">
        <v>153</v>
      </c>
    </row>
    <row r="255" spans="1:15" ht="18" x14ac:dyDescent="0.25">
      <c r="A255" s="13">
        <v>251</v>
      </c>
      <c r="B255" s="13" t="s">
        <v>813</v>
      </c>
      <c r="C255" s="13" t="s">
        <v>106</v>
      </c>
      <c r="D255" s="10" t="str">
        <f>IF(C255="","",IFERROR(INDEX(Lists!$B$2:$B$27,MATCH(C255,Lists!$A$2:$A$27,0)),"رمز غير معروف"))</f>
        <v>صحي وتغذية وصرف</v>
      </c>
      <c r="E255" s="7" t="s">
        <v>814</v>
      </c>
      <c r="F255" s="30">
        <f>COUNTIFS(Data!$A$5:$A$3843,$B255)</f>
        <v>3</v>
      </c>
      <c r="G255" s="30">
        <f>COUNTIFS(Data!$A$5:$A$3843,$B255,Data!$G$5:$G$3843,"H")</f>
        <v>1</v>
      </c>
      <c r="H255" s="30">
        <f>COUNTIFS(Data!$A$5:$A$3843,$B255,Data!$G$5:$G$3843,"W")</f>
        <v>2</v>
      </c>
      <c r="I255" s="30">
        <f>COUNTIFS(Data!$A$5:$A$3843,$B255,Data!$G$5:$G$3843,"R")</f>
        <v>0</v>
      </c>
      <c r="J255" s="30">
        <f>COUNTIFS(Data!$A$5:$A$3843,$B255,Data!$D$5:$D$3843,J$4)</f>
        <v>0</v>
      </c>
      <c r="K255" s="30">
        <f>COUNTIFS(Data!$A$5:$A$3843,$B255,Data!$D$5:$D$3843,K$4)</f>
        <v>0</v>
      </c>
      <c r="L255" s="30">
        <f>COUNTIFS(Data!$A$5:$A$3843,$B255,Data!$D$5:$D$3843,L$4)</f>
        <v>3</v>
      </c>
      <c r="M255" s="30">
        <f>COUNTIFS(Data!$A$5:$A$3843,$B255,Data!$D$5:$D$3843,M$4)</f>
        <v>0</v>
      </c>
      <c r="N255" s="13" t="str">
        <f t="shared" si="3"/>
        <v>OK</v>
      </c>
      <c r="O255" s="13" t="s">
        <v>815</v>
      </c>
    </row>
    <row r="256" spans="1:15" ht="18" x14ac:dyDescent="0.25">
      <c r="A256" s="15">
        <v>252</v>
      </c>
      <c r="B256" s="15" t="s">
        <v>816</v>
      </c>
      <c r="C256" s="15" t="s">
        <v>106</v>
      </c>
      <c r="D256" s="28" t="str">
        <f>IF(C256="","",IFERROR(INDEX(Lists!$B$2:$B$27,MATCH(C256,Lists!$A$2:$A$27,0)),"رمز غير معروف"))</f>
        <v>صحي وتغذية وصرف</v>
      </c>
      <c r="E256" s="9" t="s">
        <v>287</v>
      </c>
      <c r="F256" s="31">
        <f>COUNTIFS(Data!$A$5:$A$3843,$B256)</f>
        <v>3</v>
      </c>
      <c r="G256" s="31">
        <f>COUNTIFS(Data!$A$5:$A$3843,$B256,Data!$G$5:$G$3843,"H")</f>
        <v>1</v>
      </c>
      <c r="H256" s="31">
        <f>COUNTIFS(Data!$A$5:$A$3843,$B256,Data!$G$5:$G$3843,"W")</f>
        <v>2</v>
      </c>
      <c r="I256" s="31">
        <f>COUNTIFS(Data!$A$5:$A$3843,$B256,Data!$G$5:$G$3843,"R")</f>
        <v>0</v>
      </c>
      <c r="J256" s="31">
        <f>COUNTIFS(Data!$A$5:$A$3843,$B256,Data!$D$5:$D$3843,J$4)</f>
        <v>0</v>
      </c>
      <c r="K256" s="31">
        <f>COUNTIFS(Data!$A$5:$A$3843,$B256,Data!$D$5:$D$3843,K$4)</f>
        <v>0</v>
      </c>
      <c r="L256" s="31">
        <f>COUNTIFS(Data!$A$5:$A$3843,$B256,Data!$D$5:$D$3843,L$4)</f>
        <v>3</v>
      </c>
      <c r="M256" s="31">
        <f>COUNTIFS(Data!$A$5:$A$3843,$B256,Data!$D$5:$D$3843,M$4)</f>
        <v>0</v>
      </c>
      <c r="N256" s="15" t="str">
        <f t="shared" si="3"/>
        <v>OK</v>
      </c>
      <c r="O256" s="15" t="s">
        <v>817</v>
      </c>
    </row>
    <row r="257" spans="1:15" ht="18" x14ac:dyDescent="0.25">
      <c r="A257" s="13">
        <v>253</v>
      </c>
      <c r="B257" s="13" t="s">
        <v>818</v>
      </c>
      <c r="C257" s="13" t="s">
        <v>106</v>
      </c>
      <c r="D257" s="10" t="str">
        <f>IF(C257="","",IFERROR(INDEX(Lists!$B$2:$B$27,MATCH(C257,Lists!$A$2:$A$27,0)),"رمز غير معروف"))</f>
        <v>صحي وتغذية وصرف</v>
      </c>
      <c r="E257" s="7" t="s">
        <v>212</v>
      </c>
      <c r="F257" s="30">
        <f>COUNTIFS(Data!$A$5:$A$3843,$B257)</f>
        <v>1</v>
      </c>
      <c r="G257" s="30">
        <f>COUNTIFS(Data!$A$5:$A$3843,$B257,Data!$G$5:$G$3843,"H")</f>
        <v>0</v>
      </c>
      <c r="H257" s="30">
        <f>COUNTIFS(Data!$A$5:$A$3843,$B257,Data!$G$5:$G$3843,"W")</f>
        <v>1</v>
      </c>
      <c r="I257" s="30">
        <f>COUNTIFS(Data!$A$5:$A$3843,$B257,Data!$G$5:$G$3843,"R")</f>
        <v>0</v>
      </c>
      <c r="J257" s="30">
        <f>COUNTIFS(Data!$A$5:$A$3843,$B257,Data!$D$5:$D$3843,J$4)</f>
        <v>0</v>
      </c>
      <c r="K257" s="30">
        <f>COUNTIFS(Data!$A$5:$A$3843,$B257,Data!$D$5:$D$3843,K$4)</f>
        <v>0</v>
      </c>
      <c r="L257" s="30">
        <f>COUNTIFS(Data!$A$5:$A$3843,$B257,Data!$D$5:$D$3843,L$4)</f>
        <v>0</v>
      </c>
      <c r="M257" s="30">
        <f>COUNTIFS(Data!$A$5:$A$3843,$B257,Data!$D$5:$D$3843,M$4)</f>
        <v>1</v>
      </c>
      <c r="N257" s="13" t="str">
        <f t="shared" si="3"/>
        <v>OK</v>
      </c>
      <c r="O257" s="13" t="s">
        <v>213</v>
      </c>
    </row>
    <row r="258" spans="1:15" ht="18" x14ac:dyDescent="0.25">
      <c r="A258" s="15">
        <v>254</v>
      </c>
      <c r="B258" s="15" t="s">
        <v>819</v>
      </c>
      <c r="C258" s="15" t="s">
        <v>106</v>
      </c>
      <c r="D258" s="28" t="str">
        <f>IF(C258="","",IFERROR(INDEX(Lists!$B$2:$B$27,MATCH(C258,Lists!$A$2:$A$27,0)),"رمز غير معروف"))</f>
        <v>صحي وتغذية وصرف</v>
      </c>
      <c r="E258" s="9" t="s">
        <v>820</v>
      </c>
      <c r="F258" s="31">
        <f>COUNTIFS(Data!$A$5:$A$3843,$B258)</f>
        <v>4</v>
      </c>
      <c r="G258" s="31">
        <f>COUNTIFS(Data!$A$5:$A$3843,$B258,Data!$G$5:$G$3843,"H")</f>
        <v>0</v>
      </c>
      <c r="H258" s="31">
        <f>COUNTIFS(Data!$A$5:$A$3843,$B258,Data!$G$5:$G$3843,"W")</f>
        <v>0</v>
      </c>
      <c r="I258" s="31">
        <f>COUNTIFS(Data!$A$5:$A$3843,$B258,Data!$G$5:$G$3843,"R")</f>
        <v>4</v>
      </c>
      <c r="J258" s="31">
        <f>COUNTIFS(Data!$A$5:$A$3843,$B258,Data!$D$5:$D$3843,J$4)</f>
        <v>0</v>
      </c>
      <c r="K258" s="31">
        <f>COUNTIFS(Data!$A$5:$A$3843,$B258,Data!$D$5:$D$3843,K$4)</f>
        <v>4</v>
      </c>
      <c r="L258" s="31">
        <f>COUNTIFS(Data!$A$5:$A$3843,$B258,Data!$D$5:$D$3843,L$4)</f>
        <v>0</v>
      </c>
      <c r="M258" s="31">
        <f>COUNTIFS(Data!$A$5:$A$3843,$B258,Data!$D$5:$D$3843,M$4)</f>
        <v>0</v>
      </c>
      <c r="N258" s="15" t="str">
        <f t="shared" si="3"/>
        <v>OK</v>
      </c>
      <c r="O258" s="15" t="s">
        <v>821</v>
      </c>
    </row>
    <row r="259" spans="1:15" ht="18" x14ac:dyDescent="0.25">
      <c r="A259" s="13">
        <v>255</v>
      </c>
      <c r="B259" s="13" t="s">
        <v>822</v>
      </c>
      <c r="C259" s="13" t="s">
        <v>106</v>
      </c>
      <c r="D259" s="10" t="str">
        <f>IF(C259="","",IFERROR(INDEX(Lists!$B$2:$B$27,MATCH(C259,Lists!$A$2:$A$27,0)),"رمز غير معروف"))</f>
        <v>صحي وتغذية وصرف</v>
      </c>
      <c r="E259" s="7" t="s">
        <v>823</v>
      </c>
      <c r="F259" s="30">
        <f>COUNTIFS(Data!$A$5:$A$3843,$B259)</f>
        <v>14</v>
      </c>
      <c r="G259" s="30">
        <f>COUNTIFS(Data!$A$5:$A$3843,$B259,Data!$G$5:$G$3843,"H")</f>
        <v>9</v>
      </c>
      <c r="H259" s="30">
        <f>COUNTIFS(Data!$A$5:$A$3843,$B259,Data!$G$5:$G$3843,"W")</f>
        <v>5</v>
      </c>
      <c r="I259" s="30">
        <f>COUNTIFS(Data!$A$5:$A$3843,$B259,Data!$G$5:$G$3843,"R")</f>
        <v>0</v>
      </c>
      <c r="J259" s="30">
        <f>COUNTIFS(Data!$A$5:$A$3843,$B259,Data!$D$5:$D$3843,J$4)</f>
        <v>0</v>
      </c>
      <c r="K259" s="30">
        <f>COUNTIFS(Data!$A$5:$A$3843,$B259,Data!$D$5:$D$3843,K$4)</f>
        <v>14</v>
      </c>
      <c r="L259" s="30">
        <f>COUNTIFS(Data!$A$5:$A$3843,$B259,Data!$D$5:$D$3843,L$4)</f>
        <v>0</v>
      </c>
      <c r="M259" s="30">
        <f>COUNTIFS(Data!$A$5:$A$3843,$B259,Data!$D$5:$D$3843,M$4)</f>
        <v>0</v>
      </c>
      <c r="N259" s="13" t="str">
        <f t="shared" si="3"/>
        <v>OK</v>
      </c>
      <c r="O259" s="13" t="s">
        <v>824</v>
      </c>
    </row>
    <row r="260" spans="1:15" ht="18" x14ac:dyDescent="0.25">
      <c r="A260" s="15">
        <v>256</v>
      </c>
      <c r="B260" s="15" t="s">
        <v>825</v>
      </c>
      <c r="C260" s="15" t="s">
        <v>106</v>
      </c>
      <c r="D260" s="28" t="str">
        <f>IF(C260="","",IFERROR(INDEX(Lists!$B$2:$B$27,MATCH(C260,Lists!$A$2:$A$27,0)),"رمز غير معروف"))</f>
        <v>صحي وتغذية وصرف</v>
      </c>
      <c r="E260" s="9" t="s">
        <v>826</v>
      </c>
      <c r="F260" s="31">
        <f>COUNTIFS(Data!$A$5:$A$3843,$B260)</f>
        <v>25</v>
      </c>
      <c r="G260" s="31">
        <f>COUNTIFS(Data!$A$5:$A$3843,$B260,Data!$G$5:$G$3843,"H")</f>
        <v>2</v>
      </c>
      <c r="H260" s="31">
        <f>COUNTIFS(Data!$A$5:$A$3843,$B260,Data!$G$5:$G$3843,"W")</f>
        <v>20</v>
      </c>
      <c r="I260" s="31">
        <f>COUNTIFS(Data!$A$5:$A$3843,$B260,Data!$G$5:$G$3843,"R")</f>
        <v>3</v>
      </c>
      <c r="J260" s="31">
        <f>COUNTIFS(Data!$A$5:$A$3843,$B260,Data!$D$5:$D$3843,J$4)</f>
        <v>0</v>
      </c>
      <c r="K260" s="31">
        <f>COUNTIFS(Data!$A$5:$A$3843,$B260,Data!$D$5:$D$3843,K$4)</f>
        <v>2</v>
      </c>
      <c r="L260" s="31">
        <f>COUNTIFS(Data!$A$5:$A$3843,$B260,Data!$D$5:$D$3843,L$4)</f>
        <v>23</v>
      </c>
      <c r="M260" s="31">
        <f>COUNTIFS(Data!$A$5:$A$3843,$B260,Data!$D$5:$D$3843,M$4)</f>
        <v>0</v>
      </c>
      <c r="N260" s="15" t="str">
        <f t="shared" si="3"/>
        <v>OK</v>
      </c>
      <c r="O260" s="15" t="s">
        <v>827</v>
      </c>
    </row>
    <row r="261" spans="1:15" ht="18" x14ac:dyDescent="0.25">
      <c r="A261" s="13">
        <v>257</v>
      </c>
      <c r="B261" s="13" t="s">
        <v>828</v>
      </c>
      <c r="C261" s="13" t="s">
        <v>106</v>
      </c>
      <c r="D261" s="10" t="str">
        <f>IF(C261="","",IFERROR(INDEX(Lists!$B$2:$B$27,MATCH(C261,Lists!$A$2:$A$27,0)),"رمز غير معروف"))</f>
        <v>صحي وتغذية وصرف</v>
      </c>
      <c r="E261" s="7" t="s">
        <v>829</v>
      </c>
      <c r="F261" s="30">
        <f>COUNTIFS(Data!$A$5:$A$3843,$B261)</f>
        <v>2</v>
      </c>
      <c r="G261" s="30">
        <f>COUNTIFS(Data!$A$5:$A$3843,$B261,Data!$G$5:$G$3843,"H")</f>
        <v>1</v>
      </c>
      <c r="H261" s="30">
        <f>COUNTIFS(Data!$A$5:$A$3843,$B261,Data!$G$5:$G$3843,"W")</f>
        <v>1</v>
      </c>
      <c r="I261" s="30">
        <f>COUNTIFS(Data!$A$5:$A$3843,$B261,Data!$G$5:$G$3843,"R")</f>
        <v>0</v>
      </c>
      <c r="J261" s="30">
        <f>COUNTIFS(Data!$A$5:$A$3843,$B261,Data!$D$5:$D$3843,J$4)</f>
        <v>0</v>
      </c>
      <c r="K261" s="30">
        <f>COUNTIFS(Data!$A$5:$A$3843,$B261,Data!$D$5:$D$3843,K$4)</f>
        <v>0</v>
      </c>
      <c r="L261" s="30">
        <f>COUNTIFS(Data!$A$5:$A$3843,$B261,Data!$D$5:$D$3843,L$4)</f>
        <v>1</v>
      </c>
      <c r="M261" s="30">
        <f>COUNTIFS(Data!$A$5:$A$3843,$B261,Data!$D$5:$D$3843,M$4)</f>
        <v>1</v>
      </c>
      <c r="N261" s="13" t="str">
        <f t="shared" ref="N261:N324" si="4">IF(AND(F261=G261+H261+I261,F261=SUM(J261:M261)),"OK","خطأ")</f>
        <v>OK</v>
      </c>
      <c r="O261" s="13" t="s">
        <v>830</v>
      </c>
    </row>
    <row r="262" spans="1:15" ht="18" x14ac:dyDescent="0.25">
      <c r="A262" s="15">
        <v>258</v>
      </c>
      <c r="B262" s="15" t="s">
        <v>831</v>
      </c>
      <c r="C262" s="15" t="s">
        <v>106</v>
      </c>
      <c r="D262" s="28" t="str">
        <f>IF(C262="","",IFERROR(INDEX(Lists!$B$2:$B$27,MATCH(C262,Lists!$A$2:$A$27,0)),"رمز غير معروف"))</f>
        <v>صحي وتغذية وصرف</v>
      </c>
      <c r="E262" s="9" t="s">
        <v>832</v>
      </c>
      <c r="F262" s="31">
        <f>COUNTIFS(Data!$A$5:$A$3843,$B262)</f>
        <v>11</v>
      </c>
      <c r="G262" s="31">
        <f>COUNTIFS(Data!$A$5:$A$3843,$B262,Data!$G$5:$G$3843,"H")</f>
        <v>0</v>
      </c>
      <c r="H262" s="31">
        <f>COUNTIFS(Data!$A$5:$A$3843,$B262,Data!$G$5:$G$3843,"W")</f>
        <v>11</v>
      </c>
      <c r="I262" s="31">
        <f>COUNTIFS(Data!$A$5:$A$3843,$B262,Data!$G$5:$G$3843,"R")</f>
        <v>0</v>
      </c>
      <c r="J262" s="31">
        <f>COUNTIFS(Data!$A$5:$A$3843,$B262,Data!$D$5:$D$3843,J$4)</f>
        <v>0</v>
      </c>
      <c r="K262" s="31">
        <f>COUNTIFS(Data!$A$5:$A$3843,$B262,Data!$D$5:$D$3843,K$4)</f>
        <v>0</v>
      </c>
      <c r="L262" s="31">
        <f>COUNTIFS(Data!$A$5:$A$3843,$B262,Data!$D$5:$D$3843,L$4)</f>
        <v>11</v>
      </c>
      <c r="M262" s="31">
        <f>COUNTIFS(Data!$A$5:$A$3843,$B262,Data!$D$5:$D$3843,M$4)</f>
        <v>0</v>
      </c>
      <c r="N262" s="15" t="str">
        <f t="shared" si="4"/>
        <v>OK</v>
      </c>
      <c r="O262" s="15" t="s">
        <v>833</v>
      </c>
    </row>
    <row r="263" spans="1:15" ht="18" x14ac:dyDescent="0.25">
      <c r="A263" s="13">
        <v>259</v>
      </c>
      <c r="B263" s="13" t="s">
        <v>834</v>
      </c>
      <c r="C263" s="13" t="s">
        <v>106</v>
      </c>
      <c r="D263" s="10" t="str">
        <f>IF(C263="","",IFERROR(INDEX(Lists!$B$2:$B$27,MATCH(C263,Lists!$A$2:$A$27,0)),"رمز غير معروف"))</f>
        <v>صحي وتغذية وصرف</v>
      </c>
      <c r="E263" s="7" t="s">
        <v>835</v>
      </c>
      <c r="F263" s="30">
        <f>COUNTIFS(Data!$A$5:$A$3843,$B263)</f>
        <v>7</v>
      </c>
      <c r="G263" s="30">
        <f>COUNTIFS(Data!$A$5:$A$3843,$B263,Data!$G$5:$G$3843,"H")</f>
        <v>0</v>
      </c>
      <c r="H263" s="30">
        <f>COUNTIFS(Data!$A$5:$A$3843,$B263,Data!$G$5:$G$3843,"W")</f>
        <v>6</v>
      </c>
      <c r="I263" s="30">
        <f>COUNTIFS(Data!$A$5:$A$3843,$B263,Data!$G$5:$G$3843,"R")</f>
        <v>1</v>
      </c>
      <c r="J263" s="30">
        <f>COUNTIFS(Data!$A$5:$A$3843,$B263,Data!$D$5:$D$3843,J$4)</f>
        <v>0</v>
      </c>
      <c r="K263" s="30">
        <f>COUNTIFS(Data!$A$5:$A$3843,$B263,Data!$D$5:$D$3843,K$4)</f>
        <v>1</v>
      </c>
      <c r="L263" s="30">
        <f>COUNTIFS(Data!$A$5:$A$3843,$B263,Data!$D$5:$D$3843,L$4)</f>
        <v>2</v>
      </c>
      <c r="M263" s="30">
        <f>COUNTIFS(Data!$A$5:$A$3843,$B263,Data!$D$5:$D$3843,M$4)</f>
        <v>4</v>
      </c>
      <c r="N263" s="13" t="str">
        <f t="shared" si="4"/>
        <v>OK</v>
      </c>
      <c r="O263" s="13" t="s">
        <v>836</v>
      </c>
    </row>
    <row r="264" spans="1:15" ht="18" x14ac:dyDescent="0.25">
      <c r="A264" s="15">
        <v>260</v>
      </c>
      <c r="B264" s="15" t="s">
        <v>837</v>
      </c>
      <c r="C264" s="15" t="s">
        <v>106</v>
      </c>
      <c r="D264" s="28" t="str">
        <f>IF(C264="","",IFERROR(INDEX(Lists!$B$2:$B$27,MATCH(C264,Lists!$A$2:$A$27,0)),"رمز غير معروف"))</f>
        <v>صحي وتغذية وصرف</v>
      </c>
      <c r="E264" s="9" t="s">
        <v>838</v>
      </c>
      <c r="F264" s="31">
        <f>COUNTIFS(Data!$A$5:$A$3843,$B264)</f>
        <v>25</v>
      </c>
      <c r="G264" s="31">
        <f>COUNTIFS(Data!$A$5:$A$3843,$B264,Data!$G$5:$G$3843,"H")</f>
        <v>1</v>
      </c>
      <c r="H264" s="31">
        <f>COUNTIFS(Data!$A$5:$A$3843,$B264,Data!$G$5:$G$3843,"W")</f>
        <v>21</v>
      </c>
      <c r="I264" s="31">
        <f>COUNTIFS(Data!$A$5:$A$3843,$B264,Data!$G$5:$G$3843,"R")</f>
        <v>3</v>
      </c>
      <c r="J264" s="31">
        <f>COUNTIFS(Data!$A$5:$A$3843,$B264,Data!$D$5:$D$3843,J$4)</f>
        <v>0</v>
      </c>
      <c r="K264" s="31">
        <f>COUNTIFS(Data!$A$5:$A$3843,$B264,Data!$D$5:$D$3843,K$4)</f>
        <v>4</v>
      </c>
      <c r="L264" s="31">
        <f>COUNTIFS(Data!$A$5:$A$3843,$B264,Data!$D$5:$D$3843,L$4)</f>
        <v>21</v>
      </c>
      <c r="M264" s="31">
        <f>COUNTIFS(Data!$A$5:$A$3843,$B264,Data!$D$5:$D$3843,M$4)</f>
        <v>0</v>
      </c>
      <c r="N264" s="15" t="str">
        <f t="shared" si="4"/>
        <v>OK</v>
      </c>
      <c r="O264" s="15" t="s">
        <v>839</v>
      </c>
    </row>
    <row r="265" spans="1:15" ht="18" x14ac:dyDescent="0.25">
      <c r="A265" s="13">
        <v>261</v>
      </c>
      <c r="B265" s="13" t="s">
        <v>840</v>
      </c>
      <c r="C265" s="13" t="s">
        <v>106</v>
      </c>
      <c r="D265" s="10" t="str">
        <f>IF(C265="","",IFERROR(INDEX(Lists!$B$2:$B$27,MATCH(C265,Lists!$A$2:$A$27,0)),"رمز غير معروف"))</f>
        <v>صحي وتغذية وصرف</v>
      </c>
      <c r="E265" s="7" t="s">
        <v>841</v>
      </c>
      <c r="F265" s="30">
        <f>COUNTIFS(Data!$A$5:$A$3843,$B265)</f>
        <v>2</v>
      </c>
      <c r="G265" s="30">
        <f>COUNTIFS(Data!$A$5:$A$3843,$B265,Data!$G$5:$G$3843,"H")</f>
        <v>2</v>
      </c>
      <c r="H265" s="30">
        <f>COUNTIFS(Data!$A$5:$A$3843,$B265,Data!$G$5:$G$3843,"W")</f>
        <v>0</v>
      </c>
      <c r="I265" s="30">
        <f>COUNTIFS(Data!$A$5:$A$3843,$B265,Data!$G$5:$G$3843,"R")</f>
        <v>0</v>
      </c>
      <c r="J265" s="30">
        <f>COUNTIFS(Data!$A$5:$A$3843,$B265,Data!$D$5:$D$3843,J$4)</f>
        <v>0</v>
      </c>
      <c r="K265" s="30">
        <f>COUNTIFS(Data!$A$5:$A$3843,$B265,Data!$D$5:$D$3843,K$4)</f>
        <v>0</v>
      </c>
      <c r="L265" s="30">
        <f>COUNTIFS(Data!$A$5:$A$3843,$B265,Data!$D$5:$D$3843,L$4)</f>
        <v>1</v>
      </c>
      <c r="M265" s="30">
        <f>COUNTIFS(Data!$A$5:$A$3843,$B265,Data!$D$5:$D$3843,M$4)</f>
        <v>1</v>
      </c>
      <c r="N265" s="13" t="str">
        <f t="shared" si="4"/>
        <v>OK</v>
      </c>
      <c r="O265" s="13" t="s">
        <v>842</v>
      </c>
    </row>
    <row r="266" spans="1:15" ht="18" x14ac:dyDescent="0.25">
      <c r="A266" s="15">
        <v>262</v>
      </c>
      <c r="B266" s="15" t="s">
        <v>843</v>
      </c>
      <c r="C266" s="15" t="s">
        <v>106</v>
      </c>
      <c r="D266" s="28" t="str">
        <f>IF(C266="","",IFERROR(INDEX(Lists!$B$2:$B$27,MATCH(C266,Lists!$A$2:$A$27,0)),"رمز غير معروف"))</f>
        <v>صحي وتغذية وصرف</v>
      </c>
      <c r="E266" s="9" t="s">
        <v>844</v>
      </c>
      <c r="F266" s="31">
        <f>COUNTIFS(Data!$A$5:$A$3843,$B266)</f>
        <v>14</v>
      </c>
      <c r="G266" s="31">
        <f>COUNTIFS(Data!$A$5:$A$3843,$B266,Data!$G$5:$G$3843,"H")</f>
        <v>0</v>
      </c>
      <c r="H266" s="31">
        <f>COUNTIFS(Data!$A$5:$A$3843,$B266,Data!$G$5:$G$3843,"W")</f>
        <v>13</v>
      </c>
      <c r="I266" s="31">
        <f>COUNTIFS(Data!$A$5:$A$3843,$B266,Data!$G$5:$G$3843,"R")</f>
        <v>1</v>
      </c>
      <c r="J266" s="31">
        <f>COUNTIFS(Data!$A$5:$A$3843,$B266,Data!$D$5:$D$3843,J$4)</f>
        <v>0</v>
      </c>
      <c r="K266" s="31">
        <f>COUNTIFS(Data!$A$5:$A$3843,$B266,Data!$D$5:$D$3843,K$4)</f>
        <v>1</v>
      </c>
      <c r="L266" s="31">
        <f>COUNTIFS(Data!$A$5:$A$3843,$B266,Data!$D$5:$D$3843,L$4)</f>
        <v>9</v>
      </c>
      <c r="M266" s="31">
        <f>COUNTIFS(Data!$A$5:$A$3843,$B266,Data!$D$5:$D$3843,M$4)</f>
        <v>4</v>
      </c>
      <c r="N266" s="15" t="str">
        <f t="shared" si="4"/>
        <v>OK</v>
      </c>
      <c r="O266" s="15" t="s">
        <v>845</v>
      </c>
    </row>
    <row r="267" spans="1:15" ht="18" x14ac:dyDescent="0.25">
      <c r="A267" s="13">
        <v>263</v>
      </c>
      <c r="B267" s="13" t="s">
        <v>846</v>
      </c>
      <c r="C267" s="13" t="s">
        <v>106</v>
      </c>
      <c r="D267" s="10" t="str">
        <f>IF(C267="","",IFERROR(INDEX(Lists!$B$2:$B$27,MATCH(C267,Lists!$A$2:$A$27,0)),"رمز غير معروف"))</f>
        <v>صحي وتغذية وصرف</v>
      </c>
      <c r="E267" s="7" t="s">
        <v>847</v>
      </c>
      <c r="F267" s="30">
        <f>COUNTIFS(Data!$A$5:$A$3843,$B267)</f>
        <v>12</v>
      </c>
      <c r="G267" s="30">
        <f>COUNTIFS(Data!$A$5:$A$3843,$B267,Data!$G$5:$G$3843,"H")</f>
        <v>2</v>
      </c>
      <c r="H267" s="30">
        <f>COUNTIFS(Data!$A$5:$A$3843,$B267,Data!$G$5:$G$3843,"W")</f>
        <v>6</v>
      </c>
      <c r="I267" s="30">
        <f>COUNTIFS(Data!$A$5:$A$3843,$B267,Data!$G$5:$G$3843,"R")</f>
        <v>4</v>
      </c>
      <c r="J267" s="30">
        <f>COUNTIFS(Data!$A$5:$A$3843,$B267,Data!$D$5:$D$3843,J$4)</f>
        <v>0</v>
      </c>
      <c r="K267" s="30">
        <f>COUNTIFS(Data!$A$5:$A$3843,$B267,Data!$D$5:$D$3843,K$4)</f>
        <v>4</v>
      </c>
      <c r="L267" s="30">
        <f>COUNTIFS(Data!$A$5:$A$3843,$B267,Data!$D$5:$D$3843,L$4)</f>
        <v>5</v>
      </c>
      <c r="M267" s="30">
        <f>COUNTIFS(Data!$A$5:$A$3843,$B267,Data!$D$5:$D$3843,M$4)</f>
        <v>3</v>
      </c>
      <c r="N267" s="13" t="str">
        <f t="shared" si="4"/>
        <v>OK</v>
      </c>
      <c r="O267" s="13" t="s">
        <v>848</v>
      </c>
    </row>
    <row r="268" spans="1:15" ht="18" x14ac:dyDescent="0.25">
      <c r="A268" s="15">
        <v>264</v>
      </c>
      <c r="B268" s="15" t="s">
        <v>849</v>
      </c>
      <c r="C268" s="15" t="s">
        <v>106</v>
      </c>
      <c r="D268" s="28" t="str">
        <f>IF(C268="","",IFERROR(INDEX(Lists!$B$2:$B$27,MATCH(C268,Lists!$A$2:$A$27,0)),"رمز غير معروف"))</f>
        <v>صحي وتغذية وصرف</v>
      </c>
      <c r="E268" s="9" t="s">
        <v>850</v>
      </c>
      <c r="F268" s="31">
        <f>COUNTIFS(Data!$A$5:$A$3843,$B268)</f>
        <v>14</v>
      </c>
      <c r="G268" s="31">
        <f>COUNTIFS(Data!$A$5:$A$3843,$B268,Data!$G$5:$G$3843,"H")</f>
        <v>2</v>
      </c>
      <c r="H268" s="31">
        <f>COUNTIFS(Data!$A$5:$A$3843,$B268,Data!$G$5:$G$3843,"W")</f>
        <v>3</v>
      </c>
      <c r="I268" s="31">
        <f>COUNTIFS(Data!$A$5:$A$3843,$B268,Data!$G$5:$G$3843,"R")</f>
        <v>9</v>
      </c>
      <c r="J268" s="31">
        <f>COUNTIFS(Data!$A$5:$A$3843,$B268,Data!$D$5:$D$3843,J$4)</f>
        <v>1</v>
      </c>
      <c r="K268" s="31">
        <f>COUNTIFS(Data!$A$5:$A$3843,$B268,Data!$D$5:$D$3843,K$4)</f>
        <v>11</v>
      </c>
      <c r="L268" s="31">
        <f>COUNTIFS(Data!$A$5:$A$3843,$B268,Data!$D$5:$D$3843,L$4)</f>
        <v>2</v>
      </c>
      <c r="M268" s="31">
        <f>COUNTIFS(Data!$A$5:$A$3843,$B268,Data!$D$5:$D$3843,M$4)</f>
        <v>0</v>
      </c>
      <c r="N268" s="15" t="str">
        <f t="shared" si="4"/>
        <v>OK</v>
      </c>
      <c r="O268" s="15" t="s">
        <v>851</v>
      </c>
    </row>
    <row r="269" spans="1:15" ht="36" x14ac:dyDescent="0.25">
      <c r="A269" s="13">
        <v>265</v>
      </c>
      <c r="B269" s="13" t="s">
        <v>852</v>
      </c>
      <c r="C269" s="13" t="s">
        <v>106</v>
      </c>
      <c r="D269" s="10" t="str">
        <f>IF(C269="","",IFERROR(INDEX(Lists!$B$2:$B$27,MATCH(C269,Lists!$A$2:$A$27,0)),"رمز غير معروف"))</f>
        <v>صحي وتغذية وصرف</v>
      </c>
      <c r="E269" s="7" t="s">
        <v>853</v>
      </c>
      <c r="F269" s="30">
        <f>COUNTIFS(Data!$A$5:$A$3843,$B269)</f>
        <v>21</v>
      </c>
      <c r="G269" s="30">
        <f>COUNTIFS(Data!$A$5:$A$3843,$B269,Data!$G$5:$G$3843,"H")</f>
        <v>7</v>
      </c>
      <c r="H269" s="30">
        <f>COUNTIFS(Data!$A$5:$A$3843,$B269,Data!$G$5:$G$3843,"W")</f>
        <v>12</v>
      </c>
      <c r="I269" s="30">
        <f>COUNTIFS(Data!$A$5:$A$3843,$B269,Data!$G$5:$G$3843,"R")</f>
        <v>2</v>
      </c>
      <c r="J269" s="30">
        <f>COUNTIFS(Data!$A$5:$A$3843,$B269,Data!$D$5:$D$3843,J$4)</f>
        <v>0</v>
      </c>
      <c r="K269" s="30">
        <f>COUNTIFS(Data!$A$5:$A$3843,$B269,Data!$D$5:$D$3843,K$4)</f>
        <v>2</v>
      </c>
      <c r="L269" s="30">
        <f>COUNTIFS(Data!$A$5:$A$3843,$B269,Data!$D$5:$D$3843,L$4)</f>
        <v>19</v>
      </c>
      <c r="M269" s="30">
        <f>COUNTIFS(Data!$A$5:$A$3843,$B269,Data!$D$5:$D$3843,M$4)</f>
        <v>0</v>
      </c>
      <c r="N269" s="13" t="str">
        <f t="shared" si="4"/>
        <v>OK</v>
      </c>
      <c r="O269" s="13" t="s">
        <v>854</v>
      </c>
    </row>
    <row r="270" spans="1:15" ht="18" x14ac:dyDescent="0.25">
      <c r="A270" s="15">
        <v>266</v>
      </c>
      <c r="B270" s="15" t="s">
        <v>855</v>
      </c>
      <c r="C270" s="15" t="s">
        <v>106</v>
      </c>
      <c r="D270" s="28" t="str">
        <f>IF(C270="","",IFERROR(INDEX(Lists!$B$2:$B$27,MATCH(C270,Lists!$A$2:$A$27,0)),"رمز غير معروف"))</f>
        <v>صحي وتغذية وصرف</v>
      </c>
      <c r="E270" s="9" t="s">
        <v>856</v>
      </c>
      <c r="F270" s="31">
        <f>COUNTIFS(Data!$A$5:$A$3843,$B270)</f>
        <v>12</v>
      </c>
      <c r="G270" s="31">
        <f>COUNTIFS(Data!$A$5:$A$3843,$B270,Data!$G$5:$G$3843,"H")</f>
        <v>4</v>
      </c>
      <c r="H270" s="31">
        <f>COUNTIFS(Data!$A$5:$A$3843,$B270,Data!$G$5:$G$3843,"W")</f>
        <v>7</v>
      </c>
      <c r="I270" s="31">
        <f>COUNTIFS(Data!$A$5:$A$3843,$B270,Data!$G$5:$G$3843,"R")</f>
        <v>1</v>
      </c>
      <c r="J270" s="31">
        <f>COUNTIFS(Data!$A$5:$A$3843,$B270,Data!$D$5:$D$3843,J$4)</f>
        <v>0</v>
      </c>
      <c r="K270" s="31">
        <f>COUNTIFS(Data!$A$5:$A$3843,$B270,Data!$D$5:$D$3843,K$4)</f>
        <v>1</v>
      </c>
      <c r="L270" s="31">
        <f>COUNTIFS(Data!$A$5:$A$3843,$B270,Data!$D$5:$D$3843,L$4)</f>
        <v>10</v>
      </c>
      <c r="M270" s="31">
        <f>COUNTIFS(Data!$A$5:$A$3843,$B270,Data!$D$5:$D$3843,M$4)</f>
        <v>1</v>
      </c>
      <c r="N270" s="15" t="str">
        <f t="shared" si="4"/>
        <v>OK</v>
      </c>
      <c r="O270" s="15" t="s">
        <v>857</v>
      </c>
    </row>
    <row r="271" spans="1:15" ht="18" x14ac:dyDescent="0.25">
      <c r="A271" s="13">
        <v>267</v>
      </c>
      <c r="B271" s="13" t="s">
        <v>858</v>
      </c>
      <c r="C271" s="13" t="s">
        <v>106</v>
      </c>
      <c r="D271" s="10" t="str">
        <f>IF(C271="","",IFERROR(INDEX(Lists!$B$2:$B$27,MATCH(C271,Lists!$A$2:$A$27,0)),"رمز غير معروف"))</f>
        <v>صحي وتغذية وصرف</v>
      </c>
      <c r="E271" s="7" t="s">
        <v>859</v>
      </c>
      <c r="F271" s="30">
        <f>COUNTIFS(Data!$A$5:$A$3843,$B271)</f>
        <v>4</v>
      </c>
      <c r="G271" s="30">
        <f>COUNTIFS(Data!$A$5:$A$3843,$B271,Data!$G$5:$G$3843,"H")</f>
        <v>2</v>
      </c>
      <c r="H271" s="30">
        <f>COUNTIFS(Data!$A$5:$A$3843,$B271,Data!$G$5:$G$3843,"W")</f>
        <v>2</v>
      </c>
      <c r="I271" s="30">
        <f>COUNTIFS(Data!$A$5:$A$3843,$B271,Data!$G$5:$G$3843,"R")</f>
        <v>0</v>
      </c>
      <c r="J271" s="30">
        <f>COUNTIFS(Data!$A$5:$A$3843,$B271,Data!$D$5:$D$3843,J$4)</f>
        <v>0</v>
      </c>
      <c r="K271" s="30">
        <f>COUNTIFS(Data!$A$5:$A$3843,$B271,Data!$D$5:$D$3843,K$4)</f>
        <v>0</v>
      </c>
      <c r="L271" s="30">
        <f>COUNTIFS(Data!$A$5:$A$3843,$B271,Data!$D$5:$D$3843,L$4)</f>
        <v>3</v>
      </c>
      <c r="M271" s="30">
        <f>COUNTIFS(Data!$A$5:$A$3843,$B271,Data!$D$5:$D$3843,M$4)</f>
        <v>1</v>
      </c>
      <c r="N271" s="13" t="str">
        <f t="shared" si="4"/>
        <v>OK</v>
      </c>
      <c r="O271" s="13" t="s">
        <v>860</v>
      </c>
    </row>
    <row r="272" spans="1:15" ht="18" x14ac:dyDescent="0.25">
      <c r="A272" s="15">
        <v>268</v>
      </c>
      <c r="B272" s="15" t="s">
        <v>861</v>
      </c>
      <c r="C272" s="15" t="s">
        <v>106</v>
      </c>
      <c r="D272" s="28" t="str">
        <f>IF(C272="","",IFERROR(INDEX(Lists!$B$2:$B$27,MATCH(C272,Lists!$A$2:$A$27,0)),"رمز غير معروف"))</f>
        <v>صحي وتغذية وصرف</v>
      </c>
      <c r="E272" s="9" t="s">
        <v>862</v>
      </c>
      <c r="F272" s="31">
        <f>COUNTIFS(Data!$A$5:$A$3843,$B272)</f>
        <v>8</v>
      </c>
      <c r="G272" s="31">
        <f>COUNTIFS(Data!$A$5:$A$3843,$B272,Data!$G$5:$G$3843,"H")</f>
        <v>3</v>
      </c>
      <c r="H272" s="31">
        <f>COUNTIFS(Data!$A$5:$A$3843,$B272,Data!$G$5:$G$3843,"W")</f>
        <v>5</v>
      </c>
      <c r="I272" s="31">
        <f>COUNTIFS(Data!$A$5:$A$3843,$B272,Data!$G$5:$G$3843,"R")</f>
        <v>0</v>
      </c>
      <c r="J272" s="31">
        <f>COUNTIFS(Data!$A$5:$A$3843,$B272,Data!$D$5:$D$3843,J$4)</f>
        <v>0</v>
      </c>
      <c r="K272" s="31">
        <f>COUNTIFS(Data!$A$5:$A$3843,$B272,Data!$D$5:$D$3843,K$4)</f>
        <v>0</v>
      </c>
      <c r="L272" s="31">
        <f>COUNTIFS(Data!$A$5:$A$3843,$B272,Data!$D$5:$D$3843,L$4)</f>
        <v>8</v>
      </c>
      <c r="M272" s="31">
        <f>COUNTIFS(Data!$A$5:$A$3843,$B272,Data!$D$5:$D$3843,M$4)</f>
        <v>0</v>
      </c>
      <c r="N272" s="15" t="str">
        <f t="shared" si="4"/>
        <v>OK</v>
      </c>
      <c r="O272" s="15" t="s">
        <v>863</v>
      </c>
    </row>
    <row r="273" spans="1:15" ht="18" x14ac:dyDescent="0.25">
      <c r="A273" s="13">
        <v>269</v>
      </c>
      <c r="B273" s="13" t="s">
        <v>864</v>
      </c>
      <c r="C273" s="13" t="s">
        <v>106</v>
      </c>
      <c r="D273" s="10" t="str">
        <f>IF(C273="","",IFERROR(INDEX(Lists!$B$2:$B$27,MATCH(C273,Lists!$A$2:$A$27,0)),"رمز غير معروف"))</f>
        <v>صحي وتغذية وصرف</v>
      </c>
      <c r="E273" s="7" t="s">
        <v>865</v>
      </c>
      <c r="F273" s="30">
        <f>COUNTIFS(Data!$A$5:$A$3843,$B273)</f>
        <v>5</v>
      </c>
      <c r="G273" s="30">
        <f>COUNTIFS(Data!$A$5:$A$3843,$B273,Data!$G$5:$G$3843,"H")</f>
        <v>0</v>
      </c>
      <c r="H273" s="30">
        <f>COUNTIFS(Data!$A$5:$A$3843,$B273,Data!$G$5:$G$3843,"W")</f>
        <v>1</v>
      </c>
      <c r="I273" s="30">
        <f>COUNTIFS(Data!$A$5:$A$3843,$B273,Data!$G$5:$G$3843,"R")</f>
        <v>4</v>
      </c>
      <c r="J273" s="30">
        <f>COUNTIFS(Data!$A$5:$A$3843,$B273,Data!$D$5:$D$3843,J$4)</f>
        <v>0</v>
      </c>
      <c r="K273" s="30">
        <f>COUNTIFS(Data!$A$5:$A$3843,$B273,Data!$D$5:$D$3843,K$4)</f>
        <v>4</v>
      </c>
      <c r="L273" s="30">
        <f>COUNTIFS(Data!$A$5:$A$3843,$B273,Data!$D$5:$D$3843,L$4)</f>
        <v>0</v>
      </c>
      <c r="M273" s="30">
        <f>COUNTIFS(Data!$A$5:$A$3843,$B273,Data!$D$5:$D$3843,M$4)</f>
        <v>1</v>
      </c>
      <c r="N273" s="13" t="str">
        <f t="shared" si="4"/>
        <v>OK</v>
      </c>
      <c r="O273" s="13" t="s">
        <v>866</v>
      </c>
    </row>
    <row r="274" spans="1:15" ht="18" x14ac:dyDescent="0.25">
      <c r="A274" s="15">
        <v>270</v>
      </c>
      <c r="B274" s="15" t="s">
        <v>867</v>
      </c>
      <c r="C274" s="15" t="s">
        <v>106</v>
      </c>
      <c r="D274" s="28" t="str">
        <f>IF(C274="","",IFERROR(INDEX(Lists!$B$2:$B$27,MATCH(C274,Lists!$A$2:$A$27,0)),"رمز غير معروف"))</f>
        <v>صحي وتغذية وصرف</v>
      </c>
      <c r="E274" s="9" t="s">
        <v>868</v>
      </c>
      <c r="F274" s="31">
        <f>COUNTIFS(Data!$A$5:$A$3843,$B274)</f>
        <v>22</v>
      </c>
      <c r="G274" s="31">
        <f>COUNTIFS(Data!$A$5:$A$3843,$B274,Data!$G$5:$G$3843,"H")</f>
        <v>4</v>
      </c>
      <c r="H274" s="31">
        <f>COUNTIFS(Data!$A$5:$A$3843,$B274,Data!$G$5:$G$3843,"W")</f>
        <v>15</v>
      </c>
      <c r="I274" s="31">
        <f>COUNTIFS(Data!$A$5:$A$3843,$B274,Data!$G$5:$G$3843,"R")</f>
        <v>3</v>
      </c>
      <c r="J274" s="31">
        <f>COUNTIFS(Data!$A$5:$A$3843,$B274,Data!$D$5:$D$3843,J$4)</f>
        <v>1</v>
      </c>
      <c r="K274" s="31">
        <f>COUNTIFS(Data!$A$5:$A$3843,$B274,Data!$D$5:$D$3843,K$4)</f>
        <v>3</v>
      </c>
      <c r="L274" s="31">
        <f>COUNTIFS(Data!$A$5:$A$3843,$B274,Data!$D$5:$D$3843,L$4)</f>
        <v>17</v>
      </c>
      <c r="M274" s="31">
        <f>COUNTIFS(Data!$A$5:$A$3843,$B274,Data!$D$5:$D$3843,M$4)</f>
        <v>1</v>
      </c>
      <c r="N274" s="15" t="str">
        <f t="shared" si="4"/>
        <v>OK</v>
      </c>
      <c r="O274" s="15" t="s">
        <v>869</v>
      </c>
    </row>
    <row r="275" spans="1:15" ht="18" x14ac:dyDescent="0.25">
      <c r="A275" s="13">
        <v>271</v>
      </c>
      <c r="B275" s="13" t="s">
        <v>870</v>
      </c>
      <c r="C275" s="13" t="s">
        <v>106</v>
      </c>
      <c r="D275" s="10" t="str">
        <f>IF(C275="","",IFERROR(INDEX(Lists!$B$2:$B$27,MATCH(C275,Lists!$A$2:$A$27,0)),"رمز غير معروف"))</f>
        <v>صحي وتغذية وصرف</v>
      </c>
      <c r="E275" s="7" t="s">
        <v>871</v>
      </c>
      <c r="F275" s="30">
        <f>COUNTIFS(Data!$A$5:$A$3843,$B275)</f>
        <v>2</v>
      </c>
      <c r="G275" s="30">
        <f>COUNTIFS(Data!$A$5:$A$3843,$B275,Data!$G$5:$G$3843,"H")</f>
        <v>0</v>
      </c>
      <c r="H275" s="30">
        <f>COUNTIFS(Data!$A$5:$A$3843,$B275,Data!$G$5:$G$3843,"W")</f>
        <v>2</v>
      </c>
      <c r="I275" s="30">
        <f>COUNTIFS(Data!$A$5:$A$3843,$B275,Data!$G$5:$G$3843,"R")</f>
        <v>0</v>
      </c>
      <c r="J275" s="30">
        <f>COUNTIFS(Data!$A$5:$A$3843,$B275,Data!$D$5:$D$3843,J$4)</f>
        <v>0</v>
      </c>
      <c r="K275" s="30">
        <f>COUNTIFS(Data!$A$5:$A$3843,$B275,Data!$D$5:$D$3843,K$4)</f>
        <v>0</v>
      </c>
      <c r="L275" s="30">
        <f>COUNTIFS(Data!$A$5:$A$3843,$B275,Data!$D$5:$D$3843,L$4)</f>
        <v>0</v>
      </c>
      <c r="M275" s="30">
        <f>COUNTIFS(Data!$A$5:$A$3843,$B275,Data!$D$5:$D$3843,M$4)</f>
        <v>2</v>
      </c>
      <c r="N275" s="13" t="str">
        <f t="shared" si="4"/>
        <v>OK</v>
      </c>
      <c r="O275" s="13" t="s">
        <v>872</v>
      </c>
    </row>
    <row r="276" spans="1:15" ht="18" x14ac:dyDescent="0.25">
      <c r="A276" s="15">
        <v>272</v>
      </c>
      <c r="B276" s="15" t="s">
        <v>873</v>
      </c>
      <c r="C276" s="15" t="s">
        <v>106</v>
      </c>
      <c r="D276" s="28" t="str">
        <f>IF(C276="","",IFERROR(INDEX(Lists!$B$2:$B$27,MATCH(C276,Lists!$A$2:$A$27,0)),"رمز غير معروف"))</f>
        <v>صحي وتغذية وصرف</v>
      </c>
      <c r="E276" s="9" t="s">
        <v>874</v>
      </c>
      <c r="F276" s="31">
        <f>COUNTIFS(Data!$A$5:$A$3843,$B276)</f>
        <v>1</v>
      </c>
      <c r="G276" s="31">
        <f>COUNTIFS(Data!$A$5:$A$3843,$B276,Data!$G$5:$G$3843,"H")</f>
        <v>0</v>
      </c>
      <c r="H276" s="31">
        <f>COUNTIFS(Data!$A$5:$A$3843,$B276,Data!$G$5:$G$3843,"W")</f>
        <v>1</v>
      </c>
      <c r="I276" s="31">
        <f>COUNTIFS(Data!$A$5:$A$3843,$B276,Data!$G$5:$G$3843,"R")</f>
        <v>0</v>
      </c>
      <c r="J276" s="31">
        <f>COUNTIFS(Data!$A$5:$A$3843,$B276,Data!$D$5:$D$3843,J$4)</f>
        <v>0</v>
      </c>
      <c r="K276" s="31">
        <f>COUNTIFS(Data!$A$5:$A$3843,$B276,Data!$D$5:$D$3843,K$4)</f>
        <v>0</v>
      </c>
      <c r="L276" s="31">
        <f>COUNTIFS(Data!$A$5:$A$3843,$B276,Data!$D$5:$D$3843,L$4)</f>
        <v>1</v>
      </c>
      <c r="M276" s="31">
        <f>COUNTIFS(Data!$A$5:$A$3843,$B276,Data!$D$5:$D$3843,M$4)</f>
        <v>0</v>
      </c>
      <c r="N276" s="15" t="str">
        <f t="shared" si="4"/>
        <v>OK</v>
      </c>
      <c r="O276" s="15" t="s">
        <v>875</v>
      </c>
    </row>
    <row r="277" spans="1:15" ht="18" x14ac:dyDescent="0.25">
      <c r="A277" s="13">
        <v>273</v>
      </c>
      <c r="B277" s="13" t="s">
        <v>876</v>
      </c>
      <c r="C277" s="13" t="s">
        <v>106</v>
      </c>
      <c r="D277" s="10" t="str">
        <f>IF(C277="","",IFERROR(INDEX(Lists!$B$2:$B$27,MATCH(C277,Lists!$A$2:$A$27,0)),"رمز غير معروف"))</f>
        <v>صحي وتغذية وصرف</v>
      </c>
      <c r="E277" s="7" t="s">
        <v>877</v>
      </c>
      <c r="F277" s="30">
        <f>COUNTIFS(Data!$A$5:$A$3843,$B277)</f>
        <v>1</v>
      </c>
      <c r="G277" s="30">
        <f>COUNTIFS(Data!$A$5:$A$3843,$B277,Data!$G$5:$G$3843,"H")</f>
        <v>0</v>
      </c>
      <c r="H277" s="30">
        <f>COUNTIFS(Data!$A$5:$A$3843,$B277,Data!$G$5:$G$3843,"W")</f>
        <v>1</v>
      </c>
      <c r="I277" s="30">
        <f>COUNTIFS(Data!$A$5:$A$3843,$B277,Data!$G$5:$G$3843,"R")</f>
        <v>0</v>
      </c>
      <c r="J277" s="30">
        <f>COUNTIFS(Data!$A$5:$A$3843,$B277,Data!$D$5:$D$3843,J$4)</f>
        <v>0</v>
      </c>
      <c r="K277" s="30">
        <f>COUNTIFS(Data!$A$5:$A$3843,$B277,Data!$D$5:$D$3843,K$4)</f>
        <v>0</v>
      </c>
      <c r="L277" s="30">
        <f>COUNTIFS(Data!$A$5:$A$3843,$B277,Data!$D$5:$D$3843,L$4)</f>
        <v>1</v>
      </c>
      <c r="M277" s="30">
        <f>COUNTIFS(Data!$A$5:$A$3843,$B277,Data!$D$5:$D$3843,M$4)</f>
        <v>0</v>
      </c>
      <c r="N277" s="13" t="str">
        <f t="shared" si="4"/>
        <v>OK</v>
      </c>
      <c r="O277" s="13" t="s">
        <v>878</v>
      </c>
    </row>
    <row r="278" spans="1:15" ht="18" x14ac:dyDescent="0.25">
      <c r="A278" s="15">
        <v>274</v>
      </c>
      <c r="B278" s="15" t="s">
        <v>879</v>
      </c>
      <c r="C278" s="15" t="s">
        <v>106</v>
      </c>
      <c r="D278" s="28" t="str">
        <f>IF(C278="","",IFERROR(INDEX(Lists!$B$2:$B$27,MATCH(C278,Lists!$A$2:$A$27,0)),"رمز غير معروف"))</f>
        <v>صحي وتغذية وصرف</v>
      </c>
      <c r="E278" s="9" t="s">
        <v>880</v>
      </c>
      <c r="F278" s="31">
        <f>COUNTIFS(Data!$A$5:$A$3843,$B278)</f>
        <v>3</v>
      </c>
      <c r="G278" s="31">
        <f>COUNTIFS(Data!$A$5:$A$3843,$B278,Data!$G$5:$G$3843,"H")</f>
        <v>0</v>
      </c>
      <c r="H278" s="31">
        <f>COUNTIFS(Data!$A$5:$A$3843,$B278,Data!$G$5:$G$3843,"W")</f>
        <v>3</v>
      </c>
      <c r="I278" s="31">
        <f>COUNTIFS(Data!$A$5:$A$3843,$B278,Data!$G$5:$G$3843,"R")</f>
        <v>0</v>
      </c>
      <c r="J278" s="31">
        <f>COUNTIFS(Data!$A$5:$A$3843,$B278,Data!$D$5:$D$3843,J$4)</f>
        <v>0</v>
      </c>
      <c r="K278" s="31">
        <f>COUNTIFS(Data!$A$5:$A$3843,$B278,Data!$D$5:$D$3843,K$4)</f>
        <v>0</v>
      </c>
      <c r="L278" s="31">
        <f>COUNTIFS(Data!$A$5:$A$3843,$B278,Data!$D$5:$D$3843,L$4)</f>
        <v>3</v>
      </c>
      <c r="M278" s="31">
        <f>COUNTIFS(Data!$A$5:$A$3843,$B278,Data!$D$5:$D$3843,M$4)</f>
        <v>0</v>
      </c>
      <c r="N278" s="15" t="str">
        <f t="shared" si="4"/>
        <v>OK</v>
      </c>
      <c r="O278" s="15" t="s">
        <v>881</v>
      </c>
    </row>
    <row r="279" spans="1:15" ht="18" x14ac:dyDescent="0.25">
      <c r="A279" s="13">
        <v>275</v>
      </c>
      <c r="B279" s="13" t="s">
        <v>882</v>
      </c>
      <c r="C279" s="13" t="s">
        <v>106</v>
      </c>
      <c r="D279" s="10" t="str">
        <f>IF(C279="","",IFERROR(INDEX(Lists!$B$2:$B$27,MATCH(C279,Lists!$A$2:$A$27,0)),"رمز غير معروف"))</f>
        <v>صحي وتغذية وصرف</v>
      </c>
      <c r="E279" s="7" t="s">
        <v>883</v>
      </c>
      <c r="F279" s="30">
        <f>COUNTIFS(Data!$A$5:$A$3843,$B279)</f>
        <v>1</v>
      </c>
      <c r="G279" s="30">
        <f>COUNTIFS(Data!$A$5:$A$3843,$B279,Data!$G$5:$G$3843,"H")</f>
        <v>0</v>
      </c>
      <c r="H279" s="30">
        <f>COUNTIFS(Data!$A$5:$A$3843,$B279,Data!$G$5:$G$3843,"W")</f>
        <v>1</v>
      </c>
      <c r="I279" s="30">
        <f>COUNTIFS(Data!$A$5:$A$3843,$B279,Data!$G$5:$G$3843,"R")</f>
        <v>0</v>
      </c>
      <c r="J279" s="30">
        <f>COUNTIFS(Data!$A$5:$A$3843,$B279,Data!$D$5:$D$3843,J$4)</f>
        <v>0</v>
      </c>
      <c r="K279" s="30">
        <f>COUNTIFS(Data!$A$5:$A$3843,$B279,Data!$D$5:$D$3843,K$4)</f>
        <v>0</v>
      </c>
      <c r="L279" s="30">
        <f>COUNTIFS(Data!$A$5:$A$3843,$B279,Data!$D$5:$D$3843,L$4)</f>
        <v>1</v>
      </c>
      <c r="M279" s="30">
        <f>COUNTIFS(Data!$A$5:$A$3843,$B279,Data!$D$5:$D$3843,M$4)</f>
        <v>0</v>
      </c>
      <c r="N279" s="13" t="str">
        <f t="shared" si="4"/>
        <v>OK</v>
      </c>
      <c r="O279" s="13" t="s">
        <v>884</v>
      </c>
    </row>
    <row r="280" spans="1:15" ht="18" x14ac:dyDescent="0.25">
      <c r="A280" s="15">
        <v>276</v>
      </c>
      <c r="B280" s="15" t="s">
        <v>885</v>
      </c>
      <c r="C280" s="15" t="s">
        <v>106</v>
      </c>
      <c r="D280" s="28" t="str">
        <f>IF(C280="","",IFERROR(INDEX(Lists!$B$2:$B$27,MATCH(C280,Lists!$A$2:$A$27,0)),"رمز غير معروف"))</f>
        <v>صحي وتغذية وصرف</v>
      </c>
      <c r="E280" s="9" t="s">
        <v>886</v>
      </c>
      <c r="F280" s="31">
        <f>COUNTIFS(Data!$A$5:$A$3843,$B280)</f>
        <v>6</v>
      </c>
      <c r="G280" s="31">
        <f>COUNTIFS(Data!$A$5:$A$3843,$B280,Data!$G$5:$G$3843,"H")</f>
        <v>1</v>
      </c>
      <c r="H280" s="31">
        <f>COUNTIFS(Data!$A$5:$A$3843,$B280,Data!$G$5:$G$3843,"W")</f>
        <v>5</v>
      </c>
      <c r="I280" s="31">
        <f>COUNTIFS(Data!$A$5:$A$3843,$B280,Data!$G$5:$G$3843,"R")</f>
        <v>0</v>
      </c>
      <c r="J280" s="31">
        <f>COUNTIFS(Data!$A$5:$A$3843,$B280,Data!$D$5:$D$3843,J$4)</f>
        <v>0</v>
      </c>
      <c r="K280" s="31">
        <f>COUNTIFS(Data!$A$5:$A$3843,$B280,Data!$D$5:$D$3843,K$4)</f>
        <v>2</v>
      </c>
      <c r="L280" s="31">
        <f>COUNTIFS(Data!$A$5:$A$3843,$B280,Data!$D$5:$D$3843,L$4)</f>
        <v>1</v>
      </c>
      <c r="M280" s="31">
        <f>COUNTIFS(Data!$A$5:$A$3843,$B280,Data!$D$5:$D$3843,M$4)</f>
        <v>3</v>
      </c>
      <c r="N280" s="15" t="str">
        <f t="shared" si="4"/>
        <v>OK</v>
      </c>
      <c r="O280" s="15" t="s">
        <v>887</v>
      </c>
    </row>
    <row r="281" spans="1:15" ht="18" x14ac:dyDescent="0.25">
      <c r="A281" s="13">
        <v>277</v>
      </c>
      <c r="B281" s="13" t="s">
        <v>888</v>
      </c>
      <c r="C281" s="13" t="s">
        <v>106</v>
      </c>
      <c r="D281" s="10" t="str">
        <f>IF(C281="","",IFERROR(INDEX(Lists!$B$2:$B$27,MATCH(C281,Lists!$A$2:$A$27,0)),"رمز غير معروف"))</f>
        <v>صحي وتغذية وصرف</v>
      </c>
      <c r="E281" s="7" t="s">
        <v>889</v>
      </c>
      <c r="F281" s="30">
        <f>COUNTIFS(Data!$A$5:$A$3843,$B281)</f>
        <v>3</v>
      </c>
      <c r="G281" s="30">
        <f>COUNTIFS(Data!$A$5:$A$3843,$B281,Data!$G$5:$G$3843,"H")</f>
        <v>1</v>
      </c>
      <c r="H281" s="30">
        <f>COUNTIFS(Data!$A$5:$A$3843,$B281,Data!$G$5:$G$3843,"W")</f>
        <v>2</v>
      </c>
      <c r="I281" s="30">
        <f>COUNTIFS(Data!$A$5:$A$3843,$B281,Data!$G$5:$G$3843,"R")</f>
        <v>0</v>
      </c>
      <c r="J281" s="30">
        <f>COUNTIFS(Data!$A$5:$A$3843,$B281,Data!$D$5:$D$3843,J$4)</f>
        <v>0</v>
      </c>
      <c r="K281" s="30">
        <f>COUNTIFS(Data!$A$5:$A$3843,$B281,Data!$D$5:$D$3843,K$4)</f>
        <v>0</v>
      </c>
      <c r="L281" s="30">
        <f>COUNTIFS(Data!$A$5:$A$3843,$B281,Data!$D$5:$D$3843,L$4)</f>
        <v>3</v>
      </c>
      <c r="M281" s="30">
        <f>COUNTIFS(Data!$A$5:$A$3843,$B281,Data!$D$5:$D$3843,M$4)</f>
        <v>0</v>
      </c>
      <c r="N281" s="13" t="str">
        <f t="shared" si="4"/>
        <v>OK</v>
      </c>
      <c r="O281" s="13" t="s">
        <v>890</v>
      </c>
    </row>
    <row r="282" spans="1:15" ht="18" x14ac:dyDescent="0.25">
      <c r="A282" s="15">
        <v>278</v>
      </c>
      <c r="B282" s="15" t="s">
        <v>891</v>
      </c>
      <c r="C282" s="15" t="s">
        <v>106</v>
      </c>
      <c r="D282" s="28" t="str">
        <f>IF(C282="","",IFERROR(INDEX(Lists!$B$2:$B$27,MATCH(C282,Lists!$A$2:$A$27,0)),"رمز غير معروف"))</f>
        <v>صحي وتغذية وصرف</v>
      </c>
      <c r="E282" s="9" t="s">
        <v>892</v>
      </c>
      <c r="F282" s="31">
        <f>COUNTIFS(Data!$A$5:$A$3843,$B282)</f>
        <v>1</v>
      </c>
      <c r="G282" s="31">
        <f>COUNTIFS(Data!$A$5:$A$3843,$B282,Data!$G$5:$G$3843,"H")</f>
        <v>0</v>
      </c>
      <c r="H282" s="31">
        <f>COUNTIFS(Data!$A$5:$A$3843,$B282,Data!$G$5:$G$3843,"W")</f>
        <v>1</v>
      </c>
      <c r="I282" s="31">
        <f>COUNTIFS(Data!$A$5:$A$3843,$B282,Data!$G$5:$G$3843,"R")</f>
        <v>0</v>
      </c>
      <c r="J282" s="31">
        <f>COUNTIFS(Data!$A$5:$A$3843,$B282,Data!$D$5:$D$3843,J$4)</f>
        <v>0</v>
      </c>
      <c r="K282" s="31">
        <f>COUNTIFS(Data!$A$5:$A$3843,$B282,Data!$D$5:$D$3843,K$4)</f>
        <v>0</v>
      </c>
      <c r="L282" s="31">
        <f>COUNTIFS(Data!$A$5:$A$3843,$B282,Data!$D$5:$D$3843,L$4)</f>
        <v>1</v>
      </c>
      <c r="M282" s="31">
        <f>COUNTIFS(Data!$A$5:$A$3843,$B282,Data!$D$5:$D$3843,M$4)</f>
        <v>0</v>
      </c>
      <c r="N282" s="15" t="str">
        <f t="shared" si="4"/>
        <v>OK</v>
      </c>
      <c r="O282" s="15" t="s">
        <v>893</v>
      </c>
    </row>
    <row r="283" spans="1:15" ht="18" x14ac:dyDescent="0.25">
      <c r="A283" s="13">
        <v>279</v>
      </c>
      <c r="B283" s="13" t="s">
        <v>894</v>
      </c>
      <c r="C283" s="13" t="s">
        <v>106</v>
      </c>
      <c r="D283" s="10" t="str">
        <f>IF(C283="","",IFERROR(INDEX(Lists!$B$2:$B$27,MATCH(C283,Lists!$A$2:$A$27,0)),"رمز غير معروف"))</f>
        <v>صحي وتغذية وصرف</v>
      </c>
      <c r="E283" s="7" t="s">
        <v>895</v>
      </c>
      <c r="F283" s="30">
        <f>COUNTIFS(Data!$A$5:$A$3843,$B283)</f>
        <v>1</v>
      </c>
      <c r="G283" s="30">
        <f>COUNTIFS(Data!$A$5:$A$3843,$B283,Data!$G$5:$G$3843,"H")</f>
        <v>0</v>
      </c>
      <c r="H283" s="30">
        <f>COUNTIFS(Data!$A$5:$A$3843,$B283,Data!$G$5:$G$3843,"W")</f>
        <v>1</v>
      </c>
      <c r="I283" s="30">
        <f>COUNTIFS(Data!$A$5:$A$3843,$B283,Data!$G$5:$G$3843,"R")</f>
        <v>0</v>
      </c>
      <c r="J283" s="30">
        <f>COUNTIFS(Data!$A$5:$A$3843,$B283,Data!$D$5:$D$3843,J$4)</f>
        <v>0</v>
      </c>
      <c r="K283" s="30">
        <f>COUNTIFS(Data!$A$5:$A$3843,$B283,Data!$D$5:$D$3843,K$4)</f>
        <v>0</v>
      </c>
      <c r="L283" s="30">
        <f>COUNTIFS(Data!$A$5:$A$3843,$B283,Data!$D$5:$D$3843,L$4)</f>
        <v>1</v>
      </c>
      <c r="M283" s="30">
        <f>COUNTIFS(Data!$A$5:$A$3843,$B283,Data!$D$5:$D$3843,M$4)</f>
        <v>0</v>
      </c>
      <c r="N283" s="13" t="str">
        <f t="shared" si="4"/>
        <v>OK</v>
      </c>
      <c r="O283" s="13" t="s">
        <v>896</v>
      </c>
    </row>
    <row r="284" spans="1:15" ht="18" x14ac:dyDescent="0.25">
      <c r="A284" s="15">
        <v>280</v>
      </c>
      <c r="B284" s="15" t="s">
        <v>897</v>
      </c>
      <c r="C284" s="15" t="s">
        <v>106</v>
      </c>
      <c r="D284" s="28" t="str">
        <f>IF(C284="","",IFERROR(INDEX(Lists!$B$2:$B$27,MATCH(C284,Lists!$A$2:$A$27,0)),"رمز غير معروف"))</f>
        <v>صحي وتغذية وصرف</v>
      </c>
      <c r="E284" s="9" t="s">
        <v>898</v>
      </c>
      <c r="F284" s="31">
        <f>COUNTIFS(Data!$A$5:$A$3843,$B284)</f>
        <v>1</v>
      </c>
      <c r="G284" s="31">
        <f>COUNTIFS(Data!$A$5:$A$3843,$B284,Data!$G$5:$G$3843,"H")</f>
        <v>0</v>
      </c>
      <c r="H284" s="31">
        <f>COUNTIFS(Data!$A$5:$A$3843,$B284,Data!$G$5:$G$3843,"W")</f>
        <v>1</v>
      </c>
      <c r="I284" s="31">
        <f>COUNTIFS(Data!$A$5:$A$3843,$B284,Data!$G$5:$G$3843,"R")</f>
        <v>0</v>
      </c>
      <c r="J284" s="31">
        <f>COUNTIFS(Data!$A$5:$A$3843,$B284,Data!$D$5:$D$3843,J$4)</f>
        <v>0</v>
      </c>
      <c r="K284" s="31">
        <f>COUNTIFS(Data!$A$5:$A$3843,$B284,Data!$D$5:$D$3843,K$4)</f>
        <v>0</v>
      </c>
      <c r="L284" s="31">
        <f>COUNTIFS(Data!$A$5:$A$3843,$B284,Data!$D$5:$D$3843,L$4)</f>
        <v>1</v>
      </c>
      <c r="M284" s="31">
        <f>COUNTIFS(Data!$A$5:$A$3843,$B284,Data!$D$5:$D$3843,M$4)</f>
        <v>0</v>
      </c>
      <c r="N284" s="15" t="str">
        <f t="shared" si="4"/>
        <v>OK</v>
      </c>
      <c r="O284" s="15" t="s">
        <v>896</v>
      </c>
    </row>
    <row r="285" spans="1:15" ht="18" x14ac:dyDescent="0.25">
      <c r="A285" s="13">
        <v>281</v>
      </c>
      <c r="B285" s="13" t="s">
        <v>899</v>
      </c>
      <c r="C285" s="13" t="s">
        <v>106</v>
      </c>
      <c r="D285" s="10" t="str">
        <f>IF(C285="","",IFERROR(INDEX(Lists!$B$2:$B$27,MATCH(C285,Lists!$A$2:$A$27,0)),"رمز غير معروف"))</f>
        <v>صحي وتغذية وصرف</v>
      </c>
      <c r="E285" s="7" t="s">
        <v>224</v>
      </c>
      <c r="F285" s="30">
        <f>COUNTIFS(Data!$A$5:$A$3843,$B285)</f>
        <v>3</v>
      </c>
      <c r="G285" s="30">
        <f>COUNTIFS(Data!$A$5:$A$3843,$B285,Data!$G$5:$G$3843,"H")</f>
        <v>0</v>
      </c>
      <c r="H285" s="30">
        <f>COUNTIFS(Data!$A$5:$A$3843,$B285,Data!$G$5:$G$3843,"W")</f>
        <v>2</v>
      </c>
      <c r="I285" s="30">
        <f>COUNTIFS(Data!$A$5:$A$3843,$B285,Data!$G$5:$G$3843,"R")</f>
        <v>1</v>
      </c>
      <c r="J285" s="30">
        <f>COUNTIFS(Data!$A$5:$A$3843,$B285,Data!$D$5:$D$3843,J$4)</f>
        <v>0</v>
      </c>
      <c r="K285" s="30">
        <f>COUNTIFS(Data!$A$5:$A$3843,$B285,Data!$D$5:$D$3843,K$4)</f>
        <v>1</v>
      </c>
      <c r="L285" s="30">
        <f>COUNTIFS(Data!$A$5:$A$3843,$B285,Data!$D$5:$D$3843,L$4)</f>
        <v>0</v>
      </c>
      <c r="M285" s="30">
        <f>COUNTIFS(Data!$A$5:$A$3843,$B285,Data!$D$5:$D$3843,M$4)</f>
        <v>2</v>
      </c>
      <c r="N285" s="13" t="str">
        <f t="shared" si="4"/>
        <v>OK</v>
      </c>
      <c r="O285" s="13" t="s">
        <v>900</v>
      </c>
    </row>
    <row r="286" spans="1:15" ht="18" x14ac:dyDescent="0.25">
      <c r="A286" s="15">
        <v>282</v>
      </c>
      <c r="B286" s="15" t="s">
        <v>901</v>
      </c>
      <c r="C286" s="15" t="s">
        <v>106</v>
      </c>
      <c r="D286" s="28" t="str">
        <f>IF(C286="","",IFERROR(INDEX(Lists!$B$2:$B$27,MATCH(C286,Lists!$A$2:$A$27,0)),"رمز غير معروف"))</f>
        <v>صحي وتغذية وصرف</v>
      </c>
      <c r="E286" s="9" t="s">
        <v>902</v>
      </c>
      <c r="F286" s="31">
        <f>COUNTIFS(Data!$A$5:$A$3843,$B286)</f>
        <v>1</v>
      </c>
      <c r="G286" s="31">
        <f>COUNTIFS(Data!$A$5:$A$3843,$B286,Data!$G$5:$G$3843,"H")</f>
        <v>0</v>
      </c>
      <c r="H286" s="31">
        <f>COUNTIFS(Data!$A$5:$A$3843,$B286,Data!$G$5:$G$3843,"W")</f>
        <v>1</v>
      </c>
      <c r="I286" s="31">
        <f>COUNTIFS(Data!$A$5:$A$3843,$B286,Data!$G$5:$G$3843,"R")</f>
        <v>0</v>
      </c>
      <c r="J286" s="31">
        <f>COUNTIFS(Data!$A$5:$A$3843,$B286,Data!$D$5:$D$3843,J$4)</f>
        <v>0</v>
      </c>
      <c r="K286" s="31">
        <f>COUNTIFS(Data!$A$5:$A$3843,$B286,Data!$D$5:$D$3843,K$4)</f>
        <v>0</v>
      </c>
      <c r="L286" s="31">
        <f>COUNTIFS(Data!$A$5:$A$3843,$B286,Data!$D$5:$D$3843,L$4)</f>
        <v>1</v>
      </c>
      <c r="M286" s="31">
        <f>COUNTIFS(Data!$A$5:$A$3843,$B286,Data!$D$5:$D$3843,M$4)</f>
        <v>0</v>
      </c>
      <c r="N286" s="15" t="str">
        <f t="shared" si="4"/>
        <v>OK</v>
      </c>
      <c r="O286" s="15" t="s">
        <v>903</v>
      </c>
    </row>
    <row r="287" spans="1:15" ht="18" x14ac:dyDescent="0.25">
      <c r="A287" s="13">
        <v>283</v>
      </c>
      <c r="B287" s="13" t="s">
        <v>904</v>
      </c>
      <c r="C287" s="13" t="s">
        <v>107</v>
      </c>
      <c r="D287" s="10" t="str">
        <f>IF(C287="","",IFERROR(INDEX(Lists!$B$2:$B$27,MATCH(C287,Lists!$A$2:$A$27,0)),"رمز غير معروف"))</f>
        <v>كهرباء</v>
      </c>
      <c r="E287" s="7" t="s">
        <v>905</v>
      </c>
      <c r="F287" s="30">
        <f>COUNTIFS(Data!$A$5:$A$3843,$B287)</f>
        <v>20</v>
      </c>
      <c r="G287" s="30">
        <f>COUNTIFS(Data!$A$5:$A$3843,$B287,Data!$G$5:$G$3843,"H")</f>
        <v>0</v>
      </c>
      <c r="H287" s="30">
        <f>COUNTIFS(Data!$A$5:$A$3843,$B287,Data!$G$5:$G$3843,"W")</f>
        <v>0</v>
      </c>
      <c r="I287" s="30">
        <f>COUNTIFS(Data!$A$5:$A$3843,$B287,Data!$G$5:$G$3843,"R")</f>
        <v>20</v>
      </c>
      <c r="J287" s="30">
        <f>COUNTIFS(Data!$A$5:$A$3843,$B287,Data!$D$5:$D$3843,J$4)</f>
        <v>20</v>
      </c>
      <c r="K287" s="30">
        <f>COUNTIFS(Data!$A$5:$A$3843,$B287,Data!$D$5:$D$3843,K$4)</f>
        <v>0</v>
      </c>
      <c r="L287" s="30">
        <f>COUNTIFS(Data!$A$5:$A$3843,$B287,Data!$D$5:$D$3843,L$4)</f>
        <v>0</v>
      </c>
      <c r="M287" s="30">
        <f>COUNTIFS(Data!$A$5:$A$3843,$B287,Data!$D$5:$D$3843,M$4)</f>
        <v>0</v>
      </c>
      <c r="N287" s="13" t="str">
        <f t="shared" si="4"/>
        <v>OK</v>
      </c>
      <c r="O287" s="13" t="s">
        <v>906</v>
      </c>
    </row>
    <row r="288" spans="1:15" ht="18" x14ac:dyDescent="0.25">
      <c r="A288" s="15">
        <v>284</v>
      </c>
      <c r="B288" s="15" t="s">
        <v>907</v>
      </c>
      <c r="C288" s="15" t="s">
        <v>107</v>
      </c>
      <c r="D288" s="28" t="str">
        <f>IF(C288="","",IFERROR(INDEX(Lists!$B$2:$B$27,MATCH(C288,Lists!$A$2:$A$27,0)),"رمز غير معروف"))</f>
        <v>كهرباء</v>
      </c>
      <c r="E288" s="9" t="s">
        <v>814</v>
      </c>
      <c r="F288" s="31">
        <f>COUNTIFS(Data!$A$5:$A$3843,$B288)</f>
        <v>9</v>
      </c>
      <c r="G288" s="31">
        <f>COUNTIFS(Data!$A$5:$A$3843,$B288,Data!$G$5:$G$3843,"H")</f>
        <v>4</v>
      </c>
      <c r="H288" s="31">
        <f>COUNTIFS(Data!$A$5:$A$3843,$B288,Data!$G$5:$G$3843,"W")</f>
        <v>5</v>
      </c>
      <c r="I288" s="31">
        <f>COUNTIFS(Data!$A$5:$A$3843,$B288,Data!$G$5:$G$3843,"R")</f>
        <v>0</v>
      </c>
      <c r="J288" s="31">
        <f>COUNTIFS(Data!$A$5:$A$3843,$B288,Data!$D$5:$D$3843,J$4)</f>
        <v>0</v>
      </c>
      <c r="K288" s="31">
        <f>COUNTIFS(Data!$A$5:$A$3843,$B288,Data!$D$5:$D$3843,K$4)</f>
        <v>0</v>
      </c>
      <c r="L288" s="31">
        <f>COUNTIFS(Data!$A$5:$A$3843,$B288,Data!$D$5:$D$3843,L$4)</f>
        <v>9</v>
      </c>
      <c r="M288" s="31">
        <f>COUNTIFS(Data!$A$5:$A$3843,$B288,Data!$D$5:$D$3843,M$4)</f>
        <v>0</v>
      </c>
      <c r="N288" s="15" t="str">
        <f t="shared" si="4"/>
        <v>OK</v>
      </c>
      <c r="O288" s="15" t="s">
        <v>908</v>
      </c>
    </row>
    <row r="289" spans="1:15" ht="18" x14ac:dyDescent="0.25">
      <c r="A289" s="13">
        <v>285</v>
      </c>
      <c r="B289" s="13" t="s">
        <v>909</v>
      </c>
      <c r="C289" s="13" t="s">
        <v>107</v>
      </c>
      <c r="D289" s="10" t="str">
        <f>IF(C289="","",IFERROR(INDEX(Lists!$B$2:$B$27,MATCH(C289,Lists!$A$2:$A$27,0)),"رمز غير معروف"))</f>
        <v>كهرباء</v>
      </c>
      <c r="E289" s="7" t="s">
        <v>184</v>
      </c>
      <c r="F289" s="30">
        <f>COUNTIFS(Data!$A$5:$A$3843,$B289)</f>
        <v>1</v>
      </c>
      <c r="G289" s="30">
        <f>COUNTIFS(Data!$A$5:$A$3843,$B289,Data!$G$5:$G$3843,"H")</f>
        <v>0</v>
      </c>
      <c r="H289" s="30">
        <f>COUNTIFS(Data!$A$5:$A$3843,$B289,Data!$G$5:$G$3843,"W")</f>
        <v>0</v>
      </c>
      <c r="I289" s="30">
        <f>COUNTIFS(Data!$A$5:$A$3843,$B289,Data!$G$5:$G$3843,"R")</f>
        <v>1</v>
      </c>
      <c r="J289" s="30">
        <f>COUNTIFS(Data!$A$5:$A$3843,$B289,Data!$D$5:$D$3843,J$4)</f>
        <v>0</v>
      </c>
      <c r="K289" s="30">
        <f>COUNTIFS(Data!$A$5:$A$3843,$B289,Data!$D$5:$D$3843,K$4)</f>
        <v>1</v>
      </c>
      <c r="L289" s="30">
        <f>COUNTIFS(Data!$A$5:$A$3843,$B289,Data!$D$5:$D$3843,L$4)</f>
        <v>0</v>
      </c>
      <c r="M289" s="30">
        <f>COUNTIFS(Data!$A$5:$A$3843,$B289,Data!$D$5:$D$3843,M$4)</f>
        <v>0</v>
      </c>
      <c r="N289" s="13" t="str">
        <f t="shared" si="4"/>
        <v>OK</v>
      </c>
      <c r="O289" s="13" t="s">
        <v>159</v>
      </c>
    </row>
    <row r="290" spans="1:15" ht="18" x14ac:dyDescent="0.25">
      <c r="A290" s="15">
        <v>286</v>
      </c>
      <c r="B290" s="15" t="s">
        <v>910</v>
      </c>
      <c r="C290" s="15" t="s">
        <v>107</v>
      </c>
      <c r="D290" s="28" t="str">
        <f>IF(C290="","",IFERROR(INDEX(Lists!$B$2:$B$27,MATCH(C290,Lists!$A$2:$A$27,0)),"رمز غير معروف"))</f>
        <v>كهرباء</v>
      </c>
      <c r="E290" s="9" t="s">
        <v>158</v>
      </c>
      <c r="F290" s="31">
        <f>COUNTIFS(Data!$A$5:$A$3843,$B290)</f>
        <v>2</v>
      </c>
      <c r="G290" s="31">
        <f>COUNTIFS(Data!$A$5:$A$3843,$B290,Data!$G$5:$G$3843,"H")</f>
        <v>1</v>
      </c>
      <c r="H290" s="31">
        <f>COUNTIFS(Data!$A$5:$A$3843,$B290,Data!$G$5:$G$3843,"W")</f>
        <v>1</v>
      </c>
      <c r="I290" s="31">
        <f>COUNTIFS(Data!$A$5:$A$3843,$B290,Data!$G$5:$G$3843,"R")</f>
        <v>0</v>
      </c>
      <c r="J290" s="31">
        <f>COUNTIFS(Data!$A$5:$A$3843,$B290,Data!$D$5:$D$3843,J$4)</f>
        <v>0</v>
      </c>
      <c r="K290" s="31">
        <f>COUNTIFS(Data!$A$5:$A$3843,$B290,Data!$D$5:$D$3843,K$4)</f>
        <v>0</v>
      </c>
      <c r="L290" s="31">
        <f>COUNTIFS(Data!$A$5:$A$3843,$B290,Data!$D$5:$D$3843,L$4)</f>
        <v>2</v>
      </c>
      <c r="M290" s="31">
        <f>COUNTIFS(Data!$A$5:$A$3843,$B290,Data!$D$5:$D$3843,M$4)</f>
        <v>0</v>
      </c>
      <c r="N290" s="15" t="str">
        <f t="shared" si="4"/>
        <v>OK</v>
      </c>
      <c r="O290" s="15" t="s">
        <v>911</v>
      </c>
    </row>
    <row r="291" spans="1:15" ht="18" x14ac:dyDescent="0.25">
      <c r="A291" s="13">
        <v>287</v>
      </c>
      <c r="B291" s="13" t="s">
        <v>912</v>
      </c>
      <c r="C291" s="13" t="s">
        <v>107</v>
      </c>
      <c r="D291" s="10" t="str">
        <f>IF(C291="","",IFERROR(INDEX(Lists!$B$2:$B$27,MATCH(C291,Lists!$A$2:$A$27,0)),"رمز غير معروف"))</f>
        <v>كهرباء</v>
      </c>
      <c r="E291" s="7" t="s">
        <v>913</v>
      </c>
      <c r="F291" s="30">
        <f>COUNTIFS(Data!$A$5:$A$3843,$B291)</f>
        <v>4</v>
      </c>
      <c r="G291" s="30">
        <f>COUNTIFS(Data!$A$5:$A$3843,$B291,Data!$G$5:$G$3843,"H")</f>
        <v>1</v>
      </c>
      <c r="H291" s="30">
        <f>COUNTIFS(Data!$A$5:$A$3843,$B291,Data!$G$5:$G$3843,"W")</f>
        <v>0</v>
      </c>
      <c r="I291" s="30">
        <f>COUNTIFS(Data!$A$5:$A$3843,$B291,Data!$G$5:$G$3843,"R")</f>
        <v>3</v>
      </c>
      <c r="J291" s="30">
        <f>COUNTIFS(Data!$A$5:$A$3843,$B291,Data!$D$5:$D$3843,J$4)</f>
        <v>3</v>
      </c>
      <c r="K291" s="30">
        <f>COUNTIFS(Data!$A$5:$A$3843,$B291,Data!$D$5:$D$3843,K$4)</f>
        <v>1</v>
      </c>
      <c r="L291" s="30">
        <f>COUNTIFS(Data!$A$5:$A$3843,$B291,Data!$D$5:$D$3843,L$4)</f>
        <v>0</v>
      </c>
      <c r="M291" s="30">
        <f>COUNTIFS(Data!$A$5:$A$3843,$B291,Data!$D$5:$D$3843,M$4)</f>
        <v>0</v>
      </c>
      <c r="N291" s="13" t="str">
        <f t="shared" si="4"/>
        <v>OK</v>
      </c>
      <c r="O291" s="13" t="s">
        <v>914</v>
      </c>
    </row>
    <row r="292" spans="1:15" ht="18" x14ac:dyDescent="0.25">
      <c r="A292" s="15">
        <v>288</v>
      </c>
      <c r="B292" s="15" t="s">
        <v>915</v>
      </c>
      <c r="C292" s="15" t="s">
        <v>107</v>
      </c>
      <c r="D292" s="28" t="str">
        <f>IF(C292="","",IFERROR(INDEX(Lists!$B$2:$B$27,MATCH(C292,Lists!$A$2:$A$27,0)),"رمز غير معروف"))</f>
        <v>كهرباء</v>
      </c>
      <c r="E292" s="9" t="s">
        <v>916</v>
      </c>
      <c r="F292" s="31">
        <f>COUNTIFS(Data!$A$5:$A$3843,$B292)</f>
        <v>32</v>
      </c>
      <c r="G292" s="31">
        <f>COUNTIFS(Data!$A$5:$A$3843,$B292,Data!$G$5:$G$3843,"H")</f>
        <v>5</v>
      </c>
      <c r="H292" s="31">
        <f>COUNTIFS(Data!$A$5:$A$3843,$B292,Data!$G$5:$G$3843,"W")</f>
        <v>20</v>
      </c>
      <c r="I292" s="31">
        <f>COUNTIFS(Data!$A$5:$A$3843,$B292,Data!$G$5:$G$3843,"R")</f>
        <v>7</v>
      </c>
      <c r="J292" s="31">
        <f>COUNTIFS(Data!$A$5:$A$3843,$B292,Data!$D$5:$D$3843,J$4)</f>
        <v>0</v>
      </c>
      <c r="K292" s="31">
        <f>COUNTIFS(Data!$A$5:$A$3843,$B292,Data!$D$5:$D$3843,K$4)</f>
        <v>5</v>
      </c>
      <c r="L292" s="31">
        <f>COUNTIFS(Data!$A$5:$A$3843,$B292,Data!$D$5:$D$3843,L$4)</f>
        <v>26</v>
      </c>
      <c r="M292" s="31">
        <f>COUNTIFS(Data!$A$5:$A$3843,$B292,Data!$D$5:$D$3843,M$4)</f>
        <v>1</v>
      </c>
      <c r="N292" s="15" t="str">
        <f t="shared" si="4"/>
        <v>OK</v>
      </c>
      <c r="O292" s="15" t="s">
        <v>917</v>
      </c>
    </row>
    <row r="293" spans="1:15" ht="18" x14ac:dyDescent="0.25">
      <c r="A293" s="13">
        <v>289</v>
      </c>
      <c r="B293" s="13" t="s">
        <v>918</v>
      </c>
      <c r="C293" s="13" t="s">
        <v>107</v>
      </c>
      <c r="D293" s="10" t="str">
        <f>IF(C293="","",IFERROR(INDEX(Lists!$B$2:$B$27,MATCH(C293,Lists!$A$2:$A$27,0)),"رمز غير معروف"))</f>
        <v>كهرباء</v>
      </c>
      <c r="E293" s="7" t="s">
        <v>919</v>
      </c>
      <c r="F293" s="30">
        <f>COUNTIFS(Data!$A$5:$A$3843,$B293)</f>
        <v>1</v>
      </c>
      <c r="G293" s="30">
        <f>COUNTIFS(Data!$A$5:$A$3843,$B293,Data!$G$5:$G$3843,"H")</f>
        <v>0</v>
      </c>
      <c r="H293" s="30">
        <f>COUNTIFS(Data!$A$5:$A$3843,$B293,Data!$G$5:$G$3843,"W")</f>
        <v>1</v>
      </c>
      <c r="I293" s="30">
        <f>COUNTIFS(Data!$A$5:$A$3843,$B293,Data!$G$5:$G$3843,"R")</f>
        <v>0</v>
      </c>
      <c r="J293" s="30">
        <f>COUNTIFS(Data!$A$5:$A$3843,$B293,Data!$D$5:$D$3843,J$4)</f>
        <v>0</v>
      </c>
      <c r="K293" s="30">
        <f>COUNTIFS(Data!$A$5:$A$3843,$B293,Data!$D$5:$D$3843,K$4)</f>
        <v>0</v>
      </c>
      <c r="L293" s="30">
        <f>COUNTIFS(Data!$A$5:$A$3843,$B293,Data!$D$5:$D$3843,L$4)</f>
        <v>1</v>
      </c>
      <c r="M293" s="30">
        <f>COUNTIFS(Data!$A$5:$A$3843,$B293,Data!$D$5:$D$3843,M$4)</f>
        <v>0</v>
      </c>
      <c r="N293" s="13" t="str">
        <f t="shared" si="4"/>
        <v>OK</v>
      </c>
      <c r="O293" s="13" t="s">
        <v>920</v>
      </c>
    </row>
    <row r="294" spans="1:15" ht="18" x14ac:dyDescent="0.25">
      <c r="A294" s="15">
        <v>290</v>
      </c>
      <c r="B294" s="15" t="s">
        <v>921</v>
      </c>
      <c r="C294" s="15" t="s">
        <v>107</v>
      </c>
      <c r="D294" s="28" t="str">
        <f>IF(C294="","",IFERROR(INDEX(Lists!$B$2:$B$27,MATCH(C294,Lists!$A$2:$A$27,0)),"رمز غير معروف"))</f>
        <v>كهرباء</v>
      </c>
      <c r="E294" s="9" t="s">
        <v>922</v>
      </c>
      <c r="F294" s="31">
        <f>COUNTIFS(Data!$A$5:$A$3843,$B294)</f>
        <v>40</v>
      </c>
      <c r="G294" s="31">
        <f>COUNTIFS(Data!$A$5:$A$3843,$B294,Data!$G$5:$G$3843,"H")</f>
        <v>4</v>
      </c>
      <c r="H294" s="31">
        <f>COUNTIFS(Data!$A$5:$A$3843,$B294,Data!$G$5:$G$3843,"W")</f>
        <v>33</v>
      </c>
      <c r="I294" s="31">
        <f>COUNTIFS(Data!$A$5:$A$3843,$B294,Data!$G$5:$G$3843,"R")</f>
        <v>3</v>
      </c>
      <c r="J294" s="31">
        <f>COUNTIFS(Data!$A$5:$A$3843,$B294,Data!$D$5:$D$3843,J$4)</f>
        <v>0</v>
      </c>
      <c r="K294" s="31">
        <f>COUNTIFS(Data!$A$5:$A$3843,$B294,Data!$D$5:$D$3843,K$4)</f>
        <v>4</v>
      </c>
      <c r="L294" s="31">
        <f>COUNTIFS(Data!$A$5:$A$3843,$B294,Data!$D$5:$D$3843,L$4)</f>
        <v>34</v>
      </c>
      <c r="M294" s="31">
        <f>COUNTIFS(Data!$A$5:$A$3843,$B294,Data!$D$5:$D$3843,M$4)</f>
        <v>2</v>
      </c>
      <c r="N294" s="15" t="str">
        <f t="shared" si="4"/>
        <v>OK</v>
      </c>
      <c r="O294" s="15" t="s">
        <v>923</v>
      </c>
    </row>
    <row r="295" spans="1:15" ht="18" x14ac:dyDescent="0.25">
      <c r="A295" s="13">
        <v>291</v>
      </c>
      <c r="B295" s="13" t="s">
        <v>924</v>
      </c>
      <c r="C295" s="13" t="s">
        <v>107</v>
      </c>
      <c r="D295" s="10" t="str">
        <f>IF(C295="","",IFERROR(INDEX(Lists!$B$2:$B$27,MATCH(C295,Lists!$A$2:$A$27,0)),"رمز غير معروف"))</f>
        <v>كهرباء</v>
      </c>
      <c r="E295" s="7" t="s">
        <v>925</v>
      </c>
      <c r="F295" s="30">
        <f>COUNTIFS(Data!$A$5:$A$3843,$B295)</f>
        <v>26</v>
      </c>
      <c r="G295" s="30">
        <f>COUNTIFS(Data!$A$5:$A$3843,$B295,Data!$G$5:$G$3843,"H")</f>
        <v>2</v>
      </c>
      <c r="H295" s="30">
        <f>COUNTIFS(Data!$A$5:$A$3843,$B295,Data!$G$5:$G$3843,"W")</f>
        <v>23</v>
      </c>
      <c r="I295" s="30">
        <f>COUNTIFS(Data!$A$5:$A$3843,$B295,Data!$G$5:$G$3843,"R")</f>
        <v>1</v>
      </c>
      <c r="J295" s="30">
        <f>COUNTIFS(Data!$A$5:$A$3843,$B295,Data!$D$5:$D$3843,J$4)</f>
        <v>0</v>
      </c>
      <c r="K295" s="30">
        <f>COUNTIFS(Data!$A$5:$A$3843,$B295,Data!$D$5:$D$3843,K$4)</f>
        <v>1</v>
      </c>
      <c r="L295" s="30">
        <f>COUNTIFS(Data!$A$5:$A$3843,$B295,Data!$D$5:$D$3843,L$4)</f>
        <v>22</v>
      </c>
      <c r="M295" s="30">
        <f>COUNTIFS(Data!$A$5:$A$3843,$B295,Data!$D$5:$D$3843,M$4)</f>
        <v>3</v>
      </c>
      <c r="N295" s="13" t="str">
        <f t="shared" si="4"/>
        <v>OK</v>
      </c>
      <c r="O295" s="13" t="s">
        <v>926</v>
      </c>
    </row>
    <row r="296" spans="1:15" ht="18" x14ac:dyDescent="0.25">
      <c r="A296" s="15">
        <v>292</v>
      </c>
      <c r="B296" s="15" t="s">
        <v>927</v>
      </c>
      <c r="C296" s="15" t="s">
        <v>107</v>
      </c>
      <c r="D296" s="28" t="str">
        <f>IF(C296="","",IFERROR(INDEX(Lists!$B$2:$B$27,MATCH(C296,Lists!$A$2:$A$27,0)),"رمز غير معروف"))</f>
        <v>كهرباء</v>
      </c>
      <c r="E296" s="9" t="s">
        <v>928</v>
      </c>
      <c r="F296" s="31">
        <f>COUNTIFS(Data!$A$5:$A$3843,$B296)</f>
        <v>1</v>
      </c>
      <c r="G296" s="31">
        <f>COUNTIFS(Data!$A$5:$A$3843,$B296,Data!$G$5:$G$3843,"H")</f>
        <v>1</v>
      </c>
      <c r="H296" s="31">
        <f>COUNTIFS(Data!$A$5:$A$3843,$B296,Data!$G$5:$G$3843,"W")</f>
        <v>0</v>
      </c>
      <c r="I296" s="31">
        <f>COUNTIFS(Data!$A$5:$A$3843,$B296,Data!$G$5:$G$3843,"R")</f>
        <v>0</v>
      </c>
      <c r="J296" s="31">
        <f>COUNTIFS(Data!$A$5:$A$3843,$B296,Data!$D$5:$D$3843,J$4)</f>
        <v>0</v>
      </c>
      <c r="K296" s="31">
        <f>COUNTIFS(Data!$A$5:$A$3843,$B296,Data!$D$5:$D$3843,K$4)</f>
        <v>0</v>
      </c>
      <c r="L296" s="31">
        <f>COUNTIFS(Data!$A$5:$A$3843,$B296,Data!$D$5:$D$3843,L$4)</f>
        <v>1</v>
      </c>
      <c r="M296" s="31">
        <f>COUNTIFS(Data!$A$5:$A$3843,$B296,Data!$D$5:$D$3843,M$4)</f>
        <v>0</v>
      </c>
      <c r="N296" s="15" t="str">
        <f t="shared" si="4"/>
        <v>OK</v>
      </c>
      <c r="O296" s="15" t="s">
        <v>929</v>
      </c>
    </row>
    <row r="297" spans="1:15" ht="18" x14ac:dyDescent="0.25">
      <c r="A297" s="13">
        <v>293</v>
      </c>
      <c r="B297" s="13" t="s">
        <v>930</v>
      </c>
      <c r="C297" s="13" t="s">
        <v>107</v>
      </c>
      <c r="D297" s="10" t="str">
        <f>IF(C297="","",IFERROR(INDEX(Lists!$B$2:$B$27,MATCH(C297,Lists!$A$2:$A$27,0)),"رمز غير معروف"))</f>
        <v>كهرباء</v>
      </c>
      <c r="E297" s="7" t="s">
        <v>931</v>
      </c>
      <c r="F297" s="30">
        <f>COUNTIFS(Data!$A$5:$A$3843,$B297)</f>
        <v>23</v>
      </c>
      <c r="G297" s="30">
        <f>COUNTIFS(Data!$A$5:$A$3843,$B297,Data!$G$5:$G$3843,"H")</f>
        <v>2</v>
      </c>
      <c r="H297" s="30">
        <f>COUNTIFS(Data!$A$5:$A$3843,$B297,Data!$G$5:$G$3843,"W")</f>
        <v>11</v>
      </c>
      <c r="I297" s="30">
        <f>COUNTIFS(Data!$A$5:$A$3843,$B297,Data!$G$5:$G$3843,"R")</f>
        <v>10</v>
      </c>
      <c r="J297" s="30">
        <f>COUNTIFS(Data!$A$5:$A$3843,$B297,Data!$D$5:$D$3843,J$4)</f>
        <v>0</v>
      </c>
      <c r="K297" s="30">
        <f>COUNTIFS(Data!$A$5:$A$3843,$B297,Data!$D$5:$D$3843,K$4)</f>
        <v>10</v>
      </c>
      <c r="L297" s="30">
        <f>COUNTIFS(Data!$A$5:$A$3843,$B297,Data!$D$5:$D$3843,L$4)</f>
        <v>11</v>
      </c>
      <c r="M297" s="30">
        <f>COUNTIFS(Data!$A$5:$A$3843,$B297,Data!$D$5:$D$3843,M$4)</f>
        <v>2</v>
      </c>
      <c r="N297" s="13" t="str">
        <f t="shared" si="4"/>
        <v>OK</v>
      </c>
      <c r="O297" s="13" t="s">
        <v>932</v>
      </c>
    </row>
    <row r="298" spans="1:15" ht="18" x14ac:dyDescent="0.25">
      <c r="A298" s="15">
        <v>294</v>
      </c>
      <c r="B298" s="15" t="s">
        <v>933</v>
      </c>
      <c r="C298" s="15" t="s">
        <v>107</v>
      </c>
      <c r="D298" s="28" t="str">
        <f>IF(C298="","",IFERROR(INDEX(Lists!$B$2:$B$27,MATCH(C298,Lists!$A$2:$A$27,0)),"رمز غير معروف"))</f>
        <v>كهرباء</v>
      </c>
      <c r="E298" s="9" t="s">
        <v>934</v>
      </c>
      <c r="F298" s="31">
        <f>COUNTIFS(Data!$A$5:$A$3843,$B298)</f>
        <v>26</v>
      </c>
      <c r="G298" s="31">
        <f>COUNTIFS(Data!$A$5:$A$3843,$B298,Data!$G$5:$G$3843,"H")</f>
        <v>3</v>
      </c>
      <c r="H298" s="31">
        <f>COUNTIFS(Data!$A$5:$A$3843,$B298,Data!$G$5:$G$3843,"W")</f>
        <v>18</v>
      </c>
      <c r="I298" s="31">
        <f>COUNTIFS(Data!$A$5:$A$3843,$B298,Data!$G$5:$G$3843,"R")</f>
        <v>5</v>
      </c>
      <c r="J298" s="31">
        <f>COUNTIFS(Data!$A$5:$A$3843,$B298,Data!$D$5:$D$3843,J$4)</f>
        <v>0</v>
      </c>
      <c r="K298" s="31">
        <f>COUNTIFS(Data!$A$5:$A$3843,$B298,Data!$D$5:$D$3843,K$4)</f>
        <v>5</v>
      </c>
      <c r="L298" s="31">
        <f>COUNTIFS(Data!$A$5:$A$3843,$B298,Data!$D$5:$D$3843,L$4)</f>
        <v>19</v>
      </c>
      <c r="M298" s="31">
        <f>COUNTIFS(Data!$A$5:$A$3843,$B298,Data!$D$5:$D$3843,M$4)</f>
        <v>2</v>
      </c>
      <c r="N298" s="15" t="str">
        <f t="shared" si="4"/>
        <v>OK</v>
      </c>
      <c r="O298" s="15" t="s">
        <v>935</v>
      </c>
    </row>
    <row r="299" spans="1:15" ht="18" x14ac:dyDescent="0.25">
      <c r="A299" s="13">
        <v>295</v>
      </c>
      <c r="B299" s="13" t="s">
        <v>936</v>
      </c>
      <c r="C299" s="13" t="s">
        <v>107</v>
      </c>
      <c r="D299" s="10" t="str">
        <f>IF(C299="","",IFERROR(INDEX(Lists!$B$2:$B$27,MATCH(C299,Lists!$A$2:$A$27,0)),"رمز غير معروف"))</f>
        <v>كهرباء</v>
      </c>
      <c r="E299" s="7" t="s">
        <v>937</v>
      </c>
      <c r="F299" s="30">
        <f>COUNTIFS(Data!$A$5:$A$3843,$B299)</f>
        <v>4</v>
      </c>
      <c r="G299" s="30">
        <f>COUNTIFS(Data!$A$5:$A$3843,$B299,Data!$G$5:$G$3843,"H")</f>
        <v>0</v>
      </c>
      <c r="H299" s="30">
        <f>COUNTIFS(Data!$A$5:$A$3843,$B299,Data!$G$5:$G$3843,"W")</f>
        <v>4</v>
      </c>
      <c r="I299" s="30">
        <f>COUNTIFS(Data!$A$5:$A$3843,$B299,Data!$G$5:$G$3843,"R")</f>
        <v>0</v>
      </c>
      <c r="J299" s="30">
        <f>COUNTIFS(Data!$A$5:$A$3843,$B299,Data!$D$5:$D$3843,J$4)</f>
        <v>0</v>
      </c>
      <c r="K299" s="30">
        <f>COUNTIFS(Data!$A$5:$A$3843,$B299,Data!$D$5:$D$3843,K$4)</f>
        <v>0</v>
      </c>
      <c r="L299" s="30">
        <f>COUNTIFS(Data!$A$5:$A$3843,$B299,Data!$D$5:$D$3843,L$4)</f>
        <v>3</v>
      </c>
      <c r="M299" s="30">
        <f>COUNTIFS(Data!$A$5:$A$3843,$B299,Data!$D$5:$D$3843,M$4)</f>
        <v>1</v>
      </c>
      <c r="N299" s="13" t="str">
        <f t="shared" si="4"/>
        <v>OK</v>
      </c>
      <c r="O299" s="13" t="s">
        <v>938</v>
      </c>
    </row>
    <row r="300" spans="1:15" ht="18" x14ac:dyDescent="0.25">
      <c r="A300" s="15">
        <v>296</v>
      </c>
      <c r="B300" s="15" t="s">
        <v>939</v>
      </c>
      <c r="C300" s="15" t="s">
        <v>107</v>
      </c>
      <c r="D300" s="28" t="str">
        <f>IF(C300="","",IFERROR(INDEX(Lists!$B$2:$B$27,MATCH(C300,Lists!$A$2:$A$27,0)),"رمز غير معروف"))</f>
        <v>كهرباء</v>
      </c>
      <c r="E300" s="9" t="s">
        <v>940</v>
      </c>
      <c r="F300" s="31">
        <f>COUNTIFS(Data!$A$5:$A$3843,$B300)</f>
        <v>33</v>
      </c>
      <c r="G300" s="31">
        <f>COUNTIFS(Data!$A$5:$A$3843,$B300,Data!$G$5:$G$3843,"H")</f>
        <v>6</v>
      </c>
      <c r="H300" s="31">
        <f>COUNTIFS(Data!$A$5:$A$3843,$B300,Data!$G$5:$G$3843,"W")</f>
        <v>21</v>
      </c>
      <c r="I300" s="31">
        <f>COUNTIFS(Data!$A$5:$A$3843,$B300,Data!$G$5:$G$3843,"R")</f>
        <v>6</v>
      </c>
      <c r="J300" s="31">
        <f>COUNTIFS(Data!$A$5:$A$3843,$B300,Data!$D$5:$D$3843,J$4)</f>
        <v>1</v>
      </c>
      <c r="K300" s="31">
        <f>COUNTIFS(Data!$A$5:$A$3843,$B300,Data!$D$5:$D$3843,K$4)</f>
        <v>7</v>
      </c>
      <c r="L300" s="31">
        <f>COUNTIFS(Data!$A$5:$A$3843,$B300,Data!$D$5:$D$3843,L$4)</f>
        <v>24</v>
      </c>
      <c r="M300" s="31">
        <f>COUNTIFS(Data!$A$5:$A$3843,$B300,Data!$D$5:$D$3843,M$4)</f>
        <v>1</v>
      </c>
      <c r="N300" s="15" t="str">
        <f t="shared" si="4"/>
        <v>OK</v>
      </c>
      <c r="O300" s="15" t="s">
        <v>941</v>
      </c>
    </row>
    <row r="301" spans="1:15" ht="18" x14ac:dyDescent="0.25">
      <c r="A301" s="13">
        <v>297</v>
      </c>
      <c r="B301" s="13" t="s">
        <v>942</v>
      </c>
      <c r="C301" s="13" t="s">
        <v>107</v>
      </c>
      <c r="D301" s="10" t="str">
        <f>IF(C301="","",IFERROR(INDEX(Lists!$B$2:$B$27,MATCH(C301,Lists!$A$2:$A$27,0)),"رمز غير معروف"))</f>
        <v>كهرباء</v>
      </c>
      <c r="E301" s="7" t="s">
        <v>943</v>
      </c>
      <c r="F301" s="30">
        <f>COUNTIFS(Data!$A$5:$A$3843,$B301)</f>
        <v>10</v>
      </c>
      <c r="G301" s="30">
        <f>COUNTIFS(Data!$A$5:$A$3843,$B301,Data!$G$5:$G$3843,"H")</f>
        <v>1</v>
      </c>
      <c r="H301" s="30">
        <f>COUNTIFS(Data!$A$5:$A$3843,$B301,Data!$G$5:$G$3843,"W")</f>
        <v>8</v>
      </c>
      <c r="I301" s="30">
        <f>COUNTIFS(Data!$A$5:$A$3843,$B301,Data!$G$5:$G$3843,"R")</f>
        <v>1</v>
      </c>
      <c r="J301" s="30">
        <f>COUNTIFS(Data!$A$5:$A$3843,$B301,Data!$D$5:$D$3843,J$4)</f>
        <v>0</v>
      </c>
      <c r="K301" s="30">
        <f>COUNTIFS(Data!$A$5:$A$3843,$B301,Data!$D$5:$D$3843,K$4)</f>
        <v>1</v>
      </c>
      <c r="L301" s="30">
        <f>COUNTIFS(Data!$A$5:$A$3843,$B301,Data!$D$5:$D$3843,L$4)</f>
        <v>8</v>
      </c>
      <c r="M301" s="30">
        <f>COUNTIFS(Data!$A$5:$A$3843,$B301,Data!$D$5:$D$3843,M$4)</f>
        <v>1</v>
      </c>
      <c r="N301" s="13" t="str">
        <f t="shared" si="4"/>
        <v>OK</v>
      </c>
      <c r="O301" s="13" t="s">
        <v>944</v>
      </c>
    </row>
    <row r="302" spans="1:15" ht="18" x14ac:dyDescent="0.25">
      <c r="A302" s="15">
        <v>298</v>
      </c>
      <c r="B302" s="15" t="s">
        <v>945</v>
      </c>
      <c r="C302" s="15" t="s">
        <v>107</v>
      </c>
      <c r="D302" s="28" t="str">
        <f>IF(C302="","",IFERROR(INDEX(Lists!$B$2:$B$27,MATCH(C302,Lists!$A$2:$A$27,0)),"رمز غير معروف"))</f>
        <v>كهرباء</v>
      </c>
      <c r="E302" s="9" t="s">
        <v>946</v>
      </c>
      <c r="F302" s="31">
        <f>COUNTIFS(Data!$A$5:$A$3843,$B302)</f>
        <v>8</v>
      </c>
      <c r="G302" s="31">
        <f>COUNTIFS(Data!$A$5:$A$3843,$B302,Data!$G$5:$G$3843,"H")</f>
        <v>0</v>
      </c>
      <c r="H302" s="31">
        <f>COUNTIFS(Data!$A$5:$A$3843,$B302,Data!$G$5:$G$3843,"W")</f>
        <v>7</v>
      </c>
      <c r="I302" s="31">
        <f>COUNTIFS(Data!$A$5:$A$3843,$B302,Data!$G$5:$G$3843,"R")</f>
        <v>1</v>
      </c>
      <c r="J302" s="31">
        <f>COUNTIFS(Data!$A$5:$A$3843,$B302,Data!$D$5:$D$3843,J$4)</f>
        <v>0</v>
      </c>
      <c r="K302" s="31">
        <f>COUNTIFS(Data!$A$5:$A$3843,$B302,Data!$D$5:$D$3843,K$4)</f>
        <v>2</v>
      </c>
      <c r="L302" s="31">
        <f>COUNTIFS(Data!$A$5:$A$3843,$B302,Data!$D$5:$D$3843,L$4)</f>
        <v>3</v>
      </c>
      <c r="M302" s="31">
        <f>COUNTIFS(Data!$A$5:$A$3843,$B302,Data!$D$5:$D$3843,M$4)</f>
        <v>3</v>
      </c>
      <c r="N302" s="15" t="str">
        <f t="shared" si="4"/>
        <v>OK</v>
      </c>
      <c r="O302" s="15" t="s">
        <v>947</v>
      </c>
    </row>
    <row r="303" spans="1:15" ht="18" x14ac:dyDescent="0.25">
      <c r="A303" s="13">
        <v>299</v>
      </c>
      <c r="B303" s="13" t="s">
        <v>948</v>
      </c>
      <c r="C303" s="13" t="s">
        <v>107</v>
      </c>
      <c r="D303" s="10" t="str">
        <f>IF(C303="","",IFERROR(INDEX(Lists!$B$2:$B$27,MATCH(C303,Lists!$A$2:$A$27,0)),"رمز غير معروف"))</f>
        <v>كهرباء</v>
      </c>
      <c r="E303" s="7" t="s">
        <v>949</v>
      </c>
      <c r="F303" s="30">
        <f>COUNTIFS(Data!$A$5:$A$3843,$B303)</f>
        <v>12</v>
      </c>
      <c r="G303" s="30">
        <f>COUNTIFS(Data!$A$5:$A$3843,$B303,Data!$G$5:$G$3843,"H")</f>
        <v>2</v>
      </c>
      <c r="H303" s="30">
        <f>COUNTIFS(Data!$A$5:$A$3843,$B303,Data!$G$5:$G$3843,"W")</f>
        <v>7</v>
      </c>
      <c r="I303" s="30">
        <f>COUNTIFS(Data!$A$5:$A$3843,$B303,Data!$G$5:$G$3843,"R")</f>
        <v>3</v>
      </c>
      <c r="J303" s="30">
        <f>COUNTIFS(Data!$A$5:$A$3843,$B303,Data!$D$5:$D$3843,J$4)</f>
        <v>1</v>
      </c>
      <c r="K303" s="30">
        <f>COUNTIFS(Data!$A$5:$A$3843,$B303,Data!$D$5:$D$3843,K$4)</f>
        <v>3</v>
      </c>
      <c r="L303" s="30">
        <f>COUNTIFS(Data!$A$5:$A$3843,$B303,Data!$D$5:$D$3843,L$4)</f>
        <v>7</v>
      </c>
      <c r="M303" s="30">
        <f>COUNTIFS(Data!$A$5:$A$3843,$B303,Data!$D$5:$D$3843,M$4)</f>
        <v>1</v>
      </c>
      <c r="N303" s="13" t="str">
        <f t="shared" si="4"/>
        <v>OK</v>
      </c>
      <c r="O303" s="13" t="s">
        <v>950</v>
      </c>
    </row>
    <row r="304" spans="1:15" ht="18" x14ac:dyDescent="0.25">
      <c r="A304" s="15">
        <v>300</v>
      </c>
      <c r="B304" s="15" t="s">
        <v>951</v>
      </c>
      <c r="C304" s="15" t="s">
        <v>107</v>
      </c>
      <c r="D304" s="28" t="str">
        <f>IF(C304="","",IFERROR(INDEX(Lists!$B$2:$B$27,MATCH(C304,Lists!$A$2:$A$27,0)),"رمز غير معروف"))</f>
        <v>كهرباء</v>
      </c>
      <c r="E304" s="9" t="s">
        <v>952</v>
      </c>
      <c r="F304" s="31">
        <f>COUNTIFS(Data!$A$5:$A$3843,$B304)</f>
        <v>30</v>
      </c>
      <c r="G304" s="31">
        <f>COUNTIFS(Data!$A$5:$A$3843,$B304,Data!$G$5:$G$3843,"H")</f>
        <v>3</v>
      </c>
      <c r="H304" s="31">
        <f>COUNTIFS(Data!$A$5:$A$3843,$B304,Data!$G$5:$G$3843,"W")</f>
        <v>18</v>
      </c>
      <c r="I304" s="31">
        <f>COUNTIFS(Data!$A$5:$A$3843,$B304,Data!$G$5:$G$3843,"R")</f>
        <v>9</v>
      </c>
      <c r="J304" s="31">
        <f>COUNTIFS(Data!$A$5:$A$3843,$B304,Data!$D$5:$D$3843,J$4)</f>
        <v>3</v>
      </c>
      <c r="K304" s="31">
        <f>COUNTIFS(Data!$A$5:$A$3843,$B304,Data!$D$5:$D$3843,K$4)</f>
        <v>8</v>
      </c>
      <c r="L304" s="31">
        <f>COUNTIFS(Data!$A$5:$A$3843,$B304,Data!$D$5:$D$3843,L$4)</f>
        <v>11</v>
      </c>
      <c r="M304" s="31">
        <f>COUNTIFS(Data!$A$5:$A$3843,$B304,Data!$D$5:$D$3843,M$4)</f>
        <v>8</v>
      </c>
      <c r="N304" s="15" t="str">
        <f t="shared" si="4"/>
        <v>OK</v>
      </c>
      <c r="O304" s="15" t="s">
        <v>953</v>
      </c>
    </row>
    <row r="305" spans="1:15" ht="18" x14ac:dyDescent="0.25">
      <c r="A305" s="13">
        <v>301</v>
      </c>
      <c r="B305" s="13" t="s">
        <v>954</v>
      </c>
      <c r="C305" s="13" t="s">
        <v>107</v>
      </c>
      <c r="D305" s="10" t="str">
        <f>IF(C305="","",IFERROR(INDEX(Lists!$B$2:$B$27,MATCH(C305,Lists!$A$2:$A$27,0)),"رمز غير معروف"))</f>
        <v>كهرباء</v>
      </c>
      <c r="E305" s="7" t="s">
        <v>955</v>
      </c>
      <c r="F305" s="30">
        <f>COUNTIFS(Data!$A$5:$A$3843,$B305)</f>
        <v>8</v>
      </c>
      <c r="G305" s="30">
        <f>COUNTIFS(Data!$A$5:$A$3843,$B305,Data!$G$5:$G$3843,"H")</f>
        <v>4</v>
      </c>
      <c r="H305" s="30">
        <f>COUNTIFS(Data!$A$5:$A$3843,$B305,Data!$G$5:$G$3843,"W")</f>
        <v>4</v>
      </c>
      <c r="I305" s="30">
        <f>COUNTIFS(Data!$A$5:$A$3843,$B305,Data!$G$5:$G$3843,"R")</f>
        <v>0</v>
      </c>
      <c r="J305" s="30">
        <f>COUNTIFS(Data!$A$5:$A$3843,$B305,Data!$D$5:$D$3843,J$4)</f>
        <v>0</v>
      </c>
      <c r="K305" s="30">
        <f>COUNTIFS(Data!$A$5:$A$3843,$B305,Data!$D$5:$D$3843,K$4)</f>
        <v>0</v>
      </c>
      <c r="L305" s="30">
        <f>COUNTIFS(Data!$A$5:$A$3843,$B305,Data!$D$5:$D$3843,L$4)</f>
        <v>8</v>
      </c>
      <c r="M305" s="30">
        <f>COUNTIFS(Data!$A$5:$A$3843,$B305,Data!$D$5:$D$3843,M$4)</f>
        <v>0</v>
      </c>
      <c r="N305" s="13" t="str">
        <f t="shared" si="4"/>
        <v>OK</v>
      </c>
      <c r="O305" s="13" t="s">
        <v>956</v>
      </c>
    </row>
    <row r="306" spans="1:15" ht="18" x14ac:dyDescent="0.25">
      <c r="A306" s="15">
        <v>302</v>
      </c>
      <c r="B306" s="15" t="s">
        <v>957</v>
      </c>
      <c r="C306" s="15" t="s">
        <v>107</v>
      </c>
      <c r="D306" s="28" t="str">
        <f>IF(C306="","",IFERROR(INDEX(Lists!$B$2:$B$27,MATCH(C306,Lists!$A$2:$A$27,0)),"رمز غير معروف"))</f>
        <v>كهرباء</v>
      </c>
      <c r="E306" s="9" t="s">
        <v>958</v>
      </c>
      <c r="F306" s="31">
        <f>COUNTIFS(Data!$A$5:$A$3843,$B306)</f>
        <v>5</v>
      </c>
      <c r="G306" s="31">
        <f>COUNTIFS(Data!$A$5:$A$3843,$B306,Data!$G$5:$G$3843,"H")</f>
        <v>0</v>
      </c>
      <c r="H306" s="31">
        <f>COUNTIFS(Data!$A$5:$A$3843,$B306,Data!$G$5:$G$3843,"W")</f>
        <v>4</v>
      </c>
      <c r="I306" s="31">
        <f>COUNTIFS(Data!$A$5:$A$3843,$B306,Data!$G$5:$G$3843,"R")</f>
        <v>1</v>
      </c>
      <c r="J306" s="31">
        <f>COUNTIFS(Data!$A$5:$A$3843,$B306,Data!$D$5:$D$3843,J$4)</f>
        <v>0</v>
      </c>
      <c r="K306" s="31">
        <f>COUNTIFS(Data!$A$5:$A$3843,$B306,Data!$D$5:$D$3843,K$4)</f>
        <v>2</v>
      </c>
      <c r="L306" s="31">
        <f>COUNTIFS(Data!$A$5:$A$3843,$B306,Data!$D$5:$D$3843,L$4)</f>
        <v>2</v>
      </c>
      <c r="M306" s="31">
        <f>COUNTIFS(Data!$A$5:$A$3843,$B306,Data!$D$5:$D$3843,M$4)</f>
        <v>1</v>
      </c>
      <c r="N306" s="15" t="str">
        <f t="shared" si="4"/>
        <v>OK</v>
      </c>
      <c r="O306" s="15" t="s">
        <v>959</v>
      </c>
    </row>
    <row r="307" spans="1:15" ht="18" x14ac:dyDescent="0.25">
      <c r="A307" s="13">
        <v>303</v>
      </c>
      <c r="B307" s="13" t="s">
        <v>960</v>
      </c>
      <c r="C307" s="13" t="s">
        <v>107</v>
      </c>
      <c r="D307" s="10" t="str">
        <f>IF(C307="","",IFERROR(INDEX(Lists!$B$2:$B$27,MATCH(C307,Lists!$A$2:$A$27,0)),"رمز غير معروف"))</f>
        <v>كهرباء</v>
      </c>
      <c r="E307" s="7" t="s">
        <v>961</v>
      </c>
      <c r="F307" s="30">
        <f>COUNTIFS(Data!$A$5:$A$3843,$B307)</f>
        <v>1</v>
      </c>
      <c r="G307" s="30">
        <f>COUNTIFS(Data!$A$5:$A$3843,$B307,Data!$G$5:$G$3843,"H")</f>
        <v>0</v>
      </c>
      <c r="H307" s="30">
        <f>COUNTIFS(Data!$A$5:$A$3843,$B307,Data!$G$5:$G$3843,"W")</f>
        <v>1</v>
      </c>
      <c r="I307" s="30">
        <f>COUNTIFS(Data!$A$5:$A$3843,$B307,Data!$G$5:$G$3843,"R")</f>
        <v>0</v>
      </c>
      <c r="J307" s="30">
        <f>COUNTIFS(Data!$A$5:$A$3843,$B307,Data!$D$5:$D$3843,J$4)</f>
        <v>0</v>
      </c>
      <c r="K307" s="30">
        <f>COUNTIFS(Data!$A$5:$A$3843,$B307,Data!$D$5:$D$3843,K$4)</f>
        <v>0</v>
      </c>
      <c r="L307" s="30">
        <f>COUNTIFS(Data!$A$5:$A$3843,$B307,Data!$D$5:$D$3843,L$4)</f>
        <v>1</v>
      </c>
      <c r="M307" s="30">
        <f>COUNTIFS(Data!$A$5:$A$3843,$B307,Data!$D$5:$D$3843,M$4)</f>
        <v>0</v>
      </c>
      <c r="N307" s="13" t="str">
        <f t="shared" si="4"/>
        <v>OK</v>
      </c>
      <c r="O307" s="13" t="s">
        <v>962</v>
      </c>
    </row>
    <row r="308" spans="1:15" ht="18" x14ac:dyDescent="0.25">
      <c r="A308" s="15">
        <v>304</v>
      </c>
      <c r="B308" s="15" t="s">
        <v>963</v>
      </c>
      <c r="C308" s="15" t="s">
        <v>107</v>
      </c>
      <c r="D308" s="28" t="str">
        <f>IF(C308="","",IFERROR(INDEX(Lists!$B$2:$B$27,MATCH(C308,Lists!$A$2:$A$27,0)),"رمز غير معروف"))</f>
        <v>كهرباء</v>
      </c>
      <c r="E308" s="9" t="s">
        <v>964</v>
      </c>
      <c r="F308" s="31">
        <f>COUNTIFS(Data!$A$5:$A$3843,$B308)</f>
        <v>1</v>
      </c>
      <c r="G308" s="31">
        <f>COUNTIFS(Data!$A$5:$A$3843,$B308,Data!$G$5:$G$3843,"H")</f>
        <v>1</v>
      </c>
      <c r="H308" s="31">
        <f>COUNTIFS(Data!$A$5:$A$3843,$B308,Data!$G$5:$G$3843,"W")</f>
        <v>0</v>
      </c>
      <c r="I308" s="31">
        <f>COUNTIFS(Data!$A$5:$A$3843,$B308,Data!$G$5:$G$3843,"R")</f>
        <v>0</v>
      </c>
      <c r="J308" s="31">
        <f>COUNTIFS(Data!$A$5:$A$3843,$B308,Data!$D$5:$D$3843,J$4)</f>
        <v>0</v>
      </c>
      <c r="K308" s="31">
        <f>COUNTIFS(Data!$A$5:$A$3843,$B308,Data!$D$5:$D$3843,K$4)</f>
        <v>0</v>
      </c>
      <c r="L308" s="31">
        <f>COUNTIFS(Data!$A$5:$A$3843,$B308,Data!$D$5:$D$3843,L$4)</f>
        <v>1</v>
      </c>
      <c r="M308" s="31">
        <f>COUNTIFS(Data!$A$5:$A$3843,$B308,Data!$D$5:$D$3843,M$4)</f>
        <v>0</v>
      </c>
      <c r="N308" s="15" t="str">
        <f t="shared" si="4"/>
        <v>OK</v>
      </c>
      <c r="O308" s="15" t="s">
        <v>962</v>
      </c>
    </row>
    <row r="309" spans="1:15" ht="18" x14ac:dyDescent="0.25">
      <c r="A309" s="13">
        <v>305</v>
      </c>
      <c r="B309" s="13" t="s">
        <v>965</v>
      </c>
      <c r="C309" s="13" t="s">
        <v>107</v>
      </c>
      <c r="D309" s="10" t="str">
        <f>IF(C309="","",IFERROR(INDEX(Lists!$B$2:$B$27,MATCH(C309,Lists!$A$2:$A$27,0)),"رمز غير معروف"))</f>
        <v>كهرباء</v>
      </c>
      <c r="E309" s="7" t="s">
        <v>966</v>
      </c>
      <c r="F309" s="30">
        <f>COUNTIFS(Data!$A$5:$A$3843,$B309)</f>
        <v>2</v>
      </c>
      <c r="G309" s="30">
        <f>COUNTIFS(Data!$A$5:$A$3843,$B309,Data!$G$5:$G$3843,"H")</f>
        <v>1</v>
      </c>
      <c r="H309" s="30">
        <f>COUNTIFS(Data!$A$5:$A$3843,$B309,Data!$G$5:$G$3843,"W")</f>
        <v>1</v>
      </c>
      <c r="I309" s="30">
        <f>COUNTIFS(Data!$A$5:$A$3843,$B309,Data!$G$5:$G$3843,"R")</f>
        <v>0</v>
      </c>
      <c r="J309" s="30">
        <f>COUNTIFS(Data!$A$5:$A$3843,$B309,Data!$D$5:$D$3843,J$4)</f>
        <v>0</v>
      </c>
      <c r="K309" s="30">
        <f>COUNTIFS(Data!$A$5:$A$3843,$B309,Data!$D$5:$D$3843,K$4)</f>
        <v>0</v>
      </c>
      <c r="L309" s="30">
        <f>COUNTIFS(Data!$A$5:$A$3843,$B309,Data!$D$5:$D$3843,L$4)</f>
        <v>2</v>
      </c>
      <c r="M309" s="30">
        <f>COUNTIFS(Data!$A$5:$A$3843,$B309,Data!$D$5:$D$3843,M$4)</f>
        <v>0</v>
      </c>
      <c r="N309" s="13" t="str">
        <f t="shared" si="4"/>
        <v>OK</v>
      </c>
      <c r="O309" s="13" t="s">
        <v>967</v>
      </c>
    </row>
    <row r="310" spans="1:15" ht="18" x14ac:dyDescent="0.25">
      <c r="A310" s="15">
        <v>306</v>
      </c>
      <c r="B310" s="15" t="s">
        <v>968</v>
      </c>
      <c r="C310" s="15" t="s">
        <v>107</v>
      </c>
      <c r="D310" s="28" t="str">
        <f>IF(C310="","",IFERROR(INDEX(Lists!$B$2:$B$27,MATCH(C310,Lists!$A$2:$A$27,0)),"رمز غير معروف"))</f>
        <v>كهرباء</v>
      </c>
      <c r="E310" s="9" t="s">
        <v>969</v>
      </c>
      <c r="F310" s="31">
        <f>COUNTIFS(Data!$A$5:$A$3843,$B310)</f>
        <v>1</v>
      </c>
      <c r="G310" s="31">
        <f>COUNTIFS(Data!$A$5:$A$3843,$B310,Data!$G$5:$G$3843,"H")</f>
        <v>0</v>
      </c>
      <c r="H310" s="31">
        <f>COUNTIFS(Data!$A$5:$A$3843,$B310,Data!$G$5:$G$3843,"W")</f>
        <v>1</v>
      </c>
      <c r="I310" s="31">
        <f>COUNTIFS(Data!$A$5:$A$3843,$B310,Data!$G$5:$G$3843,"R")</f>
        <v>0</v>
      </c>
      <c r="J310" s="31">
        <f>COUNTIFS(Data!$A$5:$A$3843,$B310,Data!$D$5:$D$3843,J$4)</f>
        <v>0</v>
      </c>
      <c r="K310" s="31">
        <f>COUNTIFS(Data!$A$5:$A$3843,$B310,Data!$D$5:$D$3843,K$4)</f>
        <v>0</v>
      </c>
      <c r="L310" s="31">
        <f>COUNTIFS(Data!$A$5:$A$3843,$B310,Data!$D$5:$D$3843,L$4)</f>
        <v>1</v>
      </c>
      <c r="M310" s="31">
        <f>COUNTIFS(Data!$A$5:$A$3843,$B310,Data!$D$5:$D$3843,M$4)</f>
        <v>0</v>
      </c>
      <c r="N310" s="15" t="str">
        <f t="shared" si="4"/>
        <v>OK</v>
      </c>
      <c r="O310" s="15" t="s">
        <v>970</v>
      </c>
    </row>
    <row r="311" spans="1:15" ht="18" x14ac:dyDescent="0.25">
      <c r="A311" s="13">
        <v>307</v>
      </c>
      <c r="B311" s="13" t="s">
        <v>971</v>
      </c>
      <c r="C311" s="13" t="s">
        <v>107</v>
      </c>
      <c r="D311" s="10" t="str">
        <f>IF(C311="","",IFERROR(INDEX(Lists!$B$2:$B$27,MATCH(C311,Lists!$A$2:$A$27,0)),"رمز غير معروف"))</f>
        <v>كهرباء</v>
      </c>
      <c r="E311" s="7" t="s">
        <v>972</v>
      </c>
      <c r="F311" s="30">
        <f>COUNTIFS(Data!$A$5:$A$3843,$B311)</f>
        <v>6</v>
      </c>
      <c r="G311" s="30">
        <f>COUNTIFS(Data!$A$5:$A$3843,$B311,Data!$G$5:$G$3843,"H")</f>
        <v>1</v>
      </c>
      <c r="H311" s="30">
        <f>COUNTIFS(Data!$A$5:$A$3843,$B311,Data!$G$5:$G$3843,"W")</f>
        <v>5</v>
      </c>
      <c r="I311" s="30">
        <f>COUNTIFS(Data!$A$5:$A$3843,$B311,Data!$G$5:$G$3843,"R")</f>
        <v>0</v>
      </c>
      <c r="J311" s="30">
        <f>COUNTIFS(Data!$A$5:$A$3843,$B311,Data!$D$5:$D$3843,J$4)</f>
        <v>0</v>
      </c>
      <c r="K311" s="30">
        <f>COUNTIFS(Data!$A$5:$A$3843,$B311,Data!$D$5:$D$3843,K$4)</f>
        <v>0</v>
      </c>
      <c r="L311" s="30">
        <f>COUNTIFS(Data!$A$5:$A$3843,$B311,Data!$D$5:$D$3843,L$4)</f>
        <v>3</v>
      </c>
      <c r="M311" s="30">
        <f>COUNTIFS(Data!$A$5:$A$3843,$B311,Data!$D$5:$D$3843,M$4)</f>
        <v>3</v>
      </c>
      <c r="N311" s="13" t="str">
        <f t="shared" si="4"/>
        <v>OK</v>
      </c>
      <c r="O311" s="13" t="s">
        <v>973</v>
      </c>
    </row>
    <row r="312" spans="1:15" ht="18" x14ac:dyDescent="0.25">
      <c r="A312" s="15">
        <v>308</v>
      </c>
      <c r="B312" s="15" t="s">
        <v>974</v>
      </c>
      <c r="C312" s="15" t="s">
        <v>107</v>
      </c>
      <c r="D312" s="28" t="str">
        <f>IF(C312="","",IFERROR(INDEX(Lists!$B$2:$B$27,MATCH(C312,Lists!$A$2:$A$27,0)),"رمز غير معروف"))</f>
        <v>كهرباء</v>
      </c>
      <c r="E312" s="9" t="s">
        <v>975</v>
      </c>
      <c r="F312" s="31">
        <f>COUNTIFS(Data!$A$5:$A$3843,$B312)</f>
        <v>1</v>
      </c>
      <c r="G312" s="31">
        <f>COUNTIFS(Data!$A$5:$A$3843,$B312,Data!$G$5:$G$3843,"H")</f>
        <v>0</v>
      </c>
      <c r="H312" s="31">
        <f>COUNTIFS(Data!$A$5:$A$3843,$B312,Data!$G$5:$G$3843,"W")</f>
        <v>1</v>
      </c>
      <c r="I312" s="31">
        <f>COUNTIFS(Data!$A$5:$A$3843,$B312,Data!$G$5:$G$3843,"R")</f>
        <v>0</v>
      </c>
      <c r="J312" s="31">
        <f>COUNTIFS(Data!$A$5:$A$3843,$B312,Data!$D$5:$D$3843,J$4)</f>
        <v>0</v>
      </c>
      <c r="K312" s="31">
        <f>COUNTIFS(Data!$A$5:$A$3843,$B312,Data!$D$5:$D$3843,K$4)</f>
        <v>0</v>
      </c>
      <c r="L312" s="31">
        <f>COUNTIFS(Data!$A$5:$A$3843,$B312,Data!$D$5:$D$3843,L$4)</f>
        <v>1</v>
      </c>
      <c r="M312" s="31">
        <f>COUNTIFS(Data!$A$5:$A$3843,$B312,Data!$D$5:$D$3843,M$4)</f>
        <v>0</v>
      </c>
      <c r="N312" s="15" t="str">
        <f t="shared" si="4"/>
        <v>OK</v>
      </c>
      <c r="O312" s="15" t="s">
        <v>962</v>
      </c>
    </row>
    <row r="313" spans="1:15" ht="18" x14ac:dyDescent="0.25">
      <c r="A313" s="13">
        <v>309</v>
      </c>
      <c r="B313" s="13" t="s">
        <v>976</v>
      </c>
      <c r="C313" s="13" t="s">
        <v>108</v>
      </c>
      <c r="D313" s="10" t="str">
        <f>IF(C313="","",IFERROR(INDEX(Lists!$B$2:$B$27,MATCH(C313,Lists!$A$2:$A$27,0)),"رمز غير معروف"))</f>
        <v>حريق وإنذار</v>
      </c>
      <c r="E313" s="7" t="s">
        <v>977</v>
      </c>
      <c r="F313" s="30">
        <f>COUNTIFS(Data!$A$5:$A$3843,$B313)</f>
        <v>14</v>
      </c>
      <c r="G313" s="30">
        <f>COUNTIFS(Data!$A$5:$A$3843,$B313,Data!$G$5:$G$3843,"H")</f>
        <v>0</v>
      </c>
      <c r="H313" s="30">
        <f>COUNTIFS(Data!$A$5:$A$3843,$B313,Data!$G$5:$G$3843,"W")</f>
        <v>0</v>
      </c>
      <c r="I313" s="30">
        <f>COUNTIFS(Data!$A$5:$A$3843,$B313,Data!$G$5:$G$3843,"R")</f>
        <v>14</v>
      </c>
      <c r="J313" s="30">
        <f>COUNTIFS(Data!$A$5:$A$3843,$B313,Data!$D$5:$D$3843,J$4)</f>
        <v>14</v>
      </c>
      <c r="K313" s="30">
        <f>COUNTIFS(Data!$A$5:$A$3843,$B313,Data!$D$5:$D$3843,K$4)</f>
        <v>0</v>
      </c>
      <c r="L313" s="30">
        <f>COUNTIFS(Data!$A$5:$A$3843,$B313,Data!$D$5:$D$3843,L$4)</f>
        <v>0</v>
      </c>
      <c r="M313" s="30">
        <f>COUNTIFS(Data!$A$5:$A$3843,$B313,Data!$D$5:$D$3843,M$4)</f>
        <v>0</v>
      </c>
      <c r="N313" s="13" t="str">
        <f t="shared" si="4"/>
        <v>OK</v>
      </c>
      <c r="O313" s="13" t="s">
        <v>978</v>
      </c>
    </row>
    <row r="314" spans="1:15" ht="18" x14ac:dyDescent="0.25">
      <c r="A314" s="15">
        <v>310</v>
      </c>
      <c r="B314" s="15" t="s">
        <v>979</v>
      </c>
      <c r="C314" s="15" t="s">
        <v>108</v>
      </c>
      <c r="D314" s="28" t="str">
        <f>IF(C314="","",IFERROR(INDEX(Lists!$B$2:$B$27,MATCH(C314,Lists!$A$2:$A$27,0)),"رمز غير معروف"))</f>
        <v>حريق وإنذار</v>
      </c>
      <c r="E314" s="9" t="s">
        <v>905</v>
      </c>
      <c r="F314" s="31">
        <f>COUNTIFS(Data!$A$5:$A$3843,$B314)</f>
        <v>3</v>
      </c>
      <c r="G314" s="31">
        <f>COUNTIFS(Data!$A$5:$A$3843,$B314,Data!$G$5:$G$3843,"H")</f>
        <v>0</v>
      </c>
      <c r="H314" s="31">
        <f>COUNTIFS(Data!$A$5:$A$3843,$B314,Data!$G$5:$G$3843,"W")</f>
        <v>0</v>
      </c>
      <c r="I314" s="31">
        <f>COUNTIFS(Data!$A$5:$A$3843,$B314,Data!$G$5:$G$3843,"R")</f>
        <v>3</v>
      </c>
      <c r="J314" s="31">
        <f>COUNTIFS(Data!$A$5:$A$3843,$B314,Data!$D$5:$D$3843,J$4)</f>
        <v>3</v>
      </c>
      <c r="K314" s="31">
        <f>COUNTIFS(Data!$A$5:$A$3843,$B314,Data!$D$5:$D$3843,K$4)</f>
        <v>0</v>
      </c>
      <c r="L314" s="31">
        <f>COUNTIFS(Data!$A$5:$A$3843,$B314,Data!$D$5:$D$3843,L$4)</f>
        <v>0</v>
      </c>
      <c r="M314" s="31">
        <f>COUNTIFS(Data!$A$5:$A$3843,$B314,Data!$D$5:$D$3843,M$4)</f>
        <v>0</v>
      </c>
      <c r="N314" s="15" t="str">
        <f t="shared" si="4"/>
        <v>OK</v>
      </c>
      <c r="O314" s="15" t="s">
        <v>980</v>
      </c>
    </row>
    <row r="315" spans="1:15" ht="18" x14ac:dyDescent="0.25">
      <c r="A315" s="13">
        <v>311</v>
      </c>
      <c r="B315" s="13" t="s">
        <v>981</v>
      </c>
      <c r="C315" s="13" t="s">
        <v>108</v>
      </c>
      <c r="D315" s="10" t="str">
        <f>IF(C315="","",IFERROR(INDEX(Lists!$B$2:$B$27,MATCH(C315,Lists!$A$2:$A$27,0)),"رمز غير معروف"))</f>
        <v>حريق وإنذار</v>
      </c>
      <c r="E315" s="7" t="s">
        <v>982</v>
      </c>
      <c r="F315" s="30">
        <f>COUNTIFS(Data!$A$5:$A$3843,$B315)</f>
        <v>5</v>
      </c>
      <c r="G315" s="30">
        <f>COUNTIFS(Data!$A$5:$A$3843,$B315,Data!$G$5:$G$3843,"H")</f>
        <v>0</v>
      </c>
      <c r="H315" s="30">
        <f>COUNTIFS(Data!$A$5:$A$3843,$B315,Data!$G$5:$G$3843,"W")</f>
        <v>0</v>
      </c>
      <c r="I315" s="30">
        <f>COUNTIFS(Data!$A$5:$A$3843,$B315,Data!$G$5:$G$3843,"R")</f>
        <v>5</v>
      </c>
      <c r="J315" s="30">
        <f>COUNTIFS(Data!$A$5:$A$3843,$B315,Data!$D$5:$D$3843,J$4)</f>
        <v>5</v>
      </c>
      <c r="K315" s="30">
        <f>COUNTIFS(Data!$A$5:$A$3843,$B315,Data!$D$5:$D$3843,K$4)</f>
        <v>0</v>
      </c>
      <c r="L315" s="30">
        <f>COUNTIFS(Data!$A$5:$A$3843,$B315,Data!$D$5:$D$3843,L$4)</f>
        <v>0</v>
      </c>
      <c r="M315" s="30">
        <f>COUNTIFS(Data!$A$5:$A$3843,$B315,Data!$D$5:$D$3843,M$4)</f>
        <v>0</v>
      </c>
      <c r="N315" s="13" t="str">
        <f t="shared" si="4"/>
        <v>OK</v>
      </c>
      <c r="O315" s="13" t="s">
        <v>983</v>
      </c>
    </row>
    <row r="316" spans="1:15" ht="18" x14ac:dyDescent="0.25">
      <c r="A316" s="15">
        <v>312</v>
      </c>
      <c r="B316" s="15" t="s">
        <v>984</v>
      </c>
      <c r="C316" s="15" t="s">
        <v>108</v>
      </c>
      <c r="D316" s="28" t="str">
        <f>IF(C316="","",IFERROR(INDEX(Lists!$B$2:$B$27,MATCH(C316,Lists!$A$2:$A$27,0)),"رمز غير معروف"))</f>
        <v>حريق وإنذار</v>
      </c>
      <c r="E316" s="9" t="s">
        <v>985</v>
      </c>
      <c r="F316" s="31">
        <f>COUNTIFS(Data!$A$5:$A$3843,$B316)</f>
        <v>5</v>
      </c>
      <c r="G316" s="31">
        <f>COUNTIFS(Data!$A$5:$A$3843,$B316,Data!$G$5:$G$3843,"H")</f>
        <v>0</v>
      </c>
      <c r="H316" s="31">
        <f>COUNTIFS(Data!$A$5:$A$3843,$B316,Data!$G$5:$G$3843,"W")</f>
        <v>2</v>
      </c>
      <c r="I316" s="31">
        <f>COUNTIFS(Data!$A$5:$A$3843,$B316,Data!$G$5:$G$3843,"R")</f>
        <v>3</v>
      </c>
      <c r="J316" s="31">
        <f>COUNTIFS(Data!$A$5:$A$3843,$B316,Data!$D$5:$D$3843,J$4)</f>
        <v>0</v>
      </c>
      <c r="K316" s="31">
        <f>COUNTIFS(Data!$A$5:$A$3843,$B316,Data!$D$5:$D$3843,K$4)</f>
        <v>3</v>
      </c>
      <c r="L316" s="31">
        <f>COUNTIFS(Data!$A$5:$A$3843,$B316,Data!$D$5:$D$3843,L$4)</f>
        <v>2</v>
      </c>
      <c r="M316" s="31">
        <f>COUNTIFS(Data!$A$5:$A$3843,$B316,Data!$D$5:$D$3843,M$4)</f>
        <v>0</v>
      </c>
      <c r="N316" s="15" t="str">
        <f t="shared" si="4"/>
        <v>OK</v>
      </c>
      <c r="O316" s="15" t="s">
        <v>986</v>
      </c>
    </row>
    <row r="317" spans="1:15" ht="18" x14ac:dyDescent="0.25">
      <c r="A317" s="13">
        <v>313</v>
      </c>
      <c r="B317" s="13" t="s">
        <v>987</v>
      </c>
      <c r="C317" s="13" t="s">
        <v>108</v>
      </c>
      <c r="D317" s="10" t="str">
        <f>IF(C317="","",IFERROR(INDEX(Lists!$B$2:$B$27,MATCH(C317,Lists!$A$2:$A$27,0)),"رمز غير معروف"))</f>
        <v>حريق وإنذار</v>
      </c>
      <c r="E317" s="7" t="s">
        <v>988</v>
      </c>
      <c r="F317" s="30">
        <f>COUNTIFS(Data!$A$5:$A$3843,$B317)</f>
        <v>10</v>
      </c>
      <c r="G317" s="30">
        <f>COUNTIFS(Data!$A$5:$A$3843,$B317,Data!$G$5:$G$3843,"H")</f>
        <v>0</v>
      </c>
      <c r="H317" s="30">
        <f>COUNTIFS(Data!$A$5:$A$3843,$B317,Data!$G$5:$G$3843,"W")</f>
        <v>5</v>
      </c>
      <c r="I317" s="30">
        <f>COUNTIFS(Data!$A$5:$A$3843,$B317,Data!$G$5:$G$3843,"R")</f>
        <v>5</v>
      </c>
      <c r="J317" s="30">
        <f>COUNTIFS(Data!$A$5:$A$3843,$B317,Data!$D$5:$D$3843,J$4)</f>
        <v>0</v>
      </c>
      <c r="K317" s="30">
        <f>COUNTIFS(Data!$A$5:$A$3843,$B317,Data!$D$5:$D$3843,K$4)</f>
        <v>5</v>
      </c>
      <c r="L317" s="30">
        <f>COUNTIFS(Data!$A$5:$A$3843,$B317,Data!$D$5:$D$3843,L$4)</f>
        <v>5</v>
      </c>
      <c r="M317" s="30">
        <f>COUNTIFS(Data!$A$5:$A$3843,$B317,Data!$D$5:$D$3843,M$4)</f>
        <v>0</v>
      </c>
      <c r="N317" s="13" t="str">
        <f t="shared" si="4"/>
        <v>OK</v>
      </c>
      <c r="O317" s="13" t="s">
        <v>989</v>
      </c>
    </row>
    <row r="318" spans="1:15" ht="18" x14ac:dyDescent="0.25">
      <c r="A318" s="15">
        <v>314</v>
      </c>
      <c r="B318" s="15" t="s">
        <v>990</v>
      </c>
      <c r="C318" s="15" t="s">
        <v>108</v>
      </c>
      <c r="D318" s="28" t="str">
        <f>IF(C318="","",IFERROR(INDEX(Lists!$B$2:$B$27,MATCH(C318,Lists!$A$2:$A$27,0)),"رمز غير معروف"))</f>
        <v>حريق وإنذار</v>
      </c>
      <c r="E318" s="9" t="s">
        <v>991</v>
      </c>
      <c r="F318" s="31">
        <f>COUNTIFS(Data!$A$5:$A$3843,$B318)</f>
        <v>5</v>
      </c>
      <c r="G318" s="31">
        <f>COUNTIFS(Data!$A$5:$A$3843,$B318,Data!$G$5:$G$3843,"H")</f>
        <v>0</v>
      </c>
      <c r="H318" s="31">
        <f>COUNTIFS(Data!$A$5:$A$3843,$B318,Data!$G$5:$G$3843,"W")</f>
        <v>4</v>
      </c>
      <c r="I318" s="31">
        <f>COUNTIFS(Data!$A$5:$A$3843,$B318,Data!$G$5:$G$3843,"R")</f>
        <v>1</v>
      </c>
      <c r="J318" s="31">
        <f>COUNTIFS(Data!$A$5:$A$3843,$B318,Data!$D$5:$D$3843,J$4)</f>
        <v>0</v>
      </c>
      <c r="K318" s="31">
        <f>COUNTIFS(Data!$A$5:$A$3843,$B318,Data!$D$5:$D$3843,K$4)</f>
        <v>1</v>
      </c>
      <c r="L318" s="31">
        <f>COUNTIFS(Data!$A$5:$A$3843,$B318,Data!$D$5:$D$3843,L$4)</f>
        <v>4</v>
      </c>
      <c r="M318" s="31">
        <f>COUNTIFS(Data!$A$5:$A$3843,$B318,Data!$D$5:$D$3843,M$4)</f>
        <v>0</v>
      </c>
      <c r="N318" s="15" t="str">
        <f t="shared" si="4"/>
        <v>OK</v>
      </c>
      <c r="O318" s="15" t="s">
        <v>992</v>
      </c>
    </row>
    <row r="319" spans="1:15" ht="18" x14ac:dyDescent="0.25">
      <c r="A319" s="13">
        <v>315</v>
      </c>
      <c r="B319" s="13" t="s">
        <v>993</v>
      </c>
      <c r="C319" s="13" t="s">
        <v>108</v>
      </c>
      <c r="D319" s="10" t="str">
        <f>IF(C319="","",IFERROR(INDEX(Lists!$B$2:$B$27,MATCH(C319,Lists!$A$2:$A$27,0)),"رمز غير معروف"))</f>
        <v>حريق وإنذار</v>
      </c>
      <c r="E319" s="7" t="s">
        <v>994</v>
      </c>
      <c r="F319" s="30">
        <f>COUNTIFS(Data!$A$5:$A$3843,$B319)</f>
        <v>22</v>
      </c>
      <c r="G319" s="30">
        <f>COUNTIFS(Data!$A$5:$A$3843,$B319,Data!$G$5:$G$3843,"H")</f>
        <v>3</v>
      </c>
      <c r="H319" s="30">
        <f>COUNTIFS(Data!$A$5:$A$3843,$B319,Data!$G$5:$G$3843,"W")</f>
        <v>16</v>
      </c>
      <c r="I319" s="30">
        <f>COUNTIFS(Data!$A$5:$A$3843,$B319,Data!$G$5:$G$3843,"R")</f>
        <v>3</v>
      </c>
      <c r="J319" s="30">
        <f>COUNTIFS(Data!$A$5:$A$3843,$B319,Data!$D$5:$D$3843,J$4)</f>
        <v>0</v>
      </c>
      <c r="K319" s="30">
        <f>COUNTIFS(Data!$A$5:$A$3843,$B319,Data!$D$5:$D$3843,K$4)</f>
        <v>3</v>
      </c>
      <c r="L319" s="30">
        <f>COUNTIFS(Data!$A$5:$A$3843,$B319,Data!$D$5:$D$3843,L$4)</f>
        <v>14</v>
      </c>
      <c r="M319" s="30">
        <f>COUNTIFS(Data!$A$5:$A$3843,$B319,Data!$D$5:$D$3843,M$4)</f>
        <v>5</v>
      </c>
      <c r="N319" s="13" t="str">
        <f t="shared" si="4"/>
        <v>OK</v>
      </c>
      <c r="O319" s="13" t="s">
        <v>995</v>
      </c>
    </row>
    <row r="320" spans="1:15" ht="18" x14ac:dyDescent="0.25">
      <c r="A320" s="15">
        <v>316</v>
      </c>
      <c r="B320" s="15" t="s">
        <v>996</v>
      </c>
      <c r="C320" s="15" t="s">
        <v>108</v>
      </c>
      <c r="D320" s="28" t="str">
        <f>IF(C320="","",IFERROR(INDEX(Lists!$B$2:$B$27,MATCH(C320,Lists!$A$2:$A$27,0)),"رمز غير معروف"))</f>
        <v>حريق وإنذار</v>
      </c>
      <c r="E320" s="9" t="s">
        <v>997</v>
      </c>
      <c r="F320" s="31">
        <f>COUNTIFS(Data!$A$5:$A$3843,$B320)</f>
        <v>26</v>
      </c>
      <c r="G320" s="31">
        <f>COUNTIFS(Data!$A$5:$A$3843,$B320,Data!$G$5:$G$3843,"H")</f>
        <v>2</v>
      </c>
      <c r="H320" s="31">
        <f>COUNTIFS(Data!$A$5:$A$3843,$B320,Data!$G$5:$G$3843,"W")</f>
        <v>15</v>
      </c>
      <c r="I320" s="31">
        <f>COUNTIFS(Data!$A$5:$A$3843,$B320,Data!$G$5:$G$3843,"R")</f>
        <v>9</v>
      </c>
      <c r="J320" s="31">
        <f>COUNTIFS(Data!$A$5:$A$3843,$B320,Data!$D$5:$D$3843,J$4)</f>
        <v>1</v>
      </c>
      <c r="K320" s="31">
        <f>COUNTIFS(Data!$A$5:$A$3843,$B320,Data!$D$5:$D$3843,K$4)</f>
        <v>7</v>
      </c>
      <c r="L320" s="31">
        <f>COUNTIFS(Data!$A$5:$A$3843,$B320,Data!$D$5:$D$3843,L$4)</f>
        <v>18</v>
      </c>
      <c r="M320" s="31">
        <f>COUNTIFS(Data!$A$5:$A$3843,$B320,Data!$D$5:$D$3843,M$4)</f>
        <v>0</v>
      </c>
      <c r="N320" s="15" t="str">
        <f t="shared" si="4"/>
        <v>OK</v>
      </c>
      <c r="O320" s="15" t="s">
        <v>998</v>
      </c>
    </row>
    <row r="321" spans="1:15" ht="18" x14ac:dyDescent="0.25">
      <c r="A321" s="13">
        <v>317</v>
      </c>
      <c r="B321" s="13" t="s">
        <v>999</v>
      </c>
      <c r="C321" s="13" t="s">
        <v>108</v>
      </c>
      <c r="D321" s="10" t="str">
        <f>IF(C321="","",IFERROR(INDEX(Lists!$B$2:$B$27,MATCH(C321,Lists!$A$2:$A$27,0)),"رمز غير معروف"))</f>
        <v>حريق وإنذار</v>
      </c>
      <c r="E321" s="7" t="s">
        <v>1000</v>
      </c>
      <c r="F321" s="30">
        <f>COUNTIFS(Data!$A$5:$A$3843,$B321)</f>
        <v>13</v>
      </c>
      <c r="G321" s="30">
        <f>COUNTIFS(Data!$A$5:$A$3843,$B321,Data!$G$5:$G$3843,"H")</f>
        <v>3</v>
      </c>
      <c r="H321" s="30">
        <f>COUNTIFS(Data!$A$5:$A$3843,$B321,Data!$G$5:$G$3843,"W")</f>
        <v>8</v>
      </c>
      <c r="I321" s="30">
        <f>COUNTIFS(Data!$A$5:$A$3843,$B321,Data!$G$5:$G$3843,"R")</f>
        <v>2</v>
      </c>
      <c r="J321" s="30">
        <f>COUNTIFS(Data!$A$5:$A$3843,$B321,Data!$D$5:$D$3843,J$4)</f>
        <v>0</v>
      </c>
      <c r="K321" s="30">
        <f>COUNTIFS(Data!$A$5:$A$3843,$B321,Data!$D$5:$D$3843,K$4)</f>
        <v>1</v>
      </c>
      <c r="L321" s="30">
        <f>COUNTIFS(Data!$A$5:$A$3843,$B321,Data!$D$5:$D$3843,L$4)</f>
        <v>10</v>
      </c>
      <c r="M321" s="30">
        <f>COUNTIFS(Data!$A$5:$A$3843,$B321,Data!$D$5:$D$3843,M$4)</f>
        <v>2</v>
      </c>
      <c r="N321" s="13" t="str">
        <f t="shared" si="4"/>
        <v>OK</v>
      </c>
      <c r="O321" s="13" t="s">
        <v>1001</v>
      </c>
    </row>
    <row r="322" spans="1:15" ht="18" x14ac:dyDescent="0.25">
      <c r="A322" s="15">
        <v>318</v>
      </c>
      <c r="B322" s="15" t="s">
        <v>1002</v>
      </c>
      <c r="C322" s="15" t="s">
        <v>108</v>
      </c>
      <c r="D322" s="28" t="str">
        <f>IF(C322="","",IFERROR(INDEX(Lists!$B$2:$B$27,MATCH(C322,Lists!$A$2:$A$27,0)),"رمز غير معروف"))</f>
        <v>حريق وإنذار</v>
      </c>
      <c r="E322" s="9" t="s">
        <v>1003</v>
      </c>
      <c r="F322" s="31">
        <f>COUNTIFS(Data!$A$5:$A$3843,$B322)</f>
        <v>7</v>
      </c>
      <c r="G322" s="31">
        <f>COUNTIFS(Data!$A$5:$A$3843,$B322,Data!$G$5:$G$3843,"H")</f>
        <v>7</v>
      </c>
      <c r="H322" s="31">
        <f>COUNTIFS(Data!$A$5:$A$3843,$B322,Data!$G$5:$G$3843,"W")</f>
        <v>0</v>
      </c>
      <c r="I322" s="31">
        <f>COUNTIFS(Data!$A$5:$A$3843,$B322,Data!$G$5:$G$3843,"R")</f>
        <v>0</v>
      </c>
      <c r="J322" s="31">
        <f>COUNTIFS(Data!$A$5:$A$3843,$B322,Data!$D$5:$D$3843,J$4)</f>
        <v>0</v>
      </c>
      <c r="K322" s="31">
        <f>COUNTIFS(Data!$A$5:$A$3843,$B322,Data!$D$5:$D$3843,K$4)</f>
        <v>0</v>
      </c>
      <c r="L322" s="31">
        <f>COUNTIFS(Data!$A$5:$A$3843,$B322,Data!$D$5:$D$3843,L$4)</f>
        <v>0</v>
      </c>
      <c r="M322" s="31">
        <f>COUNTIFS(Data!$A$5:$A$3843,$B322,Data!$D$5:$D$3843,M$4)</f>
        <v>7</v>
      </c>
      <c r="N322" s="15" t="str">
        <f t="shared" si="4"/>
        <v>OK</v>
      </c>
      <c r="O322" s="15" t="s">
        <v>1004</v>
      </c>
    </row>
    <row r="323" spans="1:15" ht="18" x14ac:dyDescent="0.25">
      <c r="A323" s="13">
        <v>319</v>
      </c>
      <c r="B323" s="13" t="s">
        <v>1005</v>
      </c>
      <c r="C323" s="13" t="s">
        <v>108</v>
      </c>
      <c r="D323" s="10" t="str">
        <f>IF(C323="","",IFERROR(INDEX(Lists!$B$2:$B$27,MATCH(C323,Lists!$A$2:$A$27,0)),"رمز غير معروف"))</f>
        <v>حريق وإنذار</v>
      </c>
      <c r="E323" s="7" t="s">
        <v>1006</v>
      </c>
      <c r="F323" s="30">
        <f>COUNTIFS(Data!$A$5:$A$3843,$B323)</f>
        <v>5</v>
      </c>
      <c r="G323" s="30">
        <f>COUNTIFS(Data!$A$5:$A$3843,$B323,Data!$G$5:$G$3843,"H")</f>
        <v>0</v>
      </c>
      <c r="H323" s="30">
        <f>COUNTIFS(Data!$A$5:$A$3843,$B323,Data!$G$5:$G$3843,"W")</f>
        <v>2</v>
      </c>
      <c r="I323" s="30">
        <f>COUNTIFS(Data!$A$5:$A$3843,$B323,Data!$G$5:$G$3843,"R")</f>
        <v>3</v>
      </c>
      <c r="J323" s="30">
        <f>COUNTIFS(Data!$A$5:$A$3843,$B323,Data!$D$5:$D$3843,J$4)</f>
        <v>1</v>
      </c>
      <c r="K323" s="30">
        <f>COUNTIFS(Data!$A$5:$A$3843,$B323,Data!$D$5:$D$3843,K$4)</f>
        <v>2</v>
      </c>
      <c r="L323" s="30">
        <f>COUNTIFS(Data!$A$5:$A$3843,$B323,Data!$D$5:$D$3843,L$4)</f>
        <v>1</v>
      </c>
      <c r="M323" s="30">
        <f>COUNTIFS(Data!$A$5:$A$3843,$B323,Data!$D$5:$D$3843,M$4)</f>
        <v>1</v>
      </c>
      <c r="N323" s="13" t="str">
        <f t="shared" si="4"/>
        <v>OK</v>
      </c>
      <c r="O323" s="13" t="s">
        <v>1007</v>
      </c>
    </row>
    <row r="324" spans="1:15" ht="18" x14ac:dyDescent="0.25">
      <c r="A324" s="15">
        <v>320</v>
      </c>
      <c r="B324" s="15" t="s">
        <v>1008</v>
      </c>
      <c r="C324" s="15" t="s">
        <v>108</v>
      </c>
      <c r="D324" s="28" t="str">
        <f>IF(C324="","",IFERROR(INDEX(Lists!$B$2:$B$27,MATCH(C324,Lists!$A$2:$A$27,0)),"رمز غير معروف"))</f>
        <v>حريق وإنذار</v>
      </c>
      <c r="E324" s="9" t="s">
        <v>445</v>
      </c>
      <c r="F324" s="31">
        <f>COUNTIFS(Data!$A$5:$A$3843,$B324)</f>
        <v>2</v>
      </c>
      <c r="G324" s="31">
        <f>COUNTIFS(Data!$A$5:$A$3843,$B324,Data!$G$5:$G$3843,"H")</f>
        <v>2</v>
      </c>
      <c r="H324" s="31">
        <f>COUNTIFS(Data!$A$5:$A$3843,$B324,Data!$G$5:$G$3843,"W")</f>
        <v>0</v>
      </c>
      <c r="I324" s="31">
        <f>COUNTIFS(Data!$A$5:$A$3843,$B324,Data!$G$5:$G$3843,"R")</f>
        <v>0</v>
      </c>
      <c r="J324" s="31">
        <f>COUNTIFS(Data!$A$5:$A$3843,$B324,Data!$D$5:$D$3843,J$4)</f>
        <v>0</v>
      </c>
      <c r="K324" s="31">
        <f>COUNTIFS(Data!$A$5:$A$3843,$B324,Data!$D$5:$D$3843,K$4)</f>
        <v>0</v>
      </c>
      <c r="L324" s="31">
        <f>COUNTIFS(Data!$A$5:$A$3843,$B324,Data!$D$5:$D$3843,L$4)</f>
        <v>2</v>
      </c>
      <c r="M324" s="31">
        <f>COUNTIFS(Data!$A$5:$A$3843,$B324,Data!$D$5:$D$3843,M$4)</f>
        <v>0</v>
      </c>
      <c r="N324" s="15" t="str">
        <f t="shared" si="4"/>
        <v>OK</v>
      </c>
      <c r="O324" s="15" t="s">
        <v>605</v>
      </c>
    </row>
    <row r="325" spans="1:15" ht="18" x14ac:dyDescent="0.25">
      <c r="A325" s="13">
        <v>321</v>
      </c>
      <c r="B325" s="13" t="s">
        <v>1009</v>
      </c>
      <c r="C325" s="13" t="s">
        <v>108</v>
      </c>
      <c r="D325" s="10" t="str">
        <f>IF(C325="","",IFERROR(INDEX(Lists!$B$2:$B$27,MATCH(C325,Lists!$A$2:$A$27,0)),"رمز غير معروف"))</f>
        <v>حريق وإنذار</v>
      </c>
      <c r="E325" s="7" t="s">
        <v>1010</v>
      </c>
      <c r="F325" s="30">
        <f>COUNTIFS(Data!$A$5:$A$3843,$B325)</f>
        <v>1</v>
      </c>
      <c r="G325" s="30">
        <f>COUNTIFS(Data!$A$5:$A$3843,$B325,Data!$G$5:$G$3843,"H")</f>
        <v>0</v>
      </c>
      <c r="H325" s="30">
        <f>COUNTIFS(Data!$A$5:$A$3843,$B325,Data!$G$5:$G$3843,"W")</f>
        <v>1</v>
      </c>
      <c r="I325" s="30">
        <f>COUNTIFS(Data!$A$5:$A$3843,$B325,Data!$G$5:$G$3843,"R")</f>
        <v>0</v>
      </c>
      <c r="J325" s="30">
        <f>COUNTIFS(Data!$A$5:$A$3843,$B325,Data!$D$5:$D$3843,J$4)</f>
        <v>0</v>
      </c>
      <c r="K325" s="30">
        <f>COUNTIFS(Data!$A$5:$A$3843,$B325,Data!$D$5:$D$3843,K$4)</f>
        <v>0</v>
      </c>
      <c r="L325" s="30">
        <f>COUNTIFS(Data!$A$5:$A$3843,$B325,Data!$D$5:$D$3843,L$4)</f>
        <v>1</v>
      </c>
      <c r="M325" s="30">
        <f>COUNTIFS(Data!$A$5:$A$3843,$B325,Data!$D$5:$D$3843,M$4)</f>
        <v>0</v>
      </c>
      <c r="N325" s="13" t="str">
        <f t="shared" ref="N325:N388" si="5">IF(AND(F325=G325+H325+I325,F325=SUM(J325:M325)),"OK","خطأ")</f>
        <v>OK</v>
      </c>
      <c r="O325" s="13" t="s">
        <v>1011</v>
      </c>
    </row>
    <row r="326" spans="1:15" ht="18" x14ac:dyDescent="0.25">
      <c r="A326" s="15">
        <v>322</v>
      </c>
      <c r="B326" s="15" t="s">
        <v>1012</v>
      </c>
      <c r="C326" s="15" t="s">
        <v>108</v>
      </c>
      <c r="D326" s="28" t="str">
        <f>IF(C326="","",IFERROR(INDEX(Lists!$B$2:$B$27,MATCH(C326,Lists!$A$2:$A$27,0)),"رمز غير معروف"))</f>
        <v>حريق وإنذار</v>
      </c>
      <c r="E326" s="9" t="s">
        <v>1013</v>
      </c>
      <c r="F326" s="31">
        <f>COUNTIFS(Data!$A$5:$A$3843,$B326)</f>
        <v>1</v>
      </c>
      <c r="G326" s="31">
        <f>COUNTIFS(Data!$A$5:$A$3843,$B326,Data!$G$5:$G$3843,"H")</f>
        <v>1</v>
      </c>
      <c r="H326" s="31">
        <f>COUNTIFS(Data!$A$5:$A$3843,$B326,Data!$G$5:$G$3843,"W")</f>
        <v>0</v>
      </c>
      <c r="I326" s="31">
        <f>COUNTIFS(Data!$A$5:$A$3843,$B326,Data!$G$5:$G$3843,"R")</f>
        <v>0</v>
      </c>
      <c r="J326" s="31">
        <f>COUNTIFS(Data!$A$5:$A$3843,$B326,Data!$D$5:$D$3843,J$4)</f>
        <v>0</v>
      </c>
      <c r="K326" s="31">
        <f>COUNTIFS(Data!$A$5:$A$3843,$B326,Data!$D$5:$D$3843,K$4)</f>
        <v>0</v>
      </c>
      <c r="L326" s="31">
        <f>COUNTIFS(Data!$A$5:$A$3843,$B326,Data!$D$5:$D$3843,L$4)</f>
        <v>1</v>
      </c>
      <c r="M326" s="31">
        <f>COUNTIFS(Data!$A$5:$A$3843,$B326,Data!$D$5:$D$3843,M$4)</f>
        <v>0</v>
      </c>
      <c r="N326" s="15" t="str">
        <f t="shared" si="5"/>
        <v>OK</v>
      </c>
      <c r="O326" s="15" t="s">
        <v>1014</v>
      </c>
    </row>
    <row r="327" spans="1:15" ht="18" x14ac:dyDescent="0.25">
      <c r="A327" s="13">
        <v>323</v>
      </c>
      <c r="B327" s="13" t="s">
        <v>1015</v>
      </c>
      <c r="C327" s="13" t="s">
        <v>108</v>
      </c>
      <c r="D327" s="10" t="str">
        <f>IF(C327="","",IFERROR(INDEX(Lists!$B$2:$B$27,MATCH(C327,Lists!$A$2:$A$27,0)),"رمز غير معروف"))</f>
        <v>حريق وإنذار</v>
      </c>
      <c r="E327" s="7" t="s">
        <v>1016</v>
      </c>
      <c r="F327" s="30">
        <f>COUNTIFS(Data!$A$5:$A$3843,$B327)</f>
        <v>1</v>
      </c>
      <c r="G327" s="30">
        <f>COUNTIFS(Data!$A$5:$A$3843,$B327,Data!$G$5:$G$3843,"H")</f>
        <v>1</v>
      </c>
      <c r="H327" s="30">
        <f>COUNTIFS(Data!$A$5:$A$3843,$B327,Data!$G$5:$G$3843,"W")</f>
        <v>0</v>
      </c>
      <c r="I327" s="30">
        <f>COUNTIFS(Data!$A$5:$A$3843,$B327,Data!$G$5:$G$3843,"R")</f>
        <v>0</v>
      </c>
      <c r="J327" s="30">
        <f>COUNTIFS(Data!$A$5:$A$3843,$B327,Data!$D$5:$D$3843,J$4)</f>
        <v>0</v>
      </c>
      <c r="K327" s="30">
        <f>COUNTIFS(Data!$A$5:$A$3843,$B327,Data!$D$5:$D$3843,K$4)</f>
        <v>0</v>
      </c>
      <c r="L327" s="30">
        <f>COUNTIFS(Data!$A$5:$A$3843,$B327,Data!$D$5:$D$3843,L$4)</f>
        <v>1</v>
      </c>
      <c r="M327" s="30">
        <f>COUNTIFS(Data!$A$5:$A$3843,$B327,Data!$D$5:$D$3843,M$4)</f>
        <v>0</v>
      </c>
      <c r="N327" s="13" t="str">
        <f t="shared" si="5"/>
        <v>OK</v>
      </c>
      <c r="O327" s="13" t="s">
        <v>1017</v>
      </c>
    </row>
    <row r="328" spans="1:15" ht="18" x14ac:dyDescent="0.25">
      <c r="A328" s="15">
        <v>324</v>
      </c>
      <c r="B328" s="15" t="s">
        <v>1018</v>
      </c>
      <c r="C328" s="15" t="s">
        <v>108</v>
      </c>
      <c r="D328" s="28" t="str">
        <f>IF(C328="","",IFERROR(INDEX(Lists!$B$2:$B$27,MATCH(C328,Lists!$A$2:$A$27,0)),"رمز غير معروف"))</f>
        <v>حريق وإنذار</v>
      </c>
      <c r="E328" s="9" t="s">
        <v>1019</v>
      </c>
      <c r="F328" s="31">
        <f>COUNTIFS(Data!$A$5:$A$3843,$B328)</f>
        <v>1</v>
      </c>
      <c r="G328" s="31">
        <f>COUNTIFS(Data!$A$5:$A$3843,$B328,Data!$G$5:$G$3843,"H")</f>
        <v>0</v>
      </c>
      <c r="H328" s="31">
        <f>COUNTIFS(Data!$A$5:$A$3843,$B328,Data!$G$5:$G$3843,"W")</f>
        <v>1</v>
      </c>
      <c r="I328" s="31">
        <f>COUNTIFS(Data!$A$5:$A$3843,$B328,Data!$G$5:$G$3843,"R")</f>
        <v>0</v>
      </c>
      <c r="J328" s="31">
        <f>COUNTIFS(Data!$A$5:$A$3843,$B328,Data!$D$5:$D$3843,J$4)</f>
        <v>0</v>
      </c>
      <c r="K328" s="31">
        <f>COUNTIFS(Data!$A$5:$A$3843,$B328,Data!$D$5:$D$3843,K$4)</f>
        <v>0</v>
      </c>
      <c r="L328" s="31">
        <f>COUNTIFS(Data!$A$5:$A$3843,$B328,Data!$D$5:$D$3843,L$4)</f>
        <v>1</v>
      </c>
      <c r="M328" s="31">
        <f>COUNTIFS(Data!$A$5:$A$3843,$B328,Data!$D$5:$D$3843,M$4)</f>
        <v>0</v>
      </c>
      <c r="N328" s="15" t="str">
        <f t="shared" si="5"/>
        <v>OK</v>
      </c>
      <c r="O328" s="15" t="s">
        <v>1017</v>
      </c>
    </row>
    <row r="329" spans="1:15" ht="18" x14ac:dyDescent="0.25">
      <c r="A329" s="13">
        <v>325</v>
      </c>
      <c r="B329" s="13" t="s">
        <v>1020</v>
      </c>
      <c r="C329" s="13" t="s">
        <v>108</v>
      </c>
      <c r="D329" s="10" t="str">
        <f>IF(C329="","",IFERROR(INDEX(Lists!$B$2:$B$27,MATCH(C329,Lists!$A$2:$A$27,0)),"رمز غير معروف"))</f>
        <v>حريق وإنذار</v>
      </c>
      <c r="E329" s="7" t="s">
        <v>1021</v>
      </c>
      <c r="F329" s="30">
        <f>COUNTIFS(Data!$A$5:$A$3843,$B329)</f>
        <v>5</v>
      </c>
      <c r="G329" s="30">
        <f>COUNTIFS(Data!$A$5:$A$3843,$B329,Data!$G$5:$G$3843,"H")</f>
        <v>1</v>
      </c>
      <c r="H329" s="30">
        <f>COUNTIFS(Data!$A$5:$A$3843,$B329,Data!$G$5:$G$3843,"W")</f>
        <v>4</v>
      </c>
      <c r="I329" s="30">
        <f>COUNTIFS(Data!$A$5:$A$3843,$B329,Data!$G$5:$G$3843,"R")</f>
        <v>0</v>
      </c>
      <c r="J329" s="30">
        <f>COUNTIFS(Data!$A$5:$A$3843,$B329,Data!$D$5:$D$3843,J$4)</f>
        <v>0</v>
      </c>
      <c r="K329" s="30">
        <f>COUNTIFS(Data!$A$5:$A$3843,$B329,Data!$D$5:$D$3843,K$4)</f>
        <v>0</v>
      </c>
      <c r="L329" s="30">
        <f>COUNTIFS(Data!$A$5:$A$3843,$B329,Data!$D$5:$D$3843,L$4)</f>
        <v>5</v>
      </c>
      <c r="M329" s="30">
        <f>COUNTIFS(Data!$A$5:$A$3843,$B329,Data!$D$5:$D$3843,M$4)</f>
        <v>0</v>
      </c>
      <c r="N329" s="13" t="str">
        <f t="shared" si="5"/>
        <v>OK</v>
      </c>
      <c r="O329" s="13" t="s">
        <v>1022</v>
      </c>
    </row>
    <row r="330" spans="1:15" ht="18" x14ac:dyDescent="0.25">
      <c r="A330" s="15">
        <v>326</v>
      </c>
      <c r="B330" s="15" t="s">
        <v>1023</v>
      </c>
      <c r="C330" s="15" t="s">
        <v>108</v>
      </c>
      <c r="D330" s="28" t="str">
        <f>IF(C330="","",IFERROR(INDEX(Lists!$B$2:$B$27,MATCH(C330,Lists!$A$2:$A$27,0)),"رمز غير معروف"))</f>
        <v>حريق وإنذار</v>
      </c>
      <c r="E330" s="9" t="s">
        <v>1024</v>
      </c>
      <c r="F330" s="31">
        <f>COUNTIFS(Data!$A$5:$A$3843,$B330)</f>
        <v>2</v>
      </c>
      <c r="G330" s="31">
        <f>COUNTIFS(Data!$A$5:$A$3843,$B330,Data!$G$5:$G$3843,"H")</f>
        <v>0</v>
      </c>
      <c r="H330" s="31">
        <f>COUNTIFS(Data!$A$5:$A$3843,$B330,Data!$G$5:$G$3843,"W")</f>
        <v>2</v>
      </c>
      <c r="I330" s="31">
        <f>COUNTIFS(Data!$A$5:$A$3843,$B330,Data!$G$5:$G$3843,"R")</f>
        <v>0</v>
      </c>
      <c r="J330" s="31">
        <f>COUNTIFS(Data!$A$5:$A$3843,$B330,Data!$D$5:$D$3843,J$4)</f>
        <v>0</v>
      </c>
      <c r="K330" s="31">
        <f>COUNTIFS(Data!$A$5:$A$3843,$B330,Data!$D$5:$D$3843,K$4)</f>
        <v>0</v>
      </c>
      <c r="L330" s="31">
        <f>COUNTIFS(Data!$A$5:$A$3843,$B330,Data!$D$5:$D$3843,L$4)</f>
        <v>2</v>
      </c>
      <c r="M330" s="31">
        <f>COUNTIFS(Data!$A$5:$A$3843,$B330,Data!$D$5:$D$3843,M$4)</f>
        <v>0</v>
      </c>
      <c r="N330" s="15" t="str">
        <f t="shared" si="5"/>
        <v>OK</v>
      </c>
      <c r="O330" s="15" t="s">
        <v>1025</v>
      </c>
    </row>
    <row r="331" spans="1:15" ht="18" x14ac:dyDescent="0.25">
      <c r="A331" s="13">
        <v>327</v>
      </c>
      <c r="B331" s="13" t="s">
        <v>1026</v>
      </c>
      <c r="C331" s="13" t="s">
        <v>108</v>
      </c>
      <c r="D331" s="10" t="str">
        <f>IF(C331="","",IFERROR(INDEX(Lists!$B$2:$B$27,MATCH(C331,Lists!$A$2:$A$27,0)),"رمز غير معروف"))</f>
        <v>حريق وإنذار</v>
      </c>
      <c r="E331" s="7" t="s">
        <v>1027</v>
      </c>
      <c r="F331" s="30">
        <f>COUNTIFS(Data!$A$5:$A$3843,$B331)</f>
        <v>5</v>
      </c>
      <c r="G331" s="30">
        <f>COUNTIFS(Data!$A$5:$A$3843,$B331,Data!$G$5:$G$3843,"H")</f>
        <v>1</v>
      </c>
      <c r="H331" s="30">
        <f>COUNTIFS(Data!$A$5:$A$3843,$B331,Data!$G$5:$G$3843,"W")</f>
        <v>3</v>
      </c>
      <c r="I331" s="30">
        <f>COUNTIFS(Data!$A$5:$A$3843,$B331,Data!$G$5:$G$3843,"R")</f>
        <v>1</v>
      </c>
      <c r="J331" s="30">
        <f>COUNTIFS(Data!$A$5:$A$3843,$B331,Data!$D$5:$D$3843,J$4)</f>
        <v>0</v>
      </c>
      <c r="K331" s="30">
        <f>COUNTIFS(Data!$A$5:$A$3843,$B331,Data!$D$5:$D$3843,K$4)</f>
        <v>1</v>
      </c>
      <c r="L331" s="30">
        <f>COUNTIFS(Data!$A$5:$A$3843,$B331,Data!$D$5:$D$3843,L$4)</f>
        <v>2</v>
      </c>
      <c r="M331" s="30">
        <f>COUNTIFS(Data!$A$5:$A$3843,$B331,Data!$D$5:$D$3843,M$4)</f>
        <v>2</v>
      </c>
      <c r="N331" s="13" t="str">
        <f t="shared" si="5"/>
        <v>OK</v>
      </c>
      <c r="O331" s="13" t="s">
        <v>1028</v>
      </c>
    </row>
    <row r="332" spans="1:15" ht="18" x14ac:dyDescent="0.25">
      <c r="A332" s="15">
        <v>328</v>
      </c>
      <c r="B332" s="15" t="s">
        <v>1029</v>
      </c>
      <c r="C332" s="15" t="s">
        <v>109</v>
      </c>
      <c r="D332" s="28" t="str">
        <f>IF(C332="","",IFERROR(INDEX(Lists!$B$2:$B$27,MATCH(C332,Lists!$A$2:$A$27,0)),"رمز غير معروف"))</f>
        <v>تكييف وتهوية</v>
      </c>
      <c r="E332" s="9" t="s">
        <v>982</v>
      </c>
      <c r="F332" s="31">
        <f>COUNTIFS(Data!$A$5:$A$3843,$B332)</f>
        <v>9</v>
      </c>
      <c r="G332" s="31">
        <f>COUNTIFS(Data!$A$5:$A$3843,$B332,Data!$G$5:$G$3843,"H")</f>
        <v>0</v>
      </c>
      <c r="H332" s="31">
        <f>COUNTIFS(Data!$A$5:$A$3843,$B332,Data!$G$5:$G$3843,"W")</f>
        <v>0</v>
      </c>
      <c r="I332" s="31">
        <f>COUNTIFS(Data!$A$5:$A$3843,$B332,Data!$G$5:$G$3843,"R")</f>
        <v>9</v>
      </c>
      <c r="J332" s="31">
        <f>COUNTIFS(Data!$A$5:$A$3843,$B332,Data!$D$5:$D$3843,J$4)</f>
        <v>9</v>
      </c>
      <c r="K332" s="31">
        <f>COUNTIFS(Data!$A$5:$A$3843,$B332,Data!$D$5:$D$3843,K$4)</f>
        <v>0</v>
      </c>
      <c r="L332" s="31">
        <f>COUNTIFS(Data!$A$5:$A$3843,$B332,Data!$D$5:$D$3843,L$4)</f>
        <v>0</v>
      </c>
      <c r="M332" s="31">
        <f>COUNTIFS(Data!$A$5:$A$3843,$B332,Data!$D$5:$D$3843,M$4)</f>
        <v>0</v>
      </c>
      <c r="N332" s="15" t="str">
        <f t="shared" si="5"/>
        <v>OK</v>
      </c>
      <c r="O332" s="15" t="s">
        <v>1030</v>
      </c>
    </row>
    <row r="333" spans="1:15" ht="18" x14ac:dyDescent="0.25">
      <c r="A333" s="13">
        <v>329</v>
      </c>
      <c r="B333" s="13" t="s">
        <v>1031</v>
      </c>
      <c r="C333" s="13" t="s">
        <v>109</v>
      </c>
      <c r="D333" s="10" t="str">
        <f>IF(C333="","",IFERROR(INDEX(Lists!$B$2:$B$27,MATCH(C333,Lists!$A$2:$A$27,0)),"رمز غير معروف"))</f>
        <v>تكييف وتهوية</v>
      </c>
      <c r="E333" s="7" t="s">
        <v>1032</v>
      </c>
      <c r="F333" s="30">
        <f>COUNTIFS(Data!$A$5:$A$3843,$B333)</f>
        <v>1</v>
      </c>
      <c r="G333" s="30">
        <f>COUNTIFS(Data!$A$5:$A$3843,$B333,Data!$G$5:$G$3843,"H")</f>
        <v>1</v>
      </c>
      <c r="H333" s="30">
        <f>COUNTIFS(Data!$A$5:$A$3843,$B333,Data!$G$5:$G$3843,"W")</f>
        <v>0</v>
      </c>
      <c r="I333" s="30">
        <f>COUNTIFS(Data!$A$5:$A$3843,$B333,Data!$G$5:$G$3843,"R")</f>
        <v>0</v>
      </c>
      <c r="J333" s="30">
        <f>COUNTIFS(Data!$A$5:$A$3843,$B333,Data!$D$5:$D$3843,J$4)</f>
        <v>0</v>
      </c>
      <c r="K333" s="30">
        <f>COUNTIFS(Data!$A$5:$A$3843,$B333,Data!$D$5:$D$3843,K$4)</f>
        <v>1</v>
      </c>
      <c r="L333" s="30">
        <f>COUNTIFS(Data!$A$5:$A$3843,$B333,Data!$D$5:$D$3843,L$4)</f>
        <v>0</v>
      </c>
      <c r="M333" s="30">
        <f>COUNTIFS(Data!$A$5:$A$3843,$B333,Data!$D$5:$D$3843,M$4)</f>
        <v>0</v>
      </c>
      <c r="N333" s="13" t="str">
        <f t="shared" si="5"/>
        <v>OK</v>
      </c>
      <c r="O333" s="13" t="s">
        <v>1033</v>
      </c>
    </row>
    <row r="334" spans="1:15" ht="18" x14ac:dyDescent="0.25">
      <c r="A334" s="15">
        <v>330</v>
      </c>
      <c r="B334" s="15" t="s">
        <v>1034</v>
      </c>
      <c r="C334" s="15" t="s">
        <v>109</v>
      </c>
      <c r="D334" s="28" t="str">
        <f>IF(C334="","",IFERROR(INDEX(Lists!$B$2:$B$27,MATCH(C334,Lists!$A$2:$A$27,0)),"رمز غير معروف"))</f>
        <v>تكييف وتهوية</v>
      </c>
      <c r="E334" s="9" t="s">
        <v>1035</v>
      </c>
      <c r="F334" s="31">
        <f>COUNTIFS(Data!$A$5:$A$3843,$B334)</f>
        <v>28</v>
      </c>
      <c r="G334" s="31">
        <f>COUNTIFS(Data!$A$5:$A$3843,$B334,Data!$G$5:$G$3843,"H")</f>
        <v>2</v>
      </c>
      <c r="H334" s="31">
        <f>COUNTIFS(Data!$A$5:$A$3843,$B334,Data!$G$5:$G$3843,"W")</f>
        <v>6</v>
      </c>
      <c r="I334" s="31">
        <f>COUNTIFS(Data!$A$5:$A$3843,$B334,Data!$G$5:$G$3843,"R")</f>
        <v>20</v>
      </c>
      <c r="J334" s="31">
        <f>COUNTIFS(Data!$A$5:$A$3843,$B334,Data!$D$5:$D$3843,J$4)</f>
        <v>3</v>
      </c>
      <c r="K334" s="31">
        <f>COUNTIFS(Data!$A$5:$A$3843,$B334,Data!$D$5:$D$3843,K$4)</f>
        <v>17</v>
      </c>
      <c r="L334" s="31">
        <f>COUNTIFS(Data!$A$5:$A$3843,$B334,Data!$D$5:$D$3843,L$4)</f>
        <v>8</v>
      </c>
      <c r="M334" s="31">
        <f>COUNTIFS(Data!$A$5:$A$3843,$B334,Data!$D$5:$D$3843,M$4)</f>
        <v>0</v>
      </c>
      <c r="N334" s="15" t="str">
        <f t="shared" si="5"/>
        <v>OK</v>
      </c>
      <c r="O334" s="15" t="s">
        <v>1036</v>
      </c>
    </row>
    <row r="335" spans="1:15" ht="18" x14ac:dyDescent="0.25">
      <c r="A335" s="13">
        <v>331</v>
      </c>
      <c r="B335" s="13" t="s">
        <v>1037</v>
      </c>
      <c r="C335" s="13" t="s">
        <v>109</v>
      </c>
      <c r="D335" s="10" t="str">
        <f>IF(C335="","",IFERROR(INDEX(Lists!$B$2:$B$27,MATCH(C335,Lists!$A$2:$A$27,0)),"رمز غير معروف"))</f>
        <v>تكييف وتهوية</v>
      </c>
      <c r="E335" s="7" t="s">
        <v>1038</v>
      </c>
      <c r="F335" s="30">
        <f>COUNTIFS(Data!$A$5:$A$3843,$B335)</f>
        <v>24</v>
      </c>
      <c r="G335" s="30">
        <f>COUNTIFS(Data!$A$5:$A$3843,$B335,Data!$G$5:$G$3843,"H")</f>
        <v>3</v>
      </c>
      <c r="H335" s="30">
        <f>COUNTIFS(Data!$A$5:$A$3843,$B335,Data!$G$5:$G$3843,"W")</f>
        <v>20</v>
      </c>
      <c r="I335" s="30">
        <f>COUNTIFS(Data!$A$5:$A$3843,$B335,Data!$G$5:$G$3843,"R")</f>
        <v>1</v>
      </c>
      <c r="J335" s="30">
        <f>COUNTIFS(Data!$A$5:$A$3843,$B335,Data!$D$5:$D$3843,J$4)</f>
        <v>0</v>
      </c>
      <c r="K335" s="30">
        <f>COUNTIFS(Data!$A$5:$A$3843,$B335,Data!$D$5:$D$3843,K$4)</f>
        <v>2</v>
      </c>
      <c r="L335" s="30">
        <f>COUNTIFS(Data!$A$5:$A$3843,$B335,Data!$D$5:$D$3843,L$4)</f>
        <v>22</v>
      </c>
      <c r="M335" s="30">
        <f>COUNTIFS(Data!$A$5:$A$3843,$B335,Data!$D$5:$D$3843,M$4)</f>
        <v>0</v>
      </c>
      <c r="N335" s="13" t="str">
        <f t="shared" si="5"/>
        <v>OK</v>
      </c>
      <c r="O335" s="13" t="s">
        <v>1039</v>
      </c>
    </row>
    <row r="336" spans="1:15" ht="18" x14ac:dyDescent="0.25">
      <c r="A336" s="15">
        <v>332</v>
      </c>
      <c r="B336" s="15" t="s">
        <v>1040</v>
      </c>
      <c r="C336" s="15" t="s">
        <v>109</v>
      </c>
      <c r="D336" s="28" t="str">
        <f>IF(C336="","",IFERROR(INDEX(Lists!$B$2:$B$27,MATCH(C336,Lists!$A$2:$A$27,0)),"رمز غير معروف"))</f>
        <v>تكييف وتهوية</v>
      </c>
      <c r="E336" s="9" t="s">
        <v>1041</v>
      </c>
      <c r="F336" s="31">
        <f>COUNTIFS(Data!$A$5:$A$3843,$B336)</f>
        <v>1</v>
      </c>
      <c r="G336" s="31">
        <f>COUNTIFS(Data!$A$5:$A$3843,$B336,Data!$G$5:$G$3843,"H")</f>
        <v>1</v>
      </c>
      <c r="H336" s="31">
        <f>COUNTIFS(Data!$A$5:$A$3843,$B336,Data!$G$5:$G$3843,"W")</f>
        <v>0</v>
      </c>
      <c r="I336" s="31">
        <f>COUNTIFS(Data!$A$5:$A$3843,$B336,Data!$G$5:$G$3843,"R")</f>
        <v>0</v>
      </c>
      <c r="J336" s="31">
        <f>COUNTIFS(Data!$A$5:$A$3843,$B336,Data!$D$5:$D$3843,J$4)</f>
        <v>0</v>
      </c>
      <c r="K336" s="31">
        <f>COUNTIFS(Data!$A$5:$A$3843,$B336,Data!$D$5:$D$3843,K$4)</f>
        <v>0</v>
      </c>
      <c r="L336" s="31">
        <f>COUNTIFS(Data!$A$5:$A$3843,$B336,Data!$D$5:$D$3843,L$4)</f>
        <v>1</v>
      </c>
      <c r="M336" s="31">
        <f>COUNTIFS(Data!$A$5:$A$3843,$B336,Data!$D$5:$D$3843,M$4)</f>
        <v>0</v>
      </c>
      <c r="N336" s="15" t="str">
        <f t="shared" si="5"/>
        <v>OK</v>
      </c>
      <c r="O336" s="15" t="s">
        <v>1042</v>
      </c>
    </row>
    <row r="337" spans="1:15" ht="18" x14ac:dyDescent="0.25">
      <c r="A337" s="13">
        <v>333</v>
      </c>
      <c r="B337" s="13" t="s">
        <v>1043</v>
      </c>
      <c r="C337" s="13" t="s">
        <v>109</v>
      </c>
      <c r="D337" s="10" t="str">
        <f>IF(C337="","",IFERROR(INDEX(Lists!$B$2:$B$27,MATCH(C337,Lists!$A$2:$A$27,0)),"رمز غير معروف"))</f>
        <v>تكييف وتهوية</v>
      </c>
      <c r="E337" s="7" t="s">
        <v>1044</v>
      </c>
      <c r="F337" s="30">
        <f>COUNTIFS(Data!$A$5:$A$3843,$B337)</f>
        <v>4</v>
      </c>
      <c r="G337" s="30">
        <f>COUNTIFS(Data!$A$5:$A$3843,$B337,Data!$G$5:$G$3843,"H")</f>
        <v>0</v>
      </c>
      <c r="H337" s="30">
        <f>COUNTIFS(Data!$A$5:$A$3843,$B337,Data!$G$5:$G$3843,"W")</f>
        <v>4</v>
      </c>
      <c r="I337" s="30">
        <f>COUNTIFS(Data!$A$5:$A$3843,$B337,Data!$G$5:$G$3843,"R")</f>
        <v>0</v>
      </c>
      <c r="J337" s="30">
        <f>COUNTIFS(Data!$A$5:$A$3843,$B337,Data!$D$5:$D$3843,J$4)</f>
        <v>0</v>
      </c>
      <c r="K337" s="30">
        <f>COUNTIFS(Data!$A$5:$A$3843,$B337,Data!$D$5:$D$3843,K$4)</f>
        <v>0</v>
      </c>
      <c r="L337" s="30">
        <f>COUNTIFS(Data!$A$5:$A$3843,$B337,Data!$D$5:$D$3843,L$4)</f>
        <v>4</v>
      </c>
      <c r="M337" s="30">
        <f>COUNTIFS(Data!$A$5:$A$3843,$B337,Data!$D$5:$D$3843,M$4)</f>
        <v>0</v>
      </c>
      <c r="N337" s="13" t="str">
        <f t="shared" si="5"/>
        <v>OK</v>
      </c>
      <c r="O337" s="13" t="s">
        <v>1042</v>
      </c>
    </row>
    <row r="338" spans="1:15" ht="18" x14ac:dyDescent="0.25">
      <c r="A338" s="15">
        <v>334</v>
      </c>
      <c r="B338" s="15" t="s">
        <v>1045</v>
      </c>
      <c r="C338" s="15" t="s">
        <v>109</v>
      </c>
      <c r="D338" s="28" t="str">
        <f>IF(C338="","",IFERROR(INDEX(Lists!$B$2:$B$27,MATCH(C338,Lists!$A$2:$A$27,0)),"رمز غير معروف"))</f>
        <v>تكييف وتهوية</v>
      </c>
      <c r="E338" s="9" t="s">
        <v>1046</v>
      </c>
      <c r="F338" s="31">
        <f>COUNTIFS(Data!$A$5:$A$3843,$B338)</f>
        <v>11</v>
      </c>
      <c r="G338" s="31">
        <f>COUNTIFS(Data!$A$5:$A$3843,$B338,Data!$G$5:$G$3843,"H")</f>
        <v>2</v>
      </c>
      <c r="H338" s="31">
        <f>COUNTIFS(Data!$A$5:$A$3843,$B338,Data!$G$5:$G$3843,"W")</f>
        <v>8</v>
      </c>
      <c r="I338" s="31">
        <f>COUNTIFS(Data!$A$5:$A$3843,$B338,Data!$G$5:$G$3843,"R")</f>
        <v>1</v>
      </c>
      <c r="J338" s="31">
        <f>COUNTIFS(Data!$A$5:$A$3843,$B338,Data!$D$5:$D$3843,J$4)</f>
        <v>0</v>
      </c>
      <c r="K338" s="31">
        <f>COUNTIFS(Data!$A$5:$A$3843,$B338,Data!$D$5:$D$3843,K$4)</f>
        <v>0</v>
      </c>
      <c r="L338" s="31">
        <f>COUNTIFS(Data!$A$5:$A$3843,$B338,Data!$D$5:$D$3843,L$4)</f>
        <v>11</v>
      </c>
      <c r="M338" s="31">
        <f>COUNTIFS(Data!$A$5:$A$3843,$B338,Data!$D$5:$D$3843,M$4)</f>
        <v>0</v>
      </c>
      <c r="N338" s="15" t="str">
        <f t="shared" si="5"/>
        <v>OK</v>
      </c>
      <c r="O338" s="15" t="s">
        <v>1047</v>
      </c>
    </row>
    <row r="339" spans="1:15" ht="18" x14ac:dyDescent="0.25">
      <c r="A339" s="13">
        <v>335</v>
      </c>
      <c r="B339" s="13" t="s">
        <v>1048</v>
      </c>
      <c r="C339" s="13" t="s">
        <v>109</v>
      </c>
      <c r="D339" s="10" t="str">
        <f>IF(C339="","",IFERROR(INDEX(Lists!$B$2:$B$27,MATCH(C339,Lists!$A$2:$A$27,0)),"رمز غير معروف"))</f>
        <v>تكييف وتهوية</v>
      </c>
      <c r="E339" s="7" t="s">
        <v>1049</v>
      </c>
      <c r="F339" s="30">
        <f>COUNTIFS(Data!$A$5:$A$3843,$B339)</f>
        <v>12</v>
      </c>
      <c r="G339" s="30">
        <f>COUNTIFS(Data!$A$5:$A$3843,$B339,Data!$G$5:$G$3843,"H")</f>
        <v>1</v>
      </c>
      <c r="H339" s="30">
        <f>COUNTIFS(Data!$A$5:$A$3843,$B339,Data!$G$5:$G$3843,"W")</f>
        <v>11</v>
      </c>
      <c r="I339" s="30">
        <f>COUNTIFS(Data!$A$5:$A$3843,$B339,Data!$G$5:$G$3843,"R")</f>
        <v>0</v>
      </c>
      <c r="J339" s="30">
        <f>COUNTIFS(Data!$A$5:$A$3843,$B339,Data!$D$5:$D$3843,J$4)</f>
        <v>0</v>
      </c>
      <c r="K339" s="30">
        <f>COUNTIFS(Data!$A$5:$A$3843,$B339,Data!$D$5:$D$3843,K$4)</f>
        <v>0</v>
      </c>
      <c r="L339" s="30">
        <f>COUNTIFS(Data!$A$5:$A$3843,$B339,Data!$D$5:$D$3843,L$4)</f>
        <v>0</v>
      </c>
      <c r="M339" s="30">
        <f>COUNTIFS(Data!$A$5:$A$3843,$B339,Data!$D$5:$D$3843,M$4)</f>
        <v>12</v>
      </c>
      <c r="N339" s="13" t="str">
        <f t="shared" si="5"/>
        <v>OK</v>
      </c>
      <c r="O339" s="13" t="s">
        <v>1050</v>
      </c>
    </row>
    <row r="340" spans="1:15" ht="18" x14ac:dyDescent="0.25">
      <c r="A340" s="15">
        <v>336</v>
      </c>
      <c r="B340" s="15" t="s">
        <v>1051</v>
      </c>
      <c r="C340" s="15" t="s">
        <v>109</v>
      </c>
      <c r="D340" s="28" t="str">
        <f>IF(C340="","",IFERROR(INDEX(Lists!$B$2:$B$27,MATCH(C340,Lists!$A$2:$A$27,0)),"رمز غير معروف"))</f>
        <v>تكييف وتهوية</v>
      </c>
      <c r="E340" s="9" t="s">
        <v>1052</v>
      </c>
      <c r="F340" s="31">
        <f>COUNTIFS(Data!$A$5:$A$3843,$B340)</f>
        <v>9</v>
      </c>
      <c r="G340" s="31">
        <f>COUNTIFS(Data!$A$5:$A$3843,$B340,Data!$G$5:$G$3843,"H")</f>
        <v>1</v>
      </c>
      <c r="H340" s="31">
        <f>COUNTIFS(Data!$A$5:$A$3843,$B340,Data!$G$5:$G$3843,"W")</f>
        <v>7</v>
      </c>
      <c r="I340" s="31">
        <f>COUNTIFS(Data!$A$5:$A$3843,$B340,Data!$G$5:$G$3843,"R")</f>
        <v>1</v>
      </c>
      <c r="J340" s="31">
        <f>COUNTIFS(Data!$A$5:$A$3843,$B340,Data!$D$5:$D$3843,J$4)</f>
        <v>0</v>
      </c>
      <c r="K340" s="31">
        <f>COUNTIFS(Data!$A$5:$A$3843,$B340,Data!$D$5:$D$3843,K$4)</f>
        <v>2</v>
      </c>
      <c r="L340" s="31">
        <f>COUNTIFS(Data!$A$5:$A$3843,$B340,Data!$D$5:$D$3843,L$4)</f>
        <v>7</v>
      </c>
      <c r="M340" s="31">
        <f>COUNTIFS(Data!$A$5:$A$3843,$B340,Data!$D$5:$D$3843,M$4)</f>
        <v>0</v>
      </c>
      <c r="N340" s="15" t="str">
        <f t="shared" si="5"/>
        <v>OK</v>
      </c>
      <c r="O340" s="15" t="s">
        <v>1053</v>
      </c>
    </row>
    <row r="341" spans="1:15" ht="18" x14ac:dyDescent="0.25">
      <c r="A341" s="13">
        <v>337</v>
      </c>
      <c r="B341" s="13" t="s">
        <v>1054</v>
      </c>
      <c r="C341" s="13" t="s">
        <v>109</v>
      </c>
      <c r="D341" s="10" t="str">
        <f>IF(C341="","",IFERROR(INDEX(Lists!$B$2:$B$27,MATCH(C341,Lists!$A$2:$A$27,0)),"رمز غير معروف"))</f>
        <v>تكييف وتهوية</v>
      </c>
      <c r="E341" s="7" t="s">
        <v>1055</v>
      </c>
      <c r="F341" s="30">
        <f>COUNTIFS(Data!$A$5:$A$3843,$B341)</f>
        <v>4</v>
      </c>
      <c r="G341" s="30">
        <f>COUNTIFS(Data!$A$5:$A$3843,$B341,Data!$G$5:$G$3843,"H")</f>
        <v>0</v>
      </c>
      <c r="H341" s="30">
        <f>COUNTIFS(Data!$A$5:$A$3843,$B341,Data!$G$5:$G$3843,"W")</f>
        <v>3</v>
      </c>
      <c r="I341" s="30">
        <f>COUNTIFS(Data!$A$5:$A$3843,$B341,Data!$G$5:$G$3843,"R")</f>
        <v>1</v>
      </c>
      <c r="J341" s="30">
        <f>COUNTIFS(Data!$A$5:$A$3843,$B341,Data!$D$5:$D$3843,J$4)</f>
        <v>0</v>
      </c>
      <c r="K341" s="30">
        <f>COUNTIFS(Data!$A$5:$A$3843,$B341,Data!$D$5:$D$3843,K$4)</f>
        <v>1</v>
      </c>
      <c r="L341" s="30">
        <f>COUNTIFS(Data!$A$5:$A$3843,$B341,Data!$D$5:$D$3843,L$4)</f>
        <v>3</v>
      </c>
      <c r="M341" s="30">
        <f>COUNTIFS(Data!$A$5:$A$3843,$B341,Data!$D$5:$D$3843,M$4)</f>
        <v>0</v>
      </c>
      <c r="N341" s="13" t="str">
        <f t="shared" si="5"/>
        <v>OK</v>
      </c>
      <c r="O341" s="13" t="s">
        <v>1056</v>
      </c>
    </row>
    <row r="342" spans="1:15" ht="18" x14ac:dyDescent="0.25">
      <c r="A342" s="15">
        <v>338</v>
      </c>
      <c r="B342" s="15" t="s">
        <v>1057</v>
      </c>
      <c r="C342" s="15" t="s">
        <v>109</v>
      </c>
      <c r="D342" s="28" t="str">
        <f>IF(C342="","",IFERROR(INDEX(Lists!$B$2:$B$27,MATCH(C342,Lists!$A$2:$A$27,0)),"رمز غير معروف"))</f>
        <v>تكييف وتهوية</v>
      </c>
      <c r="E342" s="9" t="s">
        <v>1058</v>
      </c>
      <c r="F342" s="31">
        <f>COUNTIFS(Data!$A$5:$A$3843,$B342)</f>
        <v>14</v>
      </c>
      <c r="G342" s="31">
        <f>COUNTIFS(Data!$A$5:$A$3843,$B342,Data!$G$5:$G$3843,"H")</f>
        <v>0</v>
      </c>
      <c r="H342" s="31">
        <f>COUNTIFS(Data!$A$5:$A$3843,$B342,Data!$G$5:$G$3843,"W")</f>
        <v>0</v>
      </c>
      <c r="I342" s="31">
        <f>COUNTIFS(Data!$A$5:$A$3843,$B342,Data!$G$5:$G$3843,"R")</f>
        <v>14</v>
      </c>
      <c r="J342" s="31">
        <f>COUNTIFS(Data!$A$5:$A$3843,$B342,Data!$D$5:$D$3843,J$4)</f>
        <v>8</v>
      </c>
      <c r="K342" s="31">
        <f>COUNTIFS(Data!$A$5:$A$3843,$B342,Data!$D$5:$D$3843,K$4)</f>
        <v>0</v>
      </c>
      <c r="L342" s="31">
        <f>COUNTIFS(Data!$A$5:$A$3843,$B342,Data!$D$5:$D$3843,L$4)</f>
        <v>0</v>
      </c>
      <c r="M342" s="31">
        <f>COUNTIFS(Data!$A$5:$A$3843,$B342,Data!$D$5:$D$3843,M$4)</f>
        <v>6</v>
      </c>
      <c r="N342" s="15" t="str">
        <f t="shared" si="5"/>
        <v>OK</v>
      </c>
      <c r="O342" s="15" t="s">
        <v>1059</v>
      </c>
    </row>
    <row r="343" spans="1:15" ht="18" x14ac:dyDescent="0.25">
      <c r="A343" s="13">
        <v>339</v>
      </c>
      <c r="B343" s="13" t="s">
        <v>1060</v>
      </c>
      <c r="C343" s="13" t="s">
        <v>109</v>
      </c>
      <c r="D343" s="10" t="str">
        <f>IF(C343="","",IFERROR(INDEX(Lists!$B$2:$B$27,MATCH(C343,Lists!$A$2:$A$27,0)),"رمز غير معروف"))</f>
        <v>تكييف وتهوية</v>
      </c>
      <c r="E343" s="7" t="s">
        <v>1061</v>
      </c>
      <c r="F343" s="30">
        <f>COUNTIFS(Data!$A$5:$A$3843,$B343)</f>
        <v>1</v>
      </c>
      <c r="G343" s="30">
        <f>COUNTIFS(Data!$A$5:$A$3843,$B343,Data!$G$5:$G$3843,"H")</f>
        <v>1</v>
      </c>
      <c r="H343" s="30">
        <f>COUNTIFS(Data!$A$5:$A$3843,$B343,Data!$G$5:$G$3843,"W")</f>
        <v>0</v>
      </c>
      <c r="I343" s="30">
        <f>COUNTIFS(Data!$A$5:$A$3843,$B343,Data!$G$5:$G$3843,"R")</f>
        <v>0</v>
      </c>
      <c r="J343" s="30">
        <f>COUNTIFS(Data!$A$5:$A$3843,$B343,Data!$D$5:$D$3843,J$4)</f>
        <v>0</v>
      </c>
      <c r="K343" s="30">
        <f>COUNTIFS(Data!$A$5:$A$3843,$B343,Data!$D$5:$D$3843,K$4)</f>
        <v>0</v>
      </c>
      <c r="L343" s="30">
        <f>COUNTIFS(Data!$A$5:$A$3843,$B343,Data!$D$5:$D$3843,L$4)</f>
        <v>1</v>
      </c>
      <c r="M343" s="30">
        <f>COUNTIFS(Data!$A$5:$A$3843,$B343,Data!$D$5:$D$3843,M$4)</f>
        <v>0</v>
      </c>
      <c r="N343" s="13" t="str">
        <f t="shared" si="5"/>
        <v>OK</v>
      </c>
      <c r="O343" s="13" t="s">
        <v>1025</v>
      </c>
    </row>
    <row r="344" spans="1:15" ht="18" x14ac:dyDescent="0.25">
      <c r="A344" s="15">
        <v>340</v>
      </c>
      <c r="B344" s="15" t="s">
        <v>1062</v>
      </c>
      <c r="C344" s="15" t="s">
        <v>109</v>
      </c>
      <c r="D344" s="28" t="str">
        <f>IF(C344="","",IFERROR(INDEX(Lists!$B$2:$B$27,MATCH(C344,Lists!$A$2:$A$27,0)),"رمز غير معروف"))</f>
        <v>تكييف وتهوية</v>
      </c>
      <c r="E344" s="9" t="s">
        <v>1063</v>
      </c>
      <c r="F344" s="31">
        <f>COUNTIFS(Data!$A$5:$A$3843,$B344)</f>
        <v>1</v>
      </c>
      <c r="G344" s="31">
        <f>COUNTIFS(Data!$A$5:$A$3843,$B344,Data!$G$5:$G$3843,"H")</f>
        <v>0</v>
      </c>
      <c r="H344" s="31">
        <f>COUNTIFS(Data!$A$5:$A$3843,$B344,Data!$G$5:$G$3843,"W")</f>
        <v>1</v>
      </c>
      <c r="I344" s="31">
        <f>COUNTIFS(Data!$A$5:$A$3843,$B344,Data!$G$5:$G$3843,"R")</f>
        <v>0</v>
      </c>
      <c r="J344" s="31">
        <f>COUNTIFS(Data!$A$5:$A$3843,$B344,Data!$D$5:$D$3843,J$4)</f>
        <v>0</v>
      </c>
      <c r="K344" s="31">
        <f>COUNTIFS(Data!$A$5:$A$3843,$B344,Data!$D$5:$D$3843,K$4)</f>
        <v>0</v>
      </c>
      <c r="L344" s="31">
        <f>COUNTIFS(Data!$A$5:$A$3843,$B344,Data!$D$5:$D$3843,L$4)</f>
        <v>1</v>
      </c>
      <c r="M344" s="31">
        <f>COUNTIFS(Data!$A$5:$A$3843,$B344,Data!$D$5:$D$3843,M$4)</f>
        <v>0</v>
      </c>
      <c r="N344" s="15" t="str">
        <f t="shared" si="5"/>
        <v>OK</v>
      </c>
      <c r="O344" s="15" t="s">
        <v>1064</v>
      </c>
    </row>
    <row r="345" spans="1:15" ht="18" x14ac:dyDescent="0.25">
      <c r="A345" s="13">
        <v>341</v>
      </c>
      <c r="B345" s="13" t="s">
        <v>1065</v>
      </c>
      <c r="C345" s="13" t="s">
        <v>109</v>
      </c>
      <c r="D345" s="10" t="str">
        <f>IF(C345="","",IFERROR(INDEX(Lists!$B$2:$B$27,MATCH(C345,Lists!$A$2:$A$27,0)),"رمز غير معروف"))</f>
        <v>تكييف وتهوية</v>
      </c>
      <c r="E345" s="7" t="s">
        <v>1066</v>
      </c>
      <c r="F345" s="30">
        <f>COUNTIFS(Data!$A$5:$A$3843,$B345)</f>
        <v>1</v>
      </c>
      <c r="G345" s="30">
        <f>COUNTIFS(Data!$A$5:$A$3843,$B345,Data!$G$5:$G$3843,"H")</f>
        <v>0</v>
      </c>
      <c r="H345" s="30">
        <f>COUNTIFS(Data!$A$5:$A$3843,$B345,Data!$G$5:$G$3843,"W")</f>
        <v>1</v>
      </c>
      <c r="I345" s="30">
        <f>COUNTIFS(Data!$A$5:$A$3843,$B345,Data!$G$5:$G$3843,"R")</f>
        <v>0</v>
      </c>
      <c r="J345" s="30">
        <f>COUNTIFS(Data!$A$5:$A$3843,$B345,Data!$D$5:$D$3843,J$4)</f>
        <v>0</v>
      </c>
      <c r="K345" s="30">
        <f>COUNTIFS(Data!$A$5:$A$3843,$B345,Data!$D$5:$D$3843,K$4)</f>
        <v>0</v>
      </c>
      <c r="L345" s="30">
        <f>COUNTIFS(Data!$A$5:$A$3843,$B345,Data!$D$5:$D$3843,L$4)</f>
        <v>1</v>
      </c>
      <c r="M345" s="30">
        <f>COUNTIFS(Data!$A$5:$A$3843,$B345,Data!$D$5:$D$3843,M$4)</f>
        <v>0</v>
      </c>
      <c r="N345" s="13" t="str">
        <f t="shared" si="5"/>
        <v>OK</v>
      </c>
      <c r="O345" s="13" t="s">
        <v>1067</v>
      </c>
    </row>
    <row r="346" spans="1:15" ht="18" x14ac:dyDescent="0.25">
      <c r="A346" s="15">
        <v>342</v>
      </c>
      <c r="B346" s="15" t="s">
        <v>1068</v>
      </c>
      <c r="C346" s="15" t="s">
        <v>109</v>
      </c>
      <c r="D346" s="28" t="str">
        <f>IF(C346="","",IFERROR(INDEX(Lists!$B$2:$B$27,MATCH(C346,Lists!$A$2:$A$27,0)),"رمز غير معروف"))</f>
        <v>تكييف وتهوية</v>
      </c>
      <c r="E346" s="9" t="s">
        <v>1069</v>
      </c>
      <c r="F346" s="31">
        <f>COUNTIFS(Data!$A$5:$A$3843,$B346)</f>
        <v>1</v>
      </c>
      <c r="G346" s="31">
        <f>COUNTIFS(Data!$A$5:$A$3843,$B346,Data!$G$5:$G$3843,"H")</f>
        <v>0</v>
      </c>
      <c r="H346" s="31">
        <f>COUNTIFS(Data!$A$5:$A$3843,$B346,Data!$G$5:$G$3843,"W")</f>
        <v>1</v>
      </c>
      <c r="I346" s="31">
        <f>COUNTIFS(Data!$A$5:$A$3843,$B346,Data!$G$5:$G$3843,"R")</f>
        <v>0</v>
      </c>
      <c r="J346" s="31">
        <f>COUNTIFS(Data!$A$5:$A$3843,$B346,Data!$D$5:$D$3843,J$4)</f>
        <v>0</v>
      </c>
      <c r="K346" s="31">
        <f>COUNTIFS(Data!$A$5:$A$3843,$B346,Data!$D$5:$D$3843,K$4)</f>
        <v>0</v>
      </c>
      <c r="L346" s="31">
        <f>COUNTIFS(Data!$A$5:$A$3843,$B346,Data!$D$5:$D$3843,L$4)</f>
        <v>1</v>
      </c>
      <c r="M346" s="31">
        <f>COUNTIFS(Data!$A$5:$A$3843,$B346,Data!$D$5:$D$3843,M$4)</f>
        <v>0</v>
      </c>
      <c r="N346" s="15" t="str">
        <f t="shared" si="5"/>
        <v>OK</v>
      </c>
      <c r="O346" s="15" t="s">
        <v>1070</v>
      </c>
    </row>
    <row r="347" spans="1:15" ht="18" x14ac:dyDescent="0.25">
      <c r="A347" s="13">
        <v>343</v>
      </c>
      <c r="B347" s="13" t="s">
        <v>1071</v>
      </c>
      <c r="C347" s="13" t="s">
        <v>109</v>
      </c>
      <c r="D347" s="10" t="str">
        <f>IF(C347="","",IFERROR(INDEX(Lists!$B$2:$B$27,MATCH(C347,Lists!$A$2:$A$27,0)),"رمز غير معروف"))</f>
        <v>تكييف وتهوية</v>
      </c>
      <c r="E347" s="7" t="s">
        <v>1072</v>
      </c>
      <c r="F347" s="30">
        <f>COUNTIFS(Data!$A$5:$A$3843,$B347)</f>
        <v>2</v>
      </c>
      <c r="G347" s="30">
        <f>COUNTIFS(Data!$A$5:$A$3843,$B347,Data!$G$5:$G$3843,"H")</f>
        <v>0</v>
      </c>
      <c r="H347" s="30">
        <f>COUNTIFS(Data!$A$5:$A$3843,$B347,Data!$G$5:$G$3843,"W")</f>
        <v>2</v>
      </c>
      <c r="I347" s="30">
        <f>COUNTIFS(Data!$A$5:$A$3843,$B347,Data!$G$5:$G$3843,"R")</f>
        <v>0</v>
      </c>
      <c r="J347" s="30">
        <f>COUNTIFS(Data!$A$5:$A$3843,$B347,Data!$D$5:$D$3843,J$4)</f>
        <v>0</v>
      </c>
      <c r="K347" s="30">
        <f>COUNTIFS(Data!$A$5:$A$3843,$B347,Data!$D$5:$D$3843,K$4)</f>
        <v>0</v>
      </c>
      <c r="L347" s="30">
        <f>COUNTIFS(Data!$A$5:$A$3843,$B347,Data!$D$5:$D$3843,L$4)</f>
        <v>2</v>
      </c>
      <c r="M347" s="30">
        <f>COUNTIFS(Data!$A$5:$A$3843,$B347,Data!$D$5:$D$3843,M$4)</f>
        <v>0</v>
      </c>
      <c r="N347" s="13" t="str">
        <f t="shared" si="5"/>
        <v>OK</v>
      </c>
      <c r="O347" s="13" t="s">
        <v>1073</v>
      </c>
    </row>
    <row r="348" spans="1:15" ht="18" x14ac:dyDescent="0.25">
      <c r="A348" s="15">
        <v>344</v>
      </c>
      <c r="B348" s="15" t="s">
        <v>1074</v>
      </c>
      <c r="C348" s="15" t="s">
        <v>109</v>
      </c>
      <c r="D348" s="28" t="str">
        <f>IF(C348="","",IFERROR(INDEX(Lists!$B$2:$B$27,MATCH(C348,Lists!$A$2:$A$27,0)),"رمز غير معروف"))</f>
        <v>تكييف وتهوية</v>
      </c>
      <c r="E348" s="9" t="s">
        <v>1075</v>
      </c>
      <c r="F348" s="31">
        <f>COUNTIFS(Data!$A$5:$A$3843,$B348)</f>
        <v>6</v>
      </c>
      <c r="G348" s="31">
        <f>COUNTIFS(Data!$A$5:$A$3843,$B348,Data!$G$5:$G$3843,"H")</f>
        <v>1</v>
      </c>
      <c r="H348" s="31">
        <f>COUNTIFS(Data!$A$5:$A$3843,$B348,Data!$G$5:$G$3843,"W")</f>
        <v>5</v>
      </c>
      <c r="I348" s="31">
        <f>COUNTIFS(Data!$A$5:$A$3843,$B348,Data!$G$5:$G$3843,"R")</f>
        <v>0</v>
      </c>
      <c r="J348" s="31">
        <f>COUNTIFS(Data!$A$5:$A$3843,$B348,Data!$D$5:$D$3843,J$4)</f>
        <v>0</v>
      </c>
      <c r="K348" s="31">
        <f>COUNTIFS(Data!$A$5:$A$3843,$B348,Data!$D$5:$D$3843,K$4)</f>
        <v>0</v>
      </c>
      <c r="L348" s="31">
        <f>COUNTIFS(Data!$A$5:$A$3843,$B348,Data!$D$5:$D$3843,L$4)</f>
        <v>5</v>
      </c>
      <c r="M348" s="31">
        <f>COUNTIFS(Data!$A$5:$A$3843,$B348,Data!$D$5:$D$3843,M$4)</f>
        <v>1</v>
      </c>
      <c r="N348" s="15" t="str">
        <f t="shared" si="5"/>
        <v>OK</v>
      </c>
      <c r="O348" s="15" t="s">
        <v>1076</v>
      </c>
    </row>
    <row r="349" spans="1:15" ht="18" x14ac:dyDescent="0.25">
      <c r="A349" s="13">
        <v>345</v>
      </c>
      <c r="B349" s="13" t="s">
        <v>1077</v>
      </c>
      <c r="C349" s="13" t="s">
        <v>110</v>
      </c>
      <c r="D349" s="10" t="str">
        <f>IF(C349="","",IFERROR(INDEX(Lists!$B$2:$B$27,MATCH(C349,Lists!$A$2:$A$27,0)),"رمز غير معروف"))</f>
        <v>مصاعد</v>
      </c>
      <c r="E349" s="7" t="s">
        <v>1078</v>
      </c>
      <c r="F349" s="30">
        <f>COUNTIFS(Data!$A$5:$A$3843,$B349)</f>
        <v>3</v>
      </c>
      <c r="G349" s="30">
        <f>COUNTIFS(Data!$A$5:$A$3843,$B349,Data!$G$5:$G$3843,"H")</f>
        <v>3</v>
      </c>
      <c r="H349" s="30">
        <f>COUNTIFS(Data!$A$5:$A$3843,$B349,Data!$G$5:$G$3843,"W")</f>
        <v>0</v>
      </c>
      <c r="I349" s="30">
        <f>COUNTIFS(Data!$A$5:$A$3843,$B349,Data!$G$5:$G$3843,"R")</f>
        <v>0</v>
      </c>
      <c r="J349" s="30">
        <f>COUNTIFS(Data!$A$5:$A$3843,$B349,Data!$D$5:$D$3843,J$4)</f>
        <v>0</v>
      </c>
      <c r="K349" s="30">
        <f>COUNTIFS(Data!$A$5:$A$3843,$B349,Data!$D$5:$D$3843,K$4)</f>
        <v>0</v>
      </c>
      <c r="L349" s="30">
        <f>COUNTIFS(Data!$A$5:$A$3843,$B349,Data!$D$5:$D$3843,L$4)</f>
        <v>0</v>
      </c>
      <c r="M349" s="30">
        <f>COUNTIFS(Data!$A$5:$A$3843,$B349,Data!$D$5:$D$3843,M$4)</f>
        <v>3</v>
      </c>
      <c r="N349" s="13" t="str">
        <f t="shared" si="5"/>
        <v>OK</v>
      </c>
      <c r="O349" s="13" t="s">
        <v>1007</v>
      </c>
    </row>
    <row r="350" spans="1:15" ht="18" x14ac:dyDescent="0.25">
      <c r="A350" s="15">
        <v>346</v>
      </c>
      <c r="B350" s="15" t="s">
        <v>1079</v>
      </c>
      <c r="C350" s="15" t="s">
        <v>110</v>
      </c>
      <c r="D350" s="28" t="str">
        <f>IF(C350="","",IFERROR(INDEX(Lists!$B$2:$B$27,MATCH(C350,Lists!$A$2:$A$27,0)),"رمز غير معروف"))</f>
        <v>مصاعد</v>
      </c>
      <c r="E350" s="9" t="s">
        <v>1080</v>
      </c>
      <c r="F350" s="31">
        <f>COUNTIFS(Data!$A$5:$A$3843,$B350)</f>
        <v>12</v>
      </c>
      <c r="G350" s="31">
        <f>COUNTIFS(Data!$A$5:$A$3843,$B350,Data!$G$5:$G$3843,"H")</f>
        <v>0</v>
      </c>
      <c r="H350" s="31">
        <f>COUNTIFS(Data!$A$5:$A$3843,$B350,Data!$G$5:$G$3843,"W")</f>
        <v>11</v>
      </c>
      <c r="I350" s="31">
        <f>COUNTIFS(Data!$A$5:$A$3843,$B350,Data!$G$5:$G$3843,"R")</f>
        <v>1</v>
      </c>
      <c r="J350" s="31">
        <f>COUNTIFS(Data!$A$5:$A$3843,$B350,Data!$D$5:$D$3843,J$4)</f>
        <v>0</v>
      </c>
      <c r="K350" s="31">
        <f>COUNTIFS(Data!$A$5:$A$3843,$B350,Data!$D$5:$D$3843,K$4)</f>
        <v>0</v>
      </c>
      <c r="L350" s="31">
        <f>COUNTIFS(Data!$A$5:$A$3843,$B350,Data!$D$5:$D$3843,L$4)</f>
        <v>0</v>
      </c>
      <c r="M350" s="31">
        <f>COUNTIFS(Data!$A$5:$A$3843,$B350,Data!$D$5:$D$3843,M$4)</f>
        <v>12</v>
      </c>
      <c r="N350" s="15" t="str">
        <f t="shared" si="5"/>
        <v>OK</v>
      </c>
      <c r="O350" s="15" t="s">
        <v>1007</v>
      </c>
    </row>
    <row r="351" spans="1:15" ht="18" x14ac:dyDescent="0.25">
      <c r="A351" s="13">
        <v>347</v>
      </c>
      <c r="B351" s="13" t="s">
        <v>1081</v>
      </c>
      <c r="C351" s="13" t="s">
        <v>110</v>
      </c>
      <c r="D351" s="10" t="str">
        <f>IF(C351="","",IFERROR(INDEX(Lists!$B$2:$B$27,MATCH(C351,Lists!$A$2:$A$27,0)),"رمز غير معروف"))</f>
        <v>مصاعد</v>
      </c>
      <c r="E351" s="7" t="s">
        <v>1082</v>
      </c>
      <c r="F351" s="30">
        <f>COUNTIFS(Data!$A$5:$A$3843,$B351)</f>
        <v>19</v>
      </c>
      <c r="G351" s="30">
        <f>COUNTIFS(Data!$A$5:$A$3843,$B351,Data!$G$5:$G$3843,"H")</f>
        <v>3</v>
      </c>
      <c r="H351" s="30">
        <f>COUNTIFS(Data!$A$5:$A$3843,$B351,Data!$G$5:$G$3843,"W")</f>
        <v>14</v>
      </c>
      <c r="I351" s="30">
        <f>COUNTIFS(Data!$A$5:$A$3843,$B351,Data!$G$5:$G$3843,"R")</f>
        <v>2</v>
      </c>
      <c r="J351" s="30">
        <f>COUNTIFS(Data!$A$5:$A$3843,$B351,Data!$D$5:$D$3843,J$4)</f>
        <v>0</v>
      </c>
      <c r="K351" s="30">
        <f>COUNTIFS(Data!$A$5:$A$3843,$B351,Data!$D$5:$D$3843,K$4)</f>
        <v>0</v>
      </c>
      <c r="L351" s="30">
        <f>COUNTIFS(Data!$A$5:$A$3843,$B351,Data!$D$5:$D$3843,L$4)</f>
        <v>0</v>
      </c>
      <c r="M351" s="30">
        <f>COUNTIFS(Data!$A$5:$A$3843,$B351,Data!$D$5:$D$3843,M$4)</f>
        <v>19</v>
      </c>
      <c r="N351" s="13" t="str">
        <f t="shared" si="5"/>
        <v>OK</v>
      </c>
      <c r="O351" s="13" t="s">
        <v>1083</v>
      </c>
    </row>
    <row r="352" spans="1:15" ht="18" x14ac:dyDescent="0.25">
      <c r="A352" s="15">
        <v>348</v>
      </c>
      <c r="B352" s="15" t="s">
        <v>1084</v>
      </c>
      <c r="C352" s="15" t="s">
        <v>110</v>
      </c>
      <c r="D352" s="28" t="str">
        <f>IF(C352="","",IFERROR(INDEX(Lists!$B$2:$B$27,MATCH(C352,Lists!$A$2:$A$27,0)),"رمز غير معروف"))</f>
        <v>مصاعد</v>
      </c>
      <c r="E352" s="9" t="s">
        <v>1085</v>
      </c>
      <c r="F352" s="31">
        <f>COUNTIFS(Data!$A$5:$A$3843,$B352)</f>
        <v>2</v>
      </c>
      <c r="G352" s="31">
        <f>COUNTIFS(Data!$A$5:$A$3843,$B352,Data!$G$5:$G$3843,"H")</f>
        <v>0</v>
      </c>
      <c r="H352" s="31">
        <f>COUNTIFS(Data!$A$5:$A$3843,$B352,Data!$G$5:$G$3843,"W")</f>
        <v>0</v>
      </c>
      <c r="I352" s="31">
        <f>COUNTIFS(Data!$A$5:$A$3843,$B352,Data!$G$5:$G$3843,"R")</f>
        <v>2</v>
      </c>
      <c r="J352" s="31">
        <f>COUNTIFS(Data!$A$5:$A$3843,$B352,Data!$D$5:$D$3843,J$4)</f>
        <v>2</v>
      </c>
      <c r="K352" s="31">
        <f>COUNTIFS(Data!$A$5:$A$3843,$B352,Data!$D$5:$D$3843,K$4)</f>
        <v>0</v>
      </c>
      <c r="L352" s="31">
        <f>COUNTIFS(Data!$A$5:$A$3843,$B352,Data!$D$5:$D$3843,L$4)</f>
        <v>0</v>
      </c>
      <c r="M352" s="31">
        <f>COUNTIFS(Data!$A$5:$A$3843,$B352,Data!$D$5:$D$3843,M$4)</f>
        <v>0</v>
      </c>
      <c r="N352" s="15" t="str">
        <f t="shared" si="5"/>
        <v>OK</v>
      </c>
      <c r="O352" s="15" t="s">
        <v>1083</v>
      </c>
    </row>
    <row r="353" spans="1:15" ht="18" x14ac:dyDescent="0.25">
      <c r="A353" s="13">
        <v>349</v>
      </c>
      <c r="B353" s="13" t="s">
        <v>1086</v>
      </c>
      <c r="C353" s="13" t="s">
        <v>110</v>
      </c>
      <c r="D353" s="10" t="str">
        <f>IF(C353="","",IFERROR(INDEX(Lists!$B$2:$B$27,MATCH(C353,Lists!$A$2:$A$27,0)),"رمز غير معروف"))</f>
        <v>مصاعد</v>
      </c>
      <c r="E353" s="7" t="s">
        <v>1087</v>
      </c>
      <c r="F353" s="30">
        <f>COUNTIFS(Data!$A$5:$A$3843,$B353)</f>
        <v>1</v>
      </c>
      <c r="G353" s="30">
        <f>COUNTIFS(Data!$A$5:$A$3843,$B353,Data!$G$5:$G$3843,"H")</f>
        <v>0</v>
      </c>
      <c r="H353" s="30">
        <f>COUNTIFS(Data!$A$5:$A$3843,$B353,Data!$G$5:$G$3843,"W")</f>
        <v>0</v>
      </c>
      <c r="I353" s="30">
        <f>COUNTIFS(Data!$A$5:$A$3843,$B353,Data!$G$5:$G$3843,"R")</f>
        <v>1</v>
      </c>
      <c r="J353" s="30">
        <f>COUNTIFS(Data!$A$5:$A$3843,$B353,Data!$D$5:$D$3843,J$4)</f>
        <v>1</v>
      </c>
      <c r="K353" s="30">
        <f>COUNTIFS(Data!$A$5:$A$3843,$B353,Data!$D$5:$D$3843,K$4)</f>
        <v>0</v>
      </c>
      <c r="L353" s="30">
        <f>COUNTIFS(Data!$A$5:$A$3843,$B353,Data!$D$5:$D$3843,L$4)</f>
        <v>0</v>
      </c>
      <c r="M353" s="30">
        <f>COUNTIFS(Data!$A$5:$A$3843,$B353,Data!$D$5:$D$3843,M$4)</f>
        <v>0</v>
      </c>
      <c r="N353" s="13" t="str">
        <f t="shared" si="5"/>
        <v>OK</v>
      </c>
      <c r="O353" s="13" t="s">
        <v>872</v>
      </c>
    </row>
    <row r="354" spans="1:15" ht="18" x14ac:dyDescent="0.25">
      <c r="A354" s="15">
        <v>350</v>
      </c>
      <c r="B354" s="15" t="s">
        <v>1088</v>
      </c>
      <c r="C354" s="15" t="s">
        <v>111</v>
      </c>
      <c r="D354" s="28" t="str">
        <f>IF(C354="","",IFERROR(INDEX(Lists!$B$2:$B$27,MATCH(C354,Lists!$A$2:$A$27,0)),"رمز غير معروف"))</f>
        <v>تسليم ابتدائي ونهائي</v>
      </c>
      <c r="E354" s="9" t="s">
        <v>1089</v>
      </c>
      <c r="F354" s="31">
        <f>COUNTIFS(Data!$A$5:$A$3843,$B354)</f>
        <v>27</v>
      </c>
      <c r="G354" s="31">
        <f>COUNTIFS(Data!$A$5:$A$3843,$B354,Data!$G$5:$G$3843,"H")</f>
        <v>5</v>
      </c>
      <c r="H354" s="31">
        <f>COUNTIFS(Data!$A$5:$A$3843,$B354,Data!$G$5:$G$3843,"W")</f>
        <v>3</v>
      </c>
      <c r="I354" s="31">
        <f>COUNTIFS(Data!$A$5:$A$3843,$B354,Data!$G$5:$G$3843,"R")</f>
        <v>19</v>
      </c>
      <c r="J354" s="31">
        <f>COUNTIFS(Data!$A$5:$A$3843,$B354,Data!$D$5:$D$3843,J$4)</f>
        <v>18</v>
      </c>
      <c r="K354" s="31">
        <f>COUNTIFS(Data!$A$5:$A$3843,$B354,Data!$D$5:$D$3843,K$4)</f>
        <v>0</v>
      </c>
      <c r="L354" s="31">
        <f>COUNTIFS(Data!$A$5:$A$3843,$B354,Data!$D$5:$D$3843,L$4)</f>
        <v>0</v>
      </c>
      <c r="M354" s="31">
        <f>COUNTIFS(Data!$A$5:$A$3843,$B354,Data!$D$5:$D$3843,M$4)</f>
        <v>9</v>
      </c>
      <c r="N354" s="15" t="str">
        <f t="shared" si="5"/>
        <v>OK</v>
      </c>
      <c r="O354" s="15" t="s">
        <v>1090</v>
      </c>
    </row>
    <row r="355" spans="1:15" ht="18" x14ac:dyDescent="0.25">
      <c r="A355" s="13">
        <v>351</v>
      </c>
      <c r="B355" s="13" t="s">
        <v>1091</v>
      </c>
      <c r="C355" s="13" t="s">
        <v>111</v>
      </c>
      <c r="D355" s="10" t="str">
        <f>IF(C355="","",IFERROR(INDEX(Lists!$B$2:$B$27,MATCH(C355,Lists!$A$2:$A$27,0)),"رمز غير معروف"))</f>
        <v>تسليم ابتدائي ونهائي</v>
      </c>
      <c r="E355" s="7" t="s">
        <v>1092</v>
      </c>
      <c r="F355" s="30">
        <f>COUNTIFS(Data!$A$5:$A$3843,$B355)</f>
        <v>35</v>
      </c>
      <c r="G355" s="30">
        <f>COUNTIFS(Data!$A$5:$A$3843,$B355,Data!$G$5:$G$3843,"H")</f>
        <v>4</v>
      </c>
      <c r="H355" s="30">
        <f>COUNTIFS(Data!$A$5:$A$3843,$B355,Data!$G$5:$G$3843,"W")</f>
        <v>26</v>
      </c>
      <c r="I355" s="30">
        <f>COUNTIFS(Data!$A$5:$A$3843,$B355,Data!$G$5:$G$3843,"R")</f>
        <v>5</v>
      </c>
      <c r="J355" s="30">
        <f>COUNTIFS(Data!$A$5:$A$3843,$B355,Data!$D$5:$D$3843,J$4)</f>
        <v>0</v>
      </c>
      <c r="K355" s="30">
        <f>COUNTIFS(Data!$A$5:$A$3843,$B355,Data!$D$5:$D$3843,K$4)</f>
        <v>0</v>
      </c>
      <c r="L355" s="30">
        <f>COUNTIFS(Data!$A$5:$A$3843,$B355,Data!$D$5:$D$3843,L$4)</f>
        <v>0</v>
      </c>
      <c r="M355" s="30">
        <f>COUNTIFS(Data!$A$5:$A$3843,$B355,Data!$D$5:$D$3843,M$4)</f>
        <v>35</v>
      </c>
      <c r="N355" s="13" t="str">
        <f t="shared" si="5"/>
        <v>OK</v>
      </c>
      <c r="O355" s="13" t="s">
        <v>1093</v>
      </c>
    </row>
    <row r="356" spans="1:15" ht="18" x14ac:dyDescent="0.25">
      <c r="A356" s="15">
        <v>352</v>
      </c>
      <c r="B356" s="15" t="s">
        <v>1094</v>
      </c>
      <c r="C356" s="15" t="s">
        <v>111</v>
      </c>
      <c r="D356" s="28" t="str">
        <f>IF(C356="","",IFERROR(INDEX(Lists!$B$2:$B$27,MATCH(C356,Lists!$A$2:$A$27,0)),"رمز غير معروف"))</f>
        <v>تسليم ابتدائي ونهائي</v>
      </c>
      <c r="E356" s="9" t="s">
        <v>1095</v>
      </c>
      <c r="F356" s="31">
        <f>COUNTIFS(Data!$A$5:$A$3843,$B356)</f>
        <v>23</v>
      </c>
      <c r="G356" s="31">
        <f>COUNTIFS(Data!$A$5:$A$3843,$B356,Data!$G$5:$G$3843,"H")</f>
        <v>3</v>
      </c>
      <c r="H356" s="31">
        <f>COUNTIFS(Data!$A$5:$A$3843,$B356,Data!$G$5:$G$3843,"W")</f>
        <v>11</v>
      </c>
      <c r="I356" s="31">
        <f>COUNTIFS(Data!$A$5:$A$3843,$B356,Data!$G$5:$G$3843,"R")</f>
        <v>9</v>
      </c>
      <c r="J356" s="31">
        <f>COUNTIFS(Data!$A$5:$A$3843,$B356,Data!$D$5:$D$3843,J$4)</f>
        <v>6</v>
      </c>
      <c r="K356" s="31">
        <f>COUNTIFS(Data!$A$5:$A$3843,$B356,Data!$D$5:$D$3843,K$4)</f>
        <v>0</v>
      </c>
      <c r="L356" s="31">
        <f>COUNTIFS(Data!$A$5:$A$3843,$B356,Data!$D$5:$D$3843,L$4)</f>
        <v>0</v>
      </c>
      <c r="M356" s="31">
        <f>COUNTIFS(Data!$A$5:$A$3843,$B356,Data!$D$5:$D$3843,M$4)</f>
        <v>17</v>
      </c>
      <c r="N356" s="15" t="str">
        <f t="shared" si="5"/>
        <v>OK</v>
      </c>
      <c r="O356" s="15" t="s">
        <v>1096</v>
      </c>
    </row>
    <row r="357" spans="1:15" ht="18" x14ac:dyDescent="0.25">
      <c r="A357" s="13">
        <v>353</v>
      </c>
      <c r="B357" s="13" t="s">
        <v>1097</v>
      </c>
      <c r="C357" s="13" t="s">
        <v>111</v>
      </c>
      <c r="D357" s="10" t="str">
        <f>IF(C357="","",IFERROR(INDEX(Lists!$B$2:$B$27,MATCH(C357,Lists!$A$2:$A$27,0)),"رمز غير معروف"))</f>
        <v>تسليم ابتدائي ونهائي</v>
      </c>
      <c r="E357" s="7" t="s">
        <v>1098</v>
      </c>
      <c r="F357" s="30">
        <f>COUNTIFS(Data!$A$5:$A$3843,$B357)</f>
        <v>16</v>
      </c>
      <c r="G357" s="30">
        <f>COUNTIFS(Data!$A$5:$A$3843,$B357,Data!$G$5:$G$3843,"H")</f>
        <v>3</v>
      </c>
      <c r="H357" s="30">
        <f>COUNTIFS(Data!$A$5:$A$3843,$B357,Data!$G$5:$G$3843,"W")</f>
        <v>9</v>
      </c>
      <c r="I357" s="30">
        <f>COUNTIFS(Data!$A$5:$A$3843,$B357,Data!$G$5:$G$3843,"R")</f>
        <v>4</v>
      </c>
      <c r="J357" s="30">
        <f>COUNTIFS(Data!$A$5:$A$3843,$B357,Data!$D$5:$D$3843,J$4)</f>
        <v>1</v>
      </c>
      <c r="K357" s="30">
        <f>COUNTIFS(Data!$A$5:$A$3843,$B357,Data!$D$5:$D$3843,K$4)</f>
        <v>0</v>
      </c>
      <c r="L357" s="30">
        <f>COUNTIFS(Data!$A$5:$A$3843,$B357,Data!$D$5:$D$3843,L$4)</f>
        <v>0</v>
      </c>
      <c r="M357" s="30">
        <f>COUNTIFS(Data!$A$5:$A$3843,$B357,Data!$D$5:$D$3843,M$4)</f>
        <v>15</v>
      </c>
      <c r="N357" s="13" t="str">
        <f t="shared" si="5"/>
        <v>OK</v>
      </c>
      <c r="O357" s="13" t="s">
        <v>1099</v>
      </c>
    </row>
    <row r="358" spans="1:15" ht="18" x14ac:dyDescent="0.25">
      <c r="A358" s="15">
        <v>354</v>
      </c>
      <c r="B358" s="15" t="s">
        <v>1100</v>
      </c>
      <c r="C358" s="15" t="s">
        <v>111</v>
      </c>
      <c r="D358" s="28" t="str">
        <f>IF(C358="","",IFERROR(INDEX(Lists!$B$2:$B$27,MATCH(C358,Lists!$A$2:$A$27,0)),"رمز غير معروف"))</f>
        <v>تسليم ابتدائي ونهائي</v>
      </c>
      <c r="E358" s="9" t="s">
        <v>1101</v>
      </c>
      <c r="F358" s="31">
        <f>COUNTIFS(Data!$A$5:$A$3843,$B358)</f>
        <v>18</v>
      </c>
      <c r="G358" s="31">
        <f>COUNTIFS(Data!$A$5:$A$3843,$B358,Data!$G$5:$G$3843,"H")</f>
        <v>1</v>
      </c>
      <c r="H358" s="31">
        <f>COUNTIFS(Data!$A$5:$A$3843,$B358,Data!$G$5:$G$3843,"W")</f>
        <v>14</v>
      </c>
      <c r="I358" s="31">
        <f>COUNTIFS(Data!$A$5:$A$3843,$B358,Data!$G$5:$G$3843,"R")</f>
        <v>3</v>
      </c>
      <c r="J358" s="31">
        <f>COUNTIFS(Data!$A$5:$A$3843,$B358,Data!$D$5:$D$3843,J$4)</f>
        <v>0</v>
      </c>
      <c r="K358" s="31">
        <f>COUNTIFS(Data!$A$5:$A$3843,$B358,Data!$D$5:$D$3843,K$4)</f>
        <v>0</v>
      </c>
      <c r="L358" s="31">
        <f>COUNTIFS(Data!$A$5:$A$3843,$B358,Data!$D$5:$D$3843,L$4)</f>
        <v>0</v>
      </c>
      <c r="M358" s="31">
        <f>COUNTIFS(Data!$A$5:$A$3843,$B358,Data!$D$5:$D$3843,M$4)</f>
        <v>18</v>
      </c>
      <c r="N358" s="15" t="str">
        <f t="shared" si="5"/>
        <v>OK</v>
      </c>
      <c r="O358" s="15" t="s">
        <v>1102</v>
      </c>
    </row>
    <row r="359" spans="1:15" ht="18" x14ac:dyDescent="0.25">
      <c r="A359" s="13">
        <v>355</v>
      </c>
      <c r="B359" s="13" t="s">
        <v>1103</v>
      </c>
      <c r="C359" s="13" t="s">
        <v>111</v>
      </c>
      <c r="D359" s="10" t="str">
        <f>IF(C359="","",IFERROR(INDEX(Lists!$B$2:$B$27,MATCH(C359,Lists!$A$2:$A$27,0)),"رمز غير معروف"))</f>
        <v>تسليم ابتدائي ونهائي</v>
      </c>
      <c r="E359" s="7" t="s">
        <v>1104</v>
      </c>
      <c r="F359" s="30">
        <f>COUNTIFS(Data!$A$5:$A$3843,$B359)</f>
        <v>46</v>
      </c>
      <c r="G359" s="30">
        <f>COUNTIFS(Data!$A$5:$A$3843,$B359,Data!$G$5:$G$3843,"H")</f>
        <v>12</v>
      </c>
      <c r="H359" s="30">
        <f>COUNTIFS(Data!$A$5:$A$3843,$B359,Data!$G$5:$G$3843,"W")</f>
        <v>28</v>
      </c>
      <c r="I359" s="30">
        <f>COUNTIFS(Data!$A$5:$A$3843,$B359,Data!$G$5:$G$3843,"R")</f>
        <v>6</v>
      </c>
      <c r="J359" s="30">
        <f>COUNTIFS(Data!$A$5:$A$3843,$B359,Data!$D$5:$D$3843,J$4)</f>
        <v>2</v>
      </c>
      <c r="K359" s="30">
        <f>COUNTIFS(Data!$A$5:$A$3843,$B359,Data!$D$5:$D$3843,K$4)</f>
        <v>0</v>
      </c>
      <c r="L359" s="30">
        <f>COUNTIFS(Data!$A$5:$A$3843,$B359,Data!$D$5:$D$3843,L$4)</f>
        <v>0</v>
      </c>
      <c r="M359" s="30">
        <f>COUNTIFS(Data!$A$5:$A$3843,$B359,Data!$D$5:$D$3843,M$4)</f>
        <v>44</v>
      </c>
      <c r="N359" s="13" t="str">
        <f t="shared" si="5"/>
        <v>OK</v>
      </c>
      <c r="O359" s="13" t="s">
        <v>1105</v>
      </c>
    </row>
    <row r="360" spans="1:15" ht="18" x14ac:dyDescent="0.25">
      <c r="A360" s="15">
        <v>356</v>
      </c>
      <c r="B360" s="15" t="s">
        <v>1106</v>
      </c>
      <c r="C360" s="15" t="s">
        <v>111</v>
      </c>
      <c r="D360" s="28" t="str">
        <f>IF(C360="","",IFERROR(INDEX(Lists!$B$2:$B$27,MATCH(C360,Lists!$A$2:$A$27,0)),"رمز غير معروف"))</f>
        <v>تسليم ابتدائي ونهائي</v>
      </c>
      <c r="E360" s="9" t="s">
        <v>1107</v>
      </c>
      <c r="F360" s="31">
        <f>COUNTIFS(Data!$A$5:$A$3843,$B360)</f>
        <v>20</v>
      </c>
      <c r="G360" s="31">
        <f>COUNTIFS(Data!$A$5:$A$3843,$B360,Data!$G$5:$G$3843,"H")</f>
        <v>7</v>
      </c>
      <c r="H360" s="31">
        <f>COUNTIFS(Data!$A$5:$A$3843,$B360,Data!$G$5:$G$3843,"W")</f>
        <v>10</v>
      </c>
      <c r="I360" s="31">
        <f>COUNTIFS(Data!$A$5:$A$3843,$B360,Data!$G$5:$G$3843,"R")</f>
        <v>3</v>
      </c>
      <c r="J360" s="31">
        <f>COUNTIFS(Data!$A$5:$A$3843,$B360,Data!$D$5:$D$3843,J$4)</f>
        <v>0</v>
      </c>
      <c r="K360" s="31">
        <f>COUNTIFS(Data!$A$5:$A$3843,$B360,Data!$D$5:$D$3843,K$4)</f>
        <v>0</v>
      </c>
      <c r="L360" s="31">
        <f>COUNTIFS(Data!$A$5:$A$3843,$B360,Data!$D$5:$D$3843,L$4)</f>
        <v>0</v>
      </c>
      <c r="M360" s="31">
        <f>COUNTIFS(Data!$A$5:$A$3843,$B360,Data!$D$5:$D$3843,M$4)</f>
        <v>20</v>
      </c>
      <c r="N360" s="15" t="str">
        <f t="shared" si="5"/>
        <v>OK</v>
      </c>
      <c r="O360" s="15" t="s">
        <v>1108</v>
      </c>
    </row>
    <row r="361" spans="1:15" ht="18" x14ac:dyDescent="0.25">
      <c r="A361" s="13">
        <v>357</v>
      </c>
      <c r="B361" s="13" t="s">
        <v>1109</v>
      </c>
      <c r="C361" s="13" t="s">
        <v>111</v>
      </c>
      <c r="D361" s="10" t="str">
        <f>IF(C361="","",IFERROR(INDEX(Lists!$B$2:$B$27,MATCH(C361,Lists!$A$2:$A$27,0)),"رمز غير معروف"))</f>
        <v>تسليم ابتدائي ونهائي</v>
      </c>
      <c r="E361" s="7" t="s">
        <v>1110</v>
      </c>
      <c r="F361" s="30">
        <f>COUNTIFS(Data!$A$5:$A$3843,$B361)</f>
        <v>3</v>
      </c>
      <c r="G361" s="30">
        <f>COUNTIFS(Data!$A$5:$A$3843,$B361,Data!$G$5:$G$3843,"H")</f>
        <v>1</v>
      </c>
      <c r="H361" s="30">
        <f>COUNTIFS(Data!$A$5:$A$3843,$B361,Data!$G$5:$G$3843,"W")</f>
        <v>1</v>
      </c>
      <c r="I361" s="30">
        <f>COUNTIFS(Data!$A$5:$A$3843,$B361,Data!$G$5:$G$3843,"R")</f>
        <v>1</v>
      </c>
      <c r="J361" s="30">
        <f>COUNTIFS(Data!$A$5:$A$3843,$B361,Data!$D$5:$D$3843,J$4)</f>
        <v>0</v>
      </c>
      <c r="K361" s="30">
        <f>COUNTIFS(Data!$A$5:$A$3843,$B361,Data!$D$5:$D$3843,K$4)</f>
        <v>0</v>
      </c>
      <c r="L361" s="30">
        <f>COUNTIFS(Data!$A$5:$A$3843,$B361,Data!$D$5:$D$3843,L$4)</f>
        <v>0</v>
      </c>
      <c r="M361" s="30">
        <f>COUNTIFS(Data!$A$5:$A$3843,$B361,Data!$D$5:$D$3843,M$4)</f>
        <v>3</v>
      </c>
      <c r="N361" s="13" t="str">
        <f t="shared" si="5"/>
        <v>OK</v>
      </c>
      <c r="O361" s="13" t="s">
        <v>1111</v>
      </c>
    </row>
    <row r="362" spans="1:15" ht="18" x14ac:dyDescent="0.25">
      <c r="A362" s="15">
        <v>358</v>
      </c>
      <c r="B362" s="15" t="s">
        <v>1112</v>
      </c>
      <c r="C362" s="15" t="s">
        <v>111</v>
      </c>
      <c r="D362" s="28" t="str">
        <f>IF(C362="","",IFERROR(INDEX(Lists!$B$2:$B$27,MATCH(C362,Lists!$A$2:$A$27,0)),"رمز غير معروف"))</f>
        <v>تسليم ابتدائي ونهائي</v>
      </c>
      <c r="E362" s="9" t="s">
        <v>1113</v>
      </c>
      <c r="F362" s="31">
        <f>COUNTIFS(Data!$A$5:$A$3843,$B362)</f>
        <v>10</v>
      </c>
      <c r="G362" s="31">
        <f>COUNTIFS(Data!$A$5:$A$3843,$B362,Data!$G$5:$G$3843,"H")</f>
        <v>0</v>
      </c>
      <c r="H362" s="31">
        <f>COUNTIFS(Data!$A$5:$A$3843,$B362,Data!$G$5:$G$3843,"W")</f>
        <v>8</v>
      </c>
      <c r="I362" s="31">
        <f>COUNTIFS(Data!$A$5:$A$3843,$B362,Data!$G$5:$G$3843,"R")</f>
        <v>2</v>
      </c>
      <c r="J362" s="31">
        <f>COUNTIFS(Data!$A$5:$A$3843,$B362,Data!$D$5:$D$3843,J$4)</f>
        <v>0</v>
      </c>
      <c r="K362" s="31">
        <f>COUNTIFS(Data!$A$5:$A$3843,$B362,Data!$D$5:$D$3843,K$4)</f>
        <v>1</v>
      </c>
      <c r="L362" s="31">
        <f>COUNTIFS(Data!$A$5:$A$3843,$B362,Data!$D$5:$D$3843,L$4)</f>
        <v>0</v>
      </c>
      <c r="M362" s="31">
        <f>COUNTIFS(Data!$A$5:$A$3843,$B362,Data!$D$5:$D$3843,M$4)</f>
        <v>9</v>
      </c>
      <c r="N362" s="15" t="str">
        <f t="shared" si="5"/>
        <v>OK</v>
      </c>
      <c r="O362" s="15" t="s">
        <v>1114</v>
      </c>
    </row>
    <row r="363" spans="1:15" ht="18" x14ac:dyDescent="0.25">
      <c r="A363" s="13">
        <v>359</v>
      </c>
      <c r="B363" s="13" t="s">
        <v>1115</v>
      </c>
      <c r="C363" s="13" t="s">
        <v>111</v>
      </c>
      <c r="D363" s="10" t="str">
        <f>IF(C363="","",IFERROR(INDEX(Lists!$B$2:$B$27,MATCH(C363,Lists!$A$2:$A$27,0)),"رمز غير معروف"))</f>
        <v>تسليم ابتدائي ونهائي</v>
      </c>
      <c r="E363" s="7" t="s">
        <v>1116</v>
      </c>
      <c r="F363" s="30">
        <f>COUNTIFS(Data!$A$5:$A$3843,$B363)</f>
        <v>4</v>
      </c>
      <c r="G363" s="30">
        <f>COUNTIFS(Data!$A$5:$A$3843,$B363,Data!$G$5:$G$3843,"H")</f>
        <v>0</v>
      </c>
      <c r="H363" s="30">
        <f>COUNTIFS(Data!$A$5:$A$3843,$B363,Data!$G$5:$G$3843,"W")</f>
        <v>0</v>
      </c>
      <c r="I363" s="30">
        <f>COUNTIFS(Data!$A$5:$A$3843,$B363,Data!$G$5:$G$3843,"R")</f>
        <v>4</v>
      </c>
      <c r="J363" s="30">
        <f>COUNTIFS(Data!$A$5:$A$3843,$B363,Data!$D$5:$D$3843,J$4)</f>
        <v>4</v>
      </c>
      <c r="K363" s="30">
        <f>COUNTIFS(Data!$A$5:$A$3843,$B363,Data!$D$5:$D$3843,K$4)</f>
        <v>0</v>
      </c>
      <c r="L363" s="30">
        <f>COUNTIFS(Data!$A$5:$A$3843,$B363,Data!$D$5:$D$3843,L$4)</f>
        <v>0</v>
      </c>
      <c r="M363" s="30">
        <f>COUNTIFS(Data!$A$5:$A$3843,$B363,Data!$D$5:$D$3843,M$4)</f>
        <v>0</v>
      </c>
      <c r="N363" s="13" t="str">
        <f t="shared" si="5"/>
        <v>OK</v>
      </c>
      <c r="O363" s="13" t="s">
        <v>1117</v>
      </c>
    </row>
    <row r="364" spans="1:15" ht="18" x14ac:dyDescent="0.25">
      <c r="A364" s="15">
        <v>360</v>
      </c>
      <c r="B364" s="15" t="s">
        <v>1118</v>
      </c>
      <c r="C364" s="15" t="s">
        <v>111</v>
      </c>
      <c r="D364" s="28" t="str">
        <f>IF(C364="","",IFERROR(INDEX(Lists!$B$2:$B$27,MATCH(C364,Lists!$A$2:$A$27,0)),"رمز غير معروف"))</f>
        <v>تسليم ابتدائي ونهائي</v>
      </c>
      <c r="E364" s="9" t="s">
        <v>1119</v>
      </c>
      <c r="F364" s="31">
        <f>COUNTIFS(Data!$A$5:$A$3843,$B364)</f>
        <v>1</v>
      </c>
      <c r="G364" s="31">
        <f>COUNTIFS(Data!$A$5:$A$3843,$B364,Data!$G$5:$G$3843,"H")</f>
        <v>0</v>
      </c>
      <c r="H364" s="31">
        <f>COUNTIFS(Data!$A$5:$A$3843,$B364,Data!$G$5:$G$3843,"W")</f>
        <v>0</v>
      </c>
      <c r="I364" s="31">
        <f>COUNTIFS(Data!$A$5:$A$3843,$B364,Data!$G$5:$G$3843,"R")</f>
        <v>1</v>
      </c>
      <c r="J364" s="31">
        <f>COUNTIFS(Data!$A$5:$A$3843,$B364,Data!$D$5:$D$3843,J$4)</f>
        <v>1</v>
      </c>
      <c r="K364" s="31">
        <f>COUNTIFS(Data!$A$5:$A$3843,$B364,Data!$D$5:$D$3843,K$4)</f>
        <v>0</v>
      </c>
      <c r="L364" s="31">
        <f>COUNTIFS(Data!$A$5:$A$3843,$B364,Data!$D$5:$D$3843,L$4)</f>
        <v>0</v>
      </c>
      <c r="M364" s="31">
        <f>COUNTIFS(Data!$A$5:$A$3843,$B364,Data!$D$5:$D$3843,M$4)</f>
        <v>0</v>
      </c>
      <c r="N364" s="15" t="str">
        <f t="shared" si="5"/>
        <v>OK</v>
      </c>
      <c r="O364" s="15" t="s">
        <v>1120</v>
      </c>
    </row>
    <row r="365" spans="1:15" ht="18" x14ac:dyDescent="0.25">
      <c r="A365" s="13">
        <v>361</v>
      </c>
      <c r="B365" s="13" t="s">
        <v>1121</v>
      </c>
      <c r="C365" s="13" t="s">
        <v>111</v>
      </c>
      <c r="D365" s="10" t="str">
        <f>IF(C365="","",IFERROR(INDEX(Lists!$B$2:$B$27,MATCH(C365,Lists!$A$2:$A$27,0)),"رمز غير معروف"))</f>
        <v>تسليم ابتدائي ونهائي</v>
      </c>
      <c r="E365" s="7" t="s">
        <v>1122</v>
      </c>
      <c r="F365" s="30">
        <f>COUNTIFS(Data!$A$5:$A$3843,$B365)</f>
        <v>11</v>
      </c>
      <c r="G365" s="30">
        <f>COUNTIFS(Data!$A$5:$A$3843,$B365,Data!$G$5:$G$3843,"H")</f>
        <v>4</v>
      </c>
      <c r="H365" s="30">
        <f>COUNTIFS(Data!$A$5:$A$3843,$B365,Data!$G$5:$G$3843,"W")</f>
        <v>0</v>
      </c>
      <c r="I365" s="30">
        <f>COUNTIFS(Data!$A$5:$A$3843,$B365,Data!$G$5:$G$3843,"R")</f>
        <v>7</v>
      </c>
      <c r="J365" s="30">
        <f>COUNTIFS(Data!$A$5:$A$3843,$B365,Data!$D$5:$D$3843,J$4)</f>
        <v>5</v>
      </c>
      <c r="K365" s="30">
        <f>COUNTIFS(Data!$A$5:$A$3843,$B365,Data!$D$5:$D$3843,K$4)</f>
        <v>1</v>
      </c>
      <c r="L365" s="30">
        <f>COUNTIFS(Data!$A$5:$A$3843,$B365,Data!$D$5:$D$3843,L$4)</f>
        <v>0</v>
      </c>
      <c r="M365" s="30">
        <f>COUNTIFS(Data!$A$5:$A$3843,$B365,Data!$D$5:$D$3843,M$4)</f>
        <v>5</v>
      </c>
      <c r="N365" s="13" t="str">
        <f t="shared" si="5"/>
        <v>OK</v>
      </c>
      <c r="O365" s="13" t="s">
        <v>1123</v>
      </c>
    </row>
    <row r="366" spans="1:15" ht="18" x14ac:dyDescent="0.25">
      <c r="A366" s="15">
        <v>362</v>
      </c>
      <c r="B366" s="15" t="s">
        <v>1124</v>
      </c>
      <c r="C366" s="15" t="s">
        <v>111</v>
      </c>
      <c r="D366" s="28" t="str">
        <f>IF(C366="","",IFERROR(INDEX(Lists!$B$2:$B$27,MATCH(C366,Lists!$A$2:$A$27,0)),"رمز غير معروف"))</f>
        <v>تسليم ابتدائي ونهائي</v>
      </c>
      <c r="E366" s="9" t="s">
        <v>1125</v>
      </c>
      <c r="F366" s="31">
        <f>COUNTIFS(Data!$A$5:$A$3843,$B366)</f>
        <v>10</v>
      </c>
      <c r="G366" s="31">
        <f>COUNTIFS(Data!$A$5:$A$3843,$B366,Data!$G$5:$G$3843,"H")</f>
        <v>6</v>
      </c>
      <c r="H366" s="31">
        <f>COUNTIFS(Data!$A$5:$A$3843,$B366,Data!$G$5:$G$3843,"W")</f>
        <v>4</v>
      </c>
      <c r="I366" s="31">
        <f>COUNTIFS(Data!$A$5:$A$3843,$B366,Data!$G$5:$G$3843,"R")</f>
        <v>0</v>
      </c>
      <c r="J366" s="31">
        <f>COUNTIFS(Data!$A$5:$A$3843,$B366,Data!$D$5:$D$3843,J$4)</f>
        <v>0</v>
      </c>
      <c r="K366" s="31">
        <f>COUNTIFS(Data!$A$5:$A$3843,$B366,Data!$D$5:$D$3843,K$4)</f>
        <v>0</v>
      </c>
      <c r="L366" s="31">
        <f>COUNTIFS(Data!$A$5:$A$3843,$B366,Data!$D$5:$D$3843,L$4)</f>
        <v>0</v>
      </c>
      <c r="M366" s="31">
        <f>COUNTIFS(Data!$A$5:$A$3843,$B366,Data!$D$5:$D$3843,M$4)</f>
        <v>10</v>
      </c>
      <c r="N366" s="15" t="str">
        <f t="shared" si="5"/>
        <v>OK</v>
      </c>
      <c r="O366" s="15" t="s">
        <v>1126</v>
      </c>
    </row>
    <row r="367" spans="1:15" ht="18" x14ac:dyDescent="0.25">
      <c r="A367" s="13">
        <v>363</v>
      </c>
      <c r="B367" s="13" t="s">
        <v>1127</v>
      </c>
      <c r="C367" s="13" t="s">
        <v>112</v>
      </c>
      <c r="D367" s="10" t="str">
        <f>IF(C367="","",IFERROR(INDEX(Lists!$B$2:$B$27,MATCH(C367,Lists!$A$2:$A$27,0)),"رمز غير معروف"))</f>
        <v>تفاصيل قياسية</v>
      </c>
      <c r="E367" s="7" t="s">
        <v>1128</v>
      </c>
      <c r="F367" s="30">
        <f>COUNTIFS(Data!$A$5:$A$3843,$B367)</f>
        <v>1</v>
      </c>
      <c r="G367" s="30">
        <f>COUNTIFS(Data!$A$5:$A$3843,$B367,Data!$G$5:$G$3843,"H")</f>
        <v>0</v>
      </c>
      <c r="H367" s="30">
        <f>COUNTIFS(Data!$A$5:$A$3843,$B367,Data!$G$5:$G$3843,"W")</f>
        <v>0</v>
      </c>
      <c r="I367" s="30">
        <f>COUNTIFS(Data!$A$5:$A$3843,$B367,Data!$G$5:$G$3843,"R")</f>
        <v>1</v>
      </c>
      <c r="J367" s="30">
        <f>COUNTIFS(Data!$A$5:$A$3843,$B367,Data!$D$5:$D$3843,J$4)</f>
        <v>1</v>
      </c>
      <c r="K367" s="30">
        <f>COUNTIFS(Data!$A$5:$A$3843,$B367,Data!$D$5:$D$3843,K$4)</f>
        <v>0</v>
      </c>
      <c r="L367" s="30">
        <f>COUNTIFS(Data!$A$5:$A$3843,$B367,Data!$D$5:$D$3843,L$4)</f>
        <v>0</v>
      </c>
      <c r="M367" s="30">
        <f>COUNTIFS(Data!$A$5:$A$3843,$B367,Data!$D$5:$D$3843,M$4)</f>
        <v>0</v>
      </c>
      <c r="N367" s="13" t="str">
        <f t="shared" si="5"/>
        <v>OK</v>
      </c>
      <c r="O367" s="13" t="s">
        <v>1129</v>
      </c>
    </row>
    <row r="368" spans="1:15" ht="18" x14ac:dyDescent="0.25">
      <c r="A368" s="15">
        <v>364</v>
      </c>
      <c r="B368" s="15" t="s">
        <v>1130</v>
      </c>
      <c r="C368" s="15" t="s">
        <v>112</v>
      </c>
      <c r="D368" s="28" t="str">
        <f>IF(C368="","",IFERROR(INDEX(Lists!$B$2:$B$27,MATCH(C368,Lists!$A$2:$A$27,0)),"رمز غير معروف"))</f>
        <v>تفاصيل قياسية</v>
      </c>
      <c r="E368" s="9" t="s">
        <v>1131</v>
      </c>
      <c r="F368" s="31">
        <f>COUNTIFS(Data!$A$5:$A$3843,$B368)</f>
        <v>1</v>
      </c>
      <c r="G368" s="31">
        <f>COUNTIFS(Data!$A$5:$A$3843,$B368,Data!$G$5:$G$3843,"H")</f>
        <v>1</v>
      </c>
      <c r="H368" s="31">
        <f>COUNTIFS(Data!$A$5:$A$3843,$B368,Data!$G$5:$G$3843,"W")</f>
        <v>0</v>
      </c>
      <c r="I368" s="31">
        <f>COUNTIFS(Data!$A$5:$A$3843,$B368,Data!$G$5:$G$3843,"R")</f>
        <v>0</v>
      </c>
      <c r="J368" s="31">
        <f>COUNTIFS(Data!$A$5:$A$3843,$B368,Data!$D$5:$D$3843,J$4)</f>
        <v>0</v>
      </c>
      <c r="K368" s="31">
        <f>COUNTIFS(Data!$A$5:$A$3843,$B368,Data!$D$5:$D$3843,K$4)</f>
        <v>0</v>
      </c>
      <c r="L368" s="31">
        <f>COUNTIFS(Data!$A$5:$A$3843,$B368,Data!$D$5:$D$3843,L$4)</f>
        <v>1</v>
      </c>
      <c r="M368" s="31">
        <f>COUNTIFS(Data!$A$5:$A$3843,$B368,Data!$D$5:$D$3843,M$4)</f>
        <v>0</v>
      </c>
      <c r="N368" s="15" t="str">
        <f t="shared" si="5"/>
        <v>OK</v>
      </c>
      <c r="O368" s="15" t="s">
        <v>1132</v>
      </c>
    </row>
    <row r="369" spans="1:15" ht="18" x14ac:dyDescent="0.25">
      <c r="A369" s="13">
        <v>365</v>
      </c>
      <c r="B369" s="13" t="s">
        <v>1133</v>
      </c>
      <c r="C369" s="13" t="s">
        <v>112</v>
      </c>
      <c r="D369" s="10" t="str">
        <f>IF(C369="","",IFERROR(INDEX(Lists!$B$2:$B$27,MATCH(C369,Lists!$A$2:$A$27,0)),"رمز غير معروف"))</f>
        <v>تفاصيل قياسية</v>
      </c>
      <c r="E369" s="7" t="s">
        <v>1134</v>
      </c>
      <c r="F369" s="30">
        <f>COUNTIFS(Data!$A$5:$A$3843,$B369)</f>
        <v>1</v>
      </c>
      <c r="G369" s="30">
        <f>COUNTIFS(Data!$A$5:$A$3843,$B369,Data!$G$5:$G$3843,"H")</f>
        <v>0</v>
      </c>
      <c r="H369" s="30">
        <f>COUNTIFS(Data!$A$5:$A$3843,$B369,Data!$G$5:$G$3843,"W")</f>
        <v>1</v>
      </c>
      <c r="I369" s="30">
        <f>COUNTIFS(Data!$A$5:$A$3843,$B369,Data!$G$5:$G$3843,"R")</f>
        <v>0</v>
      </c>
      <c r="J369" s="30">
        <f>COUNTIFS(Data!$A$5:$A$3843,$B369,Data!$D$5:$D$3843,J$4)</f>
        <v>0</v>
      </c>
      <c r="K369" s="30">
        <f>COUNTIFS(Data!$A$5:$A$3843,$B369,Data!$D$5:$D$3843,K$4)</f>
        <v>0</v>
      </c>
      <c r="L369" s="30">
        <f>COUNTIFS(Data!$A$5:$A$3843,$B369,Data!$D$5:$D$3843,L$4)</f>
        <v>1</v>
      </c>
      <c r="M369" s="30">
        <f>COUNTIFS(Data!$A$5:$A$3843,$B369,Data!$D$5:$D$3843,M$4)</f>
        <v>0</v>
      </c>
      <c r="N369" s="13" t="str">
        <f t="shared" si="5"/>
        <v>OK</v>
      </c>
      <c r="O369" s="13" t="s">
        <v>1135</v>
      </c>
    </row>
    <row r="370" spans="1:15" ht="36" x14ac:dyDescent="0.25">
      <c r="A370" s="15">
        <v>366</v>
      </c>
      <c r="B370" s="15" t="s">
        <v>1136</v>
      </c>
      <c r="C370" s="15" t="s">
        <v>112</v>
      </c>
      <c r="D370" s="28" t="str">
        <f>IF(C370="","",IFERROR(INDEX(Lists!$B$2:$B$27,MATCH(C370,Lists!$A$2:$A$27,0)),"رمز غير معروف"))</f>
        <v>تفاصيل قياسية</v>
      </c>
      <c r="E370" s="9" t="s">
        <v>1137</v>
      </c>
      <c r="F370" s="31">
        <f>COUNTIFS(Data!$A$5:$A$3843,$B370)</f>
        <v>1</v>
      </c>
      <c r="G370" s="31">
        <f>COUNTIFS(Data!$A$5:$A$3843,$B370,Data!$G$5:$G$3843,"H")</f>
        <v>0</v>
      </c>
      <c r="H370" s="31">
        <f>COUNTIFS(Data!$A$5:$A$3843,$B370,Data!$G$5:$G$3843,"W")</f>
        <v>1</v>
      </c>
      <c r="I370" s="31">
        <f>COUNTIFS(Data!$A$5:$A$3843,$B370,Data!$G$5:$G$3843,"R")</f>
        <v>0</v>
      </c>
      <c r="J370" s="31">
        <f>COUNTIFS(Data!$A$5:$A$3843,$B370,Data!$D$5:$D$3843,J$4)</f>
        <v>0</v>
      </c>
      <c r="K370" s="31">
        <f>COUNTIFS(Data!$A$5:$A$3843,$B370,Data!$D$5:$D$3843,K$4)</f>
        <v>0</v>
      </c>
      <c r="L370" s="31">
        <f>COUNTIFS(Data!$A$5:$A$3843,$B370,Data!$D$5:$D$3843,L$4)</f>
        <v>1</v>
      </c>
      <c r="M370" s="31">
        <f>COUNTIFS(Data!$A$5:$A$3843,$B370,Data!$D$5:$D$3843,M$4)</f>
        <v>0</v>
      </c>
      <c r="N370" s="15" t="str">
        <f t="shared" si="5"/>
        <v>OK</v>
      </c>
      <c r="O370" s="15" t="s">
        <v>1138</v>
      </c>
    </row>
    <row r="371" spans="1:15" ht="18" x14ac:dyDescent="0.25">
      <c r="A371" s="13">
        <v>367</v>
      </c>
      <c r="B371" s="13" t="s">
        <v>1139</v>
      </c>
      <c r="C371" s="13" t="s">
        <v>112</v>
      </c>
      <c r="D371" s="10" t="str">
        <f>IF(C371="","",IFERROR(INDEX(Lists!$B$2:$B$27,MATCH(C371,Lists!$A$2:$A$27,0)),"رمز غير معروف"))</f>
        <v>تفاصيل قياسية</v>
      </c>
      <c r="E371" s="7" t="s">
        <v>1140</v>
      </c>
      <c r="F371" s="30">
        <f>COUNTIFS(Data!$A$5:$A$3843,$B371)</f>
        <v>1</v>
      </c>
      <c r="G371" s="30">
        <f>COUNTIFS(Data!$A$5:$A$3843,$B371,Data!$G$5:$G$3843,"H")</f>
        <v>1</v>
      </c>
      <c r="H371" s="30">
        <f>COUNTIFS(Data!$A$5:$A$3843,$B371,Data!$G$5:$G$3843,"W")</f>
        <v>0</v>
      </c>
      <c r="I371" s="30">
        <f>COUNTIFS(Data!$A$5:$A$3843,$B371,Data!$G$5:$G$3843,"R")</f>
        <v>0</v>
      </c>
      <c r="J371" s="30">
        <f>COUNTIFS(Data!$A$5:$A$3843,$B371,Data!$D$5:$D$3843,J$4)</f>
        <v>0</v>
      </c>
      <c r="K371" s="30">
        <f>COUNTIFS(Data!$A$5:$A$3843,$B371,Data!$D$5:$D$3843,K$4)</f>
        <v>0</v>
      </c>
      <c r="L371" s="30">
        <f>COUNTIFS(Data!$A$5:$A$3843,$B371,Data!$D$5:$D$3843,L$4)</f>
        <v>1</v>
      </c>
      <c r="M371" s="30">
        <f>COUNTIFS(Data!$A$5:$A$3843,$B371,Data!$D$5:$D$3843,M$4)</f>
        <v>0</v>
      </c>
      <c r="N371" s="13" t="str">
        <f t="shared" si="5"/>
        <v>OK</v>
      </c>
      <c r="O371" s="13" t="s">
        <v>1141</v>
      </c>
    </row>
    <row r="372" spans="1:15" ht="18" x14ac:dyDescent="0.25">
      <c r="A372" s="15">
        <v>368</v>
      </c>
      <c r="B372" s="15" t="s">
        <v>1142</v>
      </c>
      <c r="C372" s="15" t="s">
        <v>112</v>
      </c>
      <c r="D372" s="28" t="str">
        <f>IF(C372="","",IFERROR(INDEX(Lists!$B$2:$B$27,MATCH(C372,Lists!$A$2:$A$27,0)),"رمز غير معروف"))</f>
        <v>تفاصيل قياسية</v>
      </c>
      <c r="E372" s="9" t="s">
        <v>1143</v>
      </c>
      <c r="F372" s="31">
        <f>COUNTIFS(Data!$A$5:$A$3843,$B372)</f>
        <v>1</v>
      </c>
      <c r="G372" s="31">
        <f>COUNTIFS(Data!$A$5:$A$3843,$B372,Data!$G$5:$G$3843,"H")</f>
        <v>1</v>
      </c>
      <c r="H372" s="31">
        <f>COUNTIFS(Data!$A$5:$A$3843,$B372,Data!$G$5:$G$3843,"W")</f>
        <v>0</v>
      </c>
      <c r="I372" s="31">
        <f>COUNTIFS(Data!$A$5:$A$3843,$B372,Data!$G$5:$G$3843,"R")</f>
        <v>0</v>
      </c>
      <c r="J372" s="31">
        <f>COUNTIFS(Data!$A$5:$A$3843,$B372,Data!$D$5:$D$3843,J$4)</f>
        <v>0</v>
      </c>
      <c r="K372" s="31">
        <f>COUNTIFS(Data!$A$5:$A$3843,$B372,Data!$D$5:$D$3843,K$4)</f>
        <v>0</v>
      </c>
      <c r="L372" s="31">
        <f>COUNTIFS(Data!$A$5:$A$3843,$B372,Data!$D$5:$D$3843,L$4)</f>
        <v>1</v>
      </c>
      <c r="M372" s="31">
        <f>COUNTIFS(Data!$A$5:$A$3843,$B372,Data!$D$5:$D$3843,M$4)</f>
        <v>0</v>
      </c>
      <c r="N372" s="15" t="str">
        <f t="shared" si="5"/>
        <v>OK</v>
      </c>
      <c r="O372" s="15" t="s">
        <v>1144</v>
      </c>
    </row>
    <row r="373" spans="1:15" ht="18" x14ac:dyDescent="0.25">
      <c r="A373" s="13">
        <v>369</v>
      </c>
      <c r="B373" s="13" t="s">
        <v>1145</v>
      </c>
      <c r="C373" s="13" t="s">
        <v>112</v>
      </c>
      <c r="D373" s="10" t="str">
        <f>IF(C373="","",IFERROR(INDEX(Lists!$B$2:$B$27,MATCH(C373,Lists!$A$2:$A$27,0)),"رمز غير معروف"))</f>
        <v>تفاصيل قياسية</v>
      </c>
      <c r="E373" s="7" t="s">
        <v>1146</v>
      </c>
      <c r="F373" s="30">
        <f>COUNTIFS(Data!$A$5:$A$3843,$B373)</f>
        <v>1</v>
      </c>
      <c r="G373" s="30">
        <f>COUNTIFS(Data!$A$5:$A$3843,$B373,Data!$G$5:$G$3843,"H")</f>
        <v>1</v>
      </c>
      <c r="H373" s="30">
        <f>COUNTIFS(Data!$A$5:$A$3843,$B373,Data!$G$5:$G$3843,"W")</f>
        <v>0</v>
      </c>
      <c r="I373" s="30">
        <f>COUNTIFS(Data!$A$5:$A$3843,$B373,Data!$G$5:$G$3843,"R")</f>
        <v>0</v>
      </c>
      <c r="J373" s="30">
        <f>COUNTIFS(Data!$A$5:$A$3843,$B373,Data!$D$5:$D$3843,J$4)</f>
        <v>0</v>
      </c>
      <c r="K373" s="30">
        <f>COUNTIFS(Data!$A$5:$A$3843,$B373,Data!$D$5:$D$3843,K$4)</f>
        <v>0</v>
      </c>
      <c r="L373" s="30">
        <f>COUNTIFS(Data!$A$5:$A$3843,$B373,Data!$D$5:$D$3843,L$4)</f>
        <v>1</v>
      </c>
      <c r="M373" s="30">
        <f>COUNTIFS(Data!$A$5:$A$3843,$B373,Data!$D$5:$D$3843,M$4)</f>
        <v>0</v>
      </c>
      <c r="N373" s="13" t="str">
        <f t="shared" si="5"/>
        <v>OK</v>
      </c>
      <c r="O373" s="13" t="s">
        <v>1144</v>
      </c>
    </row>
    <row r="374" spans="1:15" ht="18" x14ac:dyDescent="0.25">
      <c r="A374" s="15">
        <v>370</v>
      </c>
      <c r="B374" s="15" t="s">
        <v>1147</v>
      </c>
      <c r="C374" s="15" t="s">
        <v>112</v>
      </c>
      <c r="D374" s="28" t="str">
        <f>IF(C374="","",IFERROR(INDEX(Lists!$B$2:$B$27,MATCH(C374,Lists!$A$2:$A$27,0)),"رمز غير معروف"))</f>
        <v>تفاصيل قياسية</v>
      </c>
      <c r="E374" s="9" t="s">
        <v>1148</v>
      </c>
      <c r="F374" s="31">
        <f>COUNTIFS(Data!$A$5:$A$3843,$B374)</f>
        <v>1</v>
      </c>
      <c r="G374" s="31">
        <f>COUNTIFS(Data!$A$5:$A$3843,$B374,Data!$G$5:$G$3843,"H")</f>
        <v>0</v>
      </c>
      <c r="H374" s="31">
        <f>COUNTIFS(Data!$A$5:$A$3843,$B374,Data!$G$5:$G$3843,"W")</f>
        <v>1</v>
      </c>
      <c r="I374" s="31">
        <f>COUNTIFS(Data!$A$5:$A$3843,$B374,Data!$G$5:$G$3843,"R")</f>
        <v>0</v>
      </c>
      <c r="J374" s="31">
        <f>COUNTIFS(Data!$A$5:$A$3843,$B374,Data!$D$5:$D$3843,J$4)</f>
        <v>0</v>
      </c>
      <c r="K374" s="31">
        <f>COUNTIFS(Data!$A$5:$A$3843,$B374,Data!$D$5:$D$3843,K$4)</f>
        <v>0</v>
      </c>
      <c r="L374" s="31">
        <f>COUNTIFS(Data!$A$5:$A$3843,$B374,Data!$D$5:$D$3843,L$4)</f>
        <v>1</v>
      </c>
      <c r="M374" s="31">
        <f>COUNTIFS(Data!$A$5:$A$3843,$B374,Data!$D$5:$D$3843,M$4)</f>
        <v>0</v>
      </c>
      <c r="N374" s="15" t="str">
        <f t="shared" si="5"/>
        <v>OK</v>
      </c>
      <c r="O374" s="15" t="s">
        <v>1144</v>
      </c>
    </row>
    <row r="375" spans="1:15" ht="18" x14ac:dyDescent="0.25">
      <c r="A375" s="13">
        <v>371</v>
      </c>
      <c r="B375" s="13" t="s">
        <v>1149</v>
      </c>
      <c r="C375" s="13" t="s">
        <v>112</v>
      </c>
      <c r="D375" s="10" t="str">
        <f>IF(C375="","",IFERROR(INDEX(Lists!$B$2:$B$27,MATCH(C375,Lists!$A$2:$A$27,0)),"رمز غير معروف"))</f>
        <v>تفاصيل قياسية</v>
      </c>
      <c r="E375" s="7" t="s">
        <v>1150</v>
      </c>
      <c r="F375" s="30">
        <f>COUNTIFS(Data!$A$5:$A$3843,$B375)</f>
        <v>6</v>
      </c>
      <c r="G375" s="30">
        <f>COUNTIFS(Data!$A$5:$A$3843,$B375,Data!$G$5:$G$3843,"H")</f>
        <v>0</v>
      </c>
      <c r="H375" s="30">
        <f>COUNTIFS(Data!$A$5:$A$3843,$B375,Data!$G$5:$G$3843,"W")</f>
        <v>6</v>
      </c>
      <c r="I375" s="30">
        <f>COUNTIFS(Data!$A$5:$A$3843,$B375,Data!$G$5:$G$3843,"R")</f>
        <v>0</v>
      </c>
      <c r="J375" s="30">
        <f>COUNTIFS(Data!$A$5:$A$3843,$B375,Data!$D$5:$D$3843,J$4)</f>
        <v>0</v>
      </c>
      <c r="K375" s="30">
        <f>COUNTIFS(Data!$A$5:$A$3843,$B375,Data!$D$5:$D$3843,K$4)</f>
        <v>0</v>
      </c>
      <c r="L375" s="30">
        <f>COUNTIFS(Data!$A$5:$A$3843,$B375,Data!$D$5:$D$3843,L$4)</f>
        <v>6</v>
      </c>
      <c r="M375" s="30">
        <f>COUNTIFS(Data!$A$5:$A$3843,$B375,Data!$D$5:$D$3843,M$4)</f>
        <v>0</v>
      </c>
      <c r="N375" s="13" t="str">
        <f t="shared" si="5"/>
        <v>OK</v>
      </c>
      <c r="O375" s="13" t="s">
        <v>1151</v>
      </c>
    </row>
    <row r="376" spans="1:15" ht="18" x14ac:dyDescent="0.25">
      <c r="A376" s="15">
        <v>372</v>
      </c>
      <c r="B376" s="15" t="s">
        <v>1152</v>
      </c>
      <c r="C376" s="15" t="s">
        <v>112</v>
      </c>
      <c r="D376" s="28" t="str">
        <f>IF(C376="","",IFERROR(INDEX(Lists!$B$2:$B$27,MATCH(C376,Lists!$A$2:$A$27,0)),"رمز غير معروف"))</f>
        <v>تفاصيل قياسية</v>
      </c>
      <c r="E376" s="9" t="s">
        <v>1153</v>
      </c>
      <c r="F376" s="31">
        <f>COUNTIFS(Data!$A$5:$A$3843,$B376)</f>
        <v>1</v>
      </c>
      <c r="G376" s="31">
        <f>COUNTIFS(Data!$A$5:$A$3843,$B376,Data!$G$5:$G$3843,"H")</f>
        <v>1</v>
      </c>
      <c r="H376" s="31">
        <f>COUNTIFS(Data!$A$5:$A$3843,$B376,Data!$G$5:$G$3843,"W")</f>
        <v>0</v>
      </c>
      <c r="I376" s="31">
        <f>COUNTIFS(Data!$A$5:$A$3843,$B376,Data!$G$5:$G$3843,"R")</f>
        <v>0</v>
      </c>
      <c r="J376" s="31">
        <f>COUNTIFS(Data!$A$5:$A$3843,$B376,Data!$D$5:$D$3843,J$4)</f>
        <v>0</v>
      </c>
      <c r="K376" s="31">
        <f>COUNTIFS(Data!$A$5:$A$3843,$B376,Data!$D$5:$D$3843,K$4)</f>
        <v>0</v>
      </c>
      <c r="L376" s="31">
        <f>COUNTIFS(Data!$A$5:$A$3843,$B376,Data!$D$5:$D$3843,L$4)</f>
        <v>1</v>
      </c>
      <c r="M376" s="31">
        <f>COUNTIFS(Data!$A$5:$A$3843,$B376,Data!$D$5:$D$3843,M$4)</f>
        <v>0</v>
      </c>
      <c r="N376" s="15" t="str">
        <f t="shared" si="5"/>
        <v>OK</v>
      </c>
      <c r="O376" s="15" t="s">
        <v>1154</v>
      </c>
    </row>
    <row r="377" spans="1:15" ht="18" x14ac:dyDescent="0.25">
      <c r="A377" s="13">
        <v>373</v>
      </c>
      <c r="B377" s="13" t="s">
        <v>1155</v>
      </c>
      <c r="C377" s="13" t="s">
        <v>112</v>
      </c>
      <c r="D377" s="10" t="str">
        <f>IF(C377="","",IFERROR(INDEX(Lists!$B$2:$B$27,MATCH(C377,Lists!$A$2:$A$27,0)),"رمز غير معروف"))</f>
        <v>تفاصيل قياسية</v>
      </c>
      <c r="E377" s="7" t="s">
        <v>1156</v>
      </c>
      <c r="F377" s="30">
        <f>COUNTIFS(Data!$A$5:$A$3843,$B377)</f>
        <v>1</v>
      </c>
      <c r="G377" s="30">
        <f>COUNTIFS(Data!$A$5:$A$3843,$B377,Data!$G$5:$G$3843,"H")</f>
        <v>0</v>
      </c>
      <c r="H377" s="30">
        <f>COUNTIFS(Data!$A$5:$A$3843,$B377,Data!$G$5:$G$3843,"W")</f>
        <v>1</v>
      </c>
      <c r="I377" s="30">
        <f>COUNTIFS(Data!$A$5:$A$3843,$B377,Data!$G$5:$G$3843,"R")</f>
        <v>0</v>
      </c>
      <c r="J377" s="30">
        <f>COUNTIFS(Data!$A$5:$A$3843,$B377,Data!$D$5:$D$3843,J$4)</f>
        <v>0</v>
      </c>
      <c r="K377" s="30">
        <f>COUNTIFS(Data!$A$5:$A$3843,$B377,Data!$D$5:$D$3843,K$4)</f>
        <v>0</v>
      </c>
      <c r="L377" s="30">
        <f>COUNTIFS(Data!$A$5:$A$3843,$B377,Data!$D$5:$D$3843,L$4)</f>
        <v>1</v>
      </c>
      <c r="M377" s="30">
        <f>COUNTIFS(Data!$A$5:$A$3843,$B377,Data!$D$5:$D$3843,M$4)</f>
        <v>0</v>
      </c>
      <c r="N377" s="13" t="str">
        <f t="shared" si="5"/>
        <v>OK</v>
      </c>
      <c r="O377" s="13" t="s">
        <v>1157</v>
      </c>
    </row>
    <row r="378" spans="1:15" ht="36" x14ac:dyDescent="0.25">
      <c r="A378" s="15">
        <v>374</v>
      </c>
      <c r="B378" s="15" t="s">
        <v>1158</v>
      </c>
      <c r="C378" s="15" t="s">
        <v>112</v>
      </c>
      <c r="D378" s="28" t="str">
        <f>IF(C378="","",IFERROR(INDEX(Lists!$B$2:$B$27,MATCH(C378,Lists!$A$2:$A$27,0)),"رمز غير معروف"))</f>
        <v>تفاصيل قياسية</v>
      </c>
      <c r="E378" s="9" t="s">
        <v>1159</v>
      </c>
      <c r="F378" s="31">
        <f>COUNTIFS(Data!$A$5:$A$3843,$B378)</f>
        <v>2</v>
      </c>
      <c r="G378" s="31">
        <f>COUNTIFS(Data!$A$5:$A$3843,$B378,Data!$G$5:$G$3843,"H")</f>
        <v>0</v>
      </c>
      <c r="H378" s="31">
        <f>COUNTIFS(Data!$A$5:$A$3843,$B378,Data!$G$5:$G$3843,"W")</f>
        <v>2</v>
      </c>
      <c r="I378" s="31">
        <f>COUNTIFS(Data!$A$5:$A$3843,$B378,Data!$G$5:$G$3843,"R")</f>
        <v>0</v>
      </c>
      <c r="J378" s="31">
        <f>COUNTIFS(Data!$A$5:$A$3843,$B378,Data!$D$5:$D$3843,J$4)</f>
        <v>0</v>
      </c>
      <c r="K378" s="31">
        <f>COUNTIFS(Data!$A$5:$A$3843,$B378,Data!$D$5:$D$3843,K$4)</f>
        <v>0</v>
      </c>
      <c r="L378" s="31">
        <f>COUNTIFS(Data!$A$5:$A$3843,$B378,Data!$D$5:$D$3843,L$4)</f>
        <v>2</v>
      </c>
      <c r="M378" s="31">
        <f>COUNTIFS(Data!$A$5:$A$3843,$B378,Data!$D$5:$D$3843,M$4)</f>
        <v>0</v>
      </c>
      <c r="N378" s="15" t="str">
        <f t="shared" si="5"/>
        <v>OK</v>
      </c>
      <c r="O378" s="15" t="s">
        <v>1160</v>
      </c>
    </row>
    <row r="379" spans="1:15" ht="18" x14ac:dyDescent="0.25">
      <c r="A379" s="13">
        <v>375</v>
      </c>
      <c r="B379" s="13" t="s">
        <v>1161</v>
      </c>
      <c r="C379" s="13" t="s">
        <v>112</v>
      </c>
      <c r="D379" s="10" t="str">
        <f>IF(C379="","",IFERROR(INDEX(Lists!$B$2:$B$27,MATCH(C379,Lists!$A$2:$A$27,0)),"رمز غير معروف"))</f>
        <v>تفاصيل قياسية</v>
      </c>
      <c r="E379" s="7" t="s">
        <v>1162</v>
      </c>
      <c r="F379" s="30">
        <f>COUNTIFS(Data!$A$5:$A$3843,$B379)</f>
        <v>1</v>
      </c>
      <c r="G379" s="30">
        <f>COUNTIFS(Data!$A$5:$A$3843,$B379,Data!$G$5:$G$3843,"H")</f>
        <v>0</v>
      </c>
      <c r="H379" s="30">
        <f>COUNTIFS(Data!$A$5:$A$3843,$B379,Data!$G$5:$G$3843,"W")</f>
        <v>1</v>
      </c>
      <c r="I379" s="30">
        <f>COUNTIFS(Data!$A$5:$A$3843,$B379,Data!$G$5:$G$3843,"R")</f>
        <v>0</v>
      </c>
      <c r="J379" s="30">
        <f>COUNTIFS(Data!$A$5:$A$3843,$B379,Data!$D$5:$D$3843,J$4)</f>
        <v>0</v>
      </c>
      <c r="K379" s="30">
        <f>COUNTIFS(Data!$A$5:$A$3843,$B379,Data!$D$5:$D$3843,K$4)</f>
        <v>0</v>
      </c>
      <c r="L379" s="30">
        <f>COUNTIFS(Data!$A$5:$A$3843,$B379,Data!$D$5:$D$3843,L$4)</f>
        <v>1</v>
      </c>
      <c r="M379" s="30">
        <f>COUNTIFS(Data!$A$5:$A$3843,$B379,Data!$D$5:$D$3843,M$4)</f>
        <v>0</v>
      </c>
      <c r="N379" s="13" t="str">
        <f t="shared" si="5"/>
        <v>OK</v>
      </c>
      <c r="O379" s="13" t="s">
        <v>1163</v>
      </c>
    </row>
    <row r="380" spans="1:15" ht="18" x14ac:dyDescent="0.25">
      <c r="A380" s="15">
        <v>376</v>
      </c>
      <c r="B380" s="15" t="s">
        <v>1164</v>
      </c>
      <c r="C380" s="15" t="s">
        <v>112</v>
      </c>
      <c r="D380" s="28" t="str">
        <f>IF(C380="","",IFERROR(INDEX(Lists!$B$2:$B$27,MATCH(C380,Lists!$A$2:$A$27,0)),"رمز غير معروف"))</f>
        <v>تفاصيل قياسية</v>
      </c>
      <c r="E380" s="9" t="s">
        <v>1165</v>
      </c>
      <c r="F380" s="31">
        <f>COUNTIFS(Data!$A$5:$A$3843,$B380)</f>
        <v>1</v>
      </c>
      <c r="G380" s="31">
        <f>COUNTIFS(Data!$A$5:$A$3843,$B380,Data!$G$5:$G$3843,"H")</f>
        <v>1</v>
      </c>
      <c r="H380" s="31">
        <f>COUNTIFS(Data!$A$5:$A$3843,$B380,Data!$G$5:$G$3843,"W")</f>
        <v>0</v>
      </c>
      <c r="I380" s="31">
        <f>COUNTIFS(Data!$A$5:$A$3843,$B380,Data!$G$5:$G$3843,"R")</f>
        <v>0</v>
      </c>
      <c r="J380" s="31">
        <f>COUNTIFS(Data!$A$5:$A$3843,$B380,Data!$D$5:$D$3843,J$4)</f>
        <v>0</v>
      </c>
      <c r="K380" s="31">
        <f>COUNTIFS(Data!$A$5:$A$3843,$B380,Data!$D$5:$D$3843,K$4)</f>
        <v>0</v>
      </c>
      <c r="L380" s="31">
        <f>COUNTIFS(Data!$A$5:$A$3843,$B380,Data!$D$5:$D$3843,L$4)</f>
        <v>1</v>
      </c>
      <c r="M380" s="31">
        <f>COUNTIFS(Data!$A$5:$A$3843,$B380,Data!$D$5:$D$3843,M$4)</f>
        <v>0</v>
      </c>
      <c r="N380" s="15" t="str">
        <f t="shared" si="5"/>
        <v>OK</v>
      </c>
      <c r="O380" s="15" t="s">
        <v>1163</v>
      </c>
    </row>
    <row r="381" spans="1:15" ht="18" x14ac:dyDescent="0.25">
      <c r="A381" s="13">
        <v>377</v>
      </c>
      <c r="B381" s="13" t="s">
        <v>1166</v>
      </c>
      <c r="C381" s="13" t="s">
        <v>112</v>
      </c>
      <c r="D381" s="10" t="str">
        <f>IF(C381="","",IFERROR(INDEX(Lists!$B$2:$B$27,MATCH(C381,Lists!$A$2:$A$27,0)),"رمز غير معروف"))</f>
        <v>تفاصيل قياسية</v>
      </c>
      <c r="E381" s="7" t="s">
        <v>1167</v>
      </c>
      <c r="F381" s="30">
        <f>COUNTIFS(Data!$A$5:$A$3843,$B381)</f>
        <v>3</v>
      </c>
      <c r="G381" s="30">
        <f>COUNTIFS(Data!$A$5:$A$3843,$B381,Data!$G$5:$G$3843,"H")</f>
        <v>0</v>
      </c>
      <c r="H381" s="30">
        <f>COUNTIFS(Data!$A$5:$A$3843,$B381,Data!$G$5:$G$3843,"W")</f>
        <v>2</v>
      </c>
      <c r="I381" s="30">
        <f>COUNTIFS(Data!$A$5:$A$3843,$B381,Data!$G$5:$G$3843,"R")</f>
        <v>1</v>
      </c>
      <c r="J381" s="30">
        <f>COUNTIFS(Data!$A$5:$A$3843,$B381,Data!$D$5:$D$3843,J$4)</f>
        <v>0</v>
      </c>
      <c r="K381" s="30">
        <f>COUNTIFS(Data!$A$5:$A$3843,$B381,Data!$D$5:$D$3843,K$4)</f>
        <v>0</v>
      </c>
      <c r="L381" s="30">
        <f>COUNTIFS(Data!$A$5:$A$3843,$B381,Data!$D$5:$D$3843,L$4)</f>
        <v>3</v>
      </c>
      <c r="M381" s="30">
        <f>COUNTIFS(Data!$A$5:$A$3843,$B381,Data!$D$5:$D$3843,M$4)</f>
        <v>0</v>
      </c>
      <c r="N381" s="13" t="str">
        <f t="shared" si="5"/>
        <v>OK</v>
      </c>
      <c r="O381" s="13" t="s">
        <v>1168</v>
      </c>
    </row>
    <row r="382" spans="1:15" ht="18" x14ac:dyDescent="0.25">
      <c r="A382" s="15">
        <v>378</v>
      </c>
      <c r="B382" s="15" t="s">
        <v>1169</v>
      </c>
      <c r="C382" s="15" t="s">
        <v>112</v>
      </c>
      <c r="D382" s="28" t="str">
        <f>IF(C382="","",IFERROR(INDEX(Lists!$B$2:$B$27,MATCH(C382,Lists!$A$2:$A$27,0)),"رمز غير معروف"))</f>
        <v>تفاصيل قياسية</v>
      </c>
      <c r="E382" s="9" t="s">
        <v>1170</v>
      </c>
      <c r="F382" s="31">
        <f>COUNTIFS(Data!$A$5:$A$3843,$B382)</f>
        <v>1</v>
      </c>
      <c r="G382" s="31">
        <f>COUNTIFS(Data!$A$5:$A$3843,$B382,Data!$G$5:$G$3843,"H")</f>
        <v>0</v>
      </c>
      <c r="H382" s="31">
        <f>COUNTIFS(Data!$A$5:$A$3843,$B382,Data!$G$5:$G$3843,"W")</f>
        <v>0</v>
      </c>
      <c r="I382" s="31">
        <f>COUNTIFS(Data!$A$5:$A$3843,$B382,Data!$G$5:$G$3843,"R")</f>
        <v>1</v>
      </c>
      <c r="J382" s="31">
        <f>COUNTIFS(Data!$A$5:$A$3843,$B382,Data!$D$5:$D$3843,J$4)</f>
        <v>0</v>
      </c>
      <c r="K382" s="31">
        <f>COUNTIFS(Data!$A$5:$A$3843,$B382,Data!$D$5:$D$3843,K$4)</f>
        <v>0</v>
      </c>
      <c r="L382" s="31">
        <f>COUNTIFS(Data!$A$5:$A$3843,$B382,Data!$D$5:$D$3843,L$4)</f>
        <v>1</v>
      </c>
      <c r="M382" s="31">
        <f>COUNTIFS(Data!$A$5:$A$3843,$B382,Data!$D$5:$D$3843,M$4)</f>
        <v>0</v>
      </c>
      <c r="N382" s="15" t="str">
        <f t="shared" si="5"/>
        <v>OK</v>
      </c>
      <c r="O382" s="15" t="s">
        <v>1171</v>
      </c>
    </row>
    <row r="383" spans="1:15" ht="18" x14ac:dyDescent="0.25">
      <c r="A383" s="13">
        <v>379</v>
      </c>
      <c r="B383" s="13" t="s">
        <v>1172</v>
      </c>
      <c r="C383" s="13" t="s">
        <v>112</v>
      </c>
      <c r="D383" s="10" t="str">
        <f>IF(C383="","",IFERROR(INDEX(Lists!$B$2:$B$27,MATCH(C383,Lists!$A$2:$A$27,0)),"رمز غير معروف"))</f>
        <v>تفاصيل قياسية</v>
      </c>
      <c r="E383" s="7" t="s">
        <v>1173</v>
      </c>
      <c r="F383" s="30">
        <f>COUNTIFS(Data!$A$5:$A$3843,$B383)</f>
        <v>2</v>
      </c>
      <c r="G383" s="30">
        <f>COUNTIFS(Data!$A$5:$A$3843,$B383,Data!$G$5:$G$3843,"H")</f>
        <v>0</v>
      </c>
      <c r="H383" s="30">
        <f>COUNTIFS(Data!$A$5:$A$3843,$B383,Data!$G$5:$G$3843,"W")</f>
        <v>2</v>
      </c>
      <c r="I383" s="30">
        <f>COUNTIFS(Data!$A$5:$A$3843,$B383,Data!$G$5:$G$3843,"R")</f>
        <v>0</v>
      </c>
      <c r="J383" s="30">
        <f>COUNTIFS(Data!$A$5:$A$3843,$B383,Data!$D$5:$D$3843,J$4)</f>
        <v>0</v>
      </c>
      <c r="K383" s="30">
        <f>COUNTIFS(Data!$A$5:$A$3843,$B383,Data!$D$5:$D$3843,K$4)</f>
        <v>0</v>
      </c>
      <c r="L383" s="30">
        <f>COUNTIFS(Data!$A$5:$A$3843,$B383,Data!$D$5:$D$3843,L$4)</f>
        <v>2</v>
      </c>
      <c r="M383" s="30">
        <f>COUNTIFS(Data!$A$5:$A$3843,$B383,Data!$D$5:$D$3843,M$4)</f>
        <v>0</v>
      </c>
      <c r="N383" s="13" t="str">
        <f t="shared" si="5"/>
        <v>OK</v>
      </c>
      <c r="O383" s="13" t="s">
        <v>1174</v>
      </c>
    </row>
    <row r="384" spans="1:15" ht="18" x14ac:dyDescent="0.25">
      <c r="A384" s="15">
        <v>380</v>
      </c>
      <c r="B384" s="15" t="s">
        <v>1175</v>
      </c>
      <c r="C384" s="15" t="s">
        <v>112</v>
      </c>
      <c r="D384" s="28" t="str">
        <f>IF(C384="","",IFERROR(INDEX(Lists!$B$2:$B$27,MATCH(C384,Lists!$A$2:$A$27,0)),"رمز غير معروف"))</f>
        <v>تفاصيل قياسية</v>
      </c>
      <c r="E384" s="9" t="s">
        <v>1176</v>
      </c>
      <c r="F384" s="31">
        <f>COUNTIFS(Data!$A$5:$A$3843,$B384)</f>
        <v>1</v>
      </c>
      <c r="G384" s="31">
        <f>COUNTIFS(Data!$A$5:$A$3843,$B384,Data!$G$5:$G$3843,"H")</f>
        <v>0</v>
      </c>
      <c r="H384" s="31">
        <f>COUNTIFS(Data!$A$5:$A$3843,$B384,Data!$G$5:$G$3843,"W")</f>
        <v>0</v>
      </c>
      <c r="I384" s="31">
        <f>COUNTIFS(Data!$A$5:$A$3843,$B384,Data!$G$5:$G$3843,"R")</f>
        <v>1</v>
      </c>
      <c r="J384" s="31">
        <f>COUNTIFS(Data!$A$5:$A$3843,$B384,Data!$D$5:$D$3843,J$4)</f>
        <v>1</v>
      </c>
      <c r="K384" s="31">
        <f>COUNTIFS(Data!$A$5:$A$3843,$B384,Data!$D$5:$D$3843,K$4)</f>
        <v>0</v>
      </c>
      <c r="L384" s="31">
        <f>COUNTIFS(Data!$A$5:$A$3843,$B384,Data!$D$5:$D$3843,L$4)</f>
        <v>0</v>
      </c>
      <c r="M384" s="31">
        <f>COUNTIFS(Data!$A$5:$A$3843,$B384,Data!$D$5:$D$3843,M$4)</f>
        <v>0</v>
      </c>
      <c r="N384" s="15" t="str">
        <f t="shared" si="5"/>
        <v>OK</v>
      </c>
      <c r="O384" s="15" t="s">
        <v>1177</v>
      </c>
    </row>
    <row r="385" spans="1:15" ht="18" x14ac:dyDescent="0.25">
      <c r="A385" s="13">
        <v>381</v>
      </c>
      <c r="B385" s="13" t="s">
        <v>1178</v>
      </c>
      <c r="C385" s="13" t="s">
        <v>112</v>
      </c>
      <c r="D385" s="10" t="str">
        <f>IF(C385="","",IFERROR(INDEX(Lists!$B$2:$B$27,MATCH(C385,Lists!$A$2:$A$27,0)),"رمز غير معروف"))</f>
        <v>تفاصيل قياسية</v>
      </c>
      <c r="E385" s="7" t="s">
        <v>1179</v>
      </c>
      <c r="F385" s="30">
        <f>COUNTIFS(Data!$A$5:$A$3843,$B385)</f>
        <v>1</v>
      </c>
      <c r="G385" s="30">
        <f>COUNTIFS(Data!$A$5:$A$3843,$B385,Data!$G$5:$G$3843,"H")</f>
        <v>0</v>
      </c>
      <c r="H385" s="30">
        <f>COUNTIFS(Data!$A$5:$A$3843,$B385,Data!$G$5:$G$3843,"W")</f>
        <v>0</v>
      </c>
      <c r="I385" s="30">
        <f>COUNTIFS(Data!$A$5:$A$3843,$B385,Data!$G$5:$G$3843,"R")</f>
        <v>1</v>
      </c>
      <c r="J385" s="30">
        <f>COUNTIFS(Data!$A$5:$A$3843,$B385,Data!$D$5:$D$3843,J$4)</f>
        <v>0</v>
      </c>
      <c r="K385" s="30">
        <f>COUNTIFS(Data!$A$5:$A$3843,$B385,Data!$D$5:$D$3843,K$4)</f>
        <v>0</v>
      </c>
      <c r="L385" s="30">
        <f>COUNTIFS(Data!$A$5:$A$3843,$B385,Data!$D$5:$D$3843,L$4)</f>
        <v>1</v>
      </c>
      <c r="M385" s="30">
        <f>COUNTIFS(Data!$A$5:$A$3843,$B385,Data!$D$5:$D$3843,M$4)</f>
        <v>0</v>
      </c>
      <c r="N385" s="13" t="str">
        <f t="shared" si="5"/>
        <v>OK</v>
      </c>
      <c r="O385" s="13" t="s">
        <v>1180</v>
      </c>
    </row>
    <row r="386" spans="1:15" ht="18" x14ac:dyDescent="0.25">
      <c r="A386" s="15">
        <v>382</v>
      </c>
      <c r="B386" s="15" t="s">
        <v>1181</v>
      </c>
      <c r="C386" s="15" t="s">
        <v>112</v>
      </c>
      <c r="D386" s="28" t="str">
        <f>IF(C386="","",IFERROR(INDEX(Lists!$B$2:$B$27,MATCH(C386,Lists!$A$2:$A$27,0)),"رمز غير معروف"))</f>
        <v>تفاصيل قياسية</v>
      </c>
      <c r="E386" s="9" t="s">
        <v>1182</v>
      </c>
      <c r="F386" s="31">
        <f>COUNTIFS(Data!$A$5:$A$3843,$B386)</f>
        <v>6</v>
      </c>
      <c r="G386" s="31">
        <f>COUNTIFS(Data!$A$5:$A$3843,$B386,Data!$G$5:$G$3843,"H")</f>
        <v>2</v>
      </c>
      <c r="H386" s="31">
        <f>COUNTIFS(Data!$A$5:$A$3843,$B386,Data!$G$5:$G$3843,"W")</f>
        <v>4</v>
      </c>
      <c r="I386" s="31">
        <f>COUNTIFS(Data!$A$5:$A$3843,$B386,Data!$G$5:$G$3843,"R")</f>
        <v>0</v>
      </c>
      <c r="J386" s="31">
        <f>COUNTIFS(Data!$A$5:$A$3843,$B386,Data!$D$5:$D$3843,J$4)</f>
        <v>0</v>
      </c>
      <c r="K386" s="31">
        <f>COUNTIFS(Data!$A$5:$A$3843,$B386,Data!$D$5:$D$3843,K$4)</f>
        <v>0</v>
      </c>
      <c r="L386" s="31">
        <f>COUNTIFS(Data!$A$5:$A$3843,$B386,Data!$D$5:$D$3843,L$4)</f>
        <v>6</v>
      </c>
      <c r="M386" s="31">
        <f>COUNTIFS(Data!$A$5:$A$3843,$B386,Data!$D$5:$D$3843,M$4)</f>
        <v>0</v>
      </c>
      <c r="N386" s="15" t="str">
        <f t="shared" si="5"/>
        <v>OK</v>
      </c>
      <c r="O386" s="15" t="s">
        <v>1183</v>
      </c>
    </row>
    <row r="387" spans="1:15" ht="18" x14ac:dyDescent="0.25">
      <c r="A387" s="13">
        <v>383</v>
      </c>
      <c r="B387" s="13" t="s">
        <v>1184</v>
      </c>
      <c r="C387" s="13" t="s">
        <v>112</v>
      </c>
      <c r="D387" s="10" t="str">
        <f>IF(C387="","",IFERROR(INDEX(Lists!$B$2:$B$27,MATCH(C387,Lists!$A$2:$A$27,0)),"رمز غير معروف"))</f>
        <v>تفاصيل قياسية</v>
      </c>
      <c r="E387" s="7" t="s">
        <v>1185</v>
      </c>
      <c r="F387" s="30">
        <f>COUNTIFS(Data!$A$5:$A$3843,$B387)</f>
        <v>7</v>
      </c>
      <c r="G387" s="30">
        <f>COUNTIFS(Data!$A$5:$A$3843,$B387,Data!$G$5:$G$3843,"H")</f>
        <v>3</v>
      </c>
      <c r="H387" s="30">
        <f>COUNTIFS(Data!$A$5:$A$3843,$B387,Data!$G$5:$G$3843,"W")</f>
        <v>4</v>
      </c>
      <c r="I387" s="30">
        <f>COUNTIFS(Data!$A$5:$A$3843,$B387,Data!$G$5:$G$3843,"R")</f>
        <v>0</v>
      </c>
      <c r="J387" s="30">
        <f>COUNTIFS(Data!$A$5:$A$3843,$B387,Data!$D$5:$D$3843,J$4)</f>
        <v>0</v>
      </c>
      <c r="K387" s="30">
        <f>COUNTIFS(Data!$A$5:$A$3843,$B387,Data!$D$5:$D$3843,K$4)</f>
        <v>0</v>
      </c>
      <c r="L387" s="30">
        <f>COUNTIFS(Data!$A$5:$A$3843,$B387,Data!$D$5:$D$3843,L$4)</f>
        <v>7</v>
      </c>
      <c r="M387" s="30">
        <f>COUNTIFS(Data!$A$5:$A$3843,$B387,Data!$D$5:$D$3843,M$4)</f>
        <v>0</v>
      </c>
      <c r="N387" s="13" t="str">
        <f t="shared" si="5"/>
        <v>OK</v>
      </c>
      <c r="O387" s="13" t="s">
        <v>1186</v>
      </c>
    </row>
    <row r="388" spans="1:15" ht="18" x14ac:dyDescent="0.25">
      <c r="A388" s="15">
        <v>384</v>
      </c>
      <c r="B388" s="15" t="s">
        <v>1187</v>
      </c>
      <c r="C388" s="15" t="s">
        <v>112</v>
      </c>
      <c r="D388" s="28" t="str">
        <f>IF(C388="","",IFERROR(INDEX(Lists!$B$2:$B$27,MATCH(C388,Lists!$A$2:$A$27,0)),"رمز غير معروف"))</f>
        <v>تفاصيل قياسية</v>
      </c>
      <c r="E388" s="9" t="s">
        <v>1188</v>
      </c>
      <c r="F388" s="31">
        <f>COUNTIFS(Data!$A$5:$A$3843,$B388)</f>
        <v>1</v>
      </c>
      <c r="G388" s="31">
        <f>COUNTIFS(Data!$A$5:$A$3843,$B388,Data!$G$5:$G$3843,"H")</f>
        <v>0</v>
      </c>
      <c r="H388" s="31">
        <f>COUNTIFS(Data!$A$5:$A$3843,$B388,Data!$G$5:$G$3843,"W")</f>
        <v>1</v>
      </c>
      <c r="I388" s="31">
        <f>COUNTIFS(Data!$A$5:$A$3843,$B388,Data!$G$5:$G$3843,"R")</f>
        <v>0</v>
      </c>
      <c r="J388" s="31">
        <f>COUNTIFS(Data!$A$5:$A$3843,$B388,Data!$D$5:$D$3843,J$4)</f>
        <v>0</v>
      </c>
      <c r="K388" s="31">
        <f>COUNTIFS(Data!$A$5:$A$3843,$B388,Data!$D$5:$D$3843,K$4)</f>
        <v>0</v>
      </c>
      <c r="L388" s="31">
        <f>COUNTIFS(Data!$A$5:$A$3843,$B388,Data!$D$5:$D$3843,L$4)</f>
        <v>1</v>
      </c>
      <c r="M388" s="31">
        <f>COUNTIFS(Data!$A$5:$A$3843,$B388,Data!$D$5:$D$3843,M$4)</f>
        <v>0</v>
      </c>
      <c r="N388" s="15" t="str">
        <f t="shared" si="5"/>
        <v>OK</v>
      </c>
      <c r="O388" s="15" t="s">
        <v>1189</v>
      </c>
    </row>
    <row r="389" spans="1:15" ht="18" x14ac:dyDescent="0.25">
      <c r="A389" s="13">
        <v>385</v>
      </c>
      <c r="B389" s="13" t="s">
        <v>1190</v>
      </c>
      <c r="C389" s="13" t="s">
        <v>112</v>
      </c>
      <c r="D389" s="10" t="str">
        <f>IF(C389="","",IFERROR(INDEX(Lists!$B$2:$B$27,MATCH(C389,Lists!$A$2:$A$27,0)),"رمز غير معروف"))</f>
        <v>تفاصيل قياسية</v>
      </c>
      <c r="E389" s="7" t="s">
        <v>1191</v>
      </c>
      <c r="F389" s="30">
        <f>COUNTIFS(Data!$A$5:$A$3843,$B389)</f>
        <v>1</v>
      </c>
      <c r="G389" s="30">
        <f>COUNTIFS(Data!$A$5:$A$3843,$B389,Data!$G$5:$G$3843,"H")</f>
        <v>0</v>
      </c>
      <c r="H389" s="30">
        <f>COUNTIFS(Data!$A$5:$A$3843,$B389,Data!$G$5:$G$3843,"W")</f>
        <v>1</v>
      </c>
      <c r="I389" s="30">
        <f>COUNTIFS(Data!$A$5:$A$3843,$B389,Data!$G$5:$G$3843,"R")</f>
        <v>0</v>
      </c>
      <c r="J389" s="30">
        <f>COUNTIFS(Data!$A$5:$A$3843,$B389,Data!$D$5:$D$3843,J$4)</f>
        <v>0</v>
      </c>
      <c r="K389" s="30">
        <f>COUNTIFS(Data!$A$5:$A$3843,$B389,Data!$D$5:$D$3843,K$4)</f>
        <v>0</v>
      </c>
      <c r="L389" s="30">
        <f>COUNTIFS(Data!$A$5:$A$3843,$B389,Data!$D$5:$D$3843,L$4)</f>
        <v>1</v>
      </c>
      <c r="M389" s="30">
        <f>COUNTIFS(Data!$A$5:$A$3843,$B389,Data!$D$5:$D$3843,M$4)</f>
        <v>0</v>
      </c>
      <c r="N389" s="13" t="str">
        <f t="shared" ref="N389:N395" si="6">IF(AND(F389=G389+H389+I389,F389=SUM(J389:M389)),"OK","خطأ")</f>
        <v>OK</v>
      </c>
      <c r="O389" s="13" t="s">
        <v>1192</v>
      </c>
    </row>
    <row r="390" spans="1:15" ht="18" x14ac:dyDescent="0.25">
      <c r="A390" s="15">
        <v>386</v>
      </c>
      <c r="B390" s="15" t="s">
        <v>1193</v>
      </c>
      <c r="C390" s="15" t="s">
        <v>112</v>
      </c>
      <c r="D390" s="28" t="str">
        <f>IF(C390="","",IFERROR(INDEX(Lists!$B$2:$B$27,MATCH(C390,Lists!$A$2:$A$27,0)),"رمز غير معروف"))</f>
        <v>تفاصيل قياسية</v>
      </c>
      <c r="E390" s="9" t="s">
        <v>1194</v>
      </c>
      <c r="F390" s="31">
        <f>COUNTIFS(Data!$A$5:$A$3843,$B390)</f>
        <v>2</v>
      </c>
      <c r="G390" s="31">
        <f>COUNTIFS(Data!$A$5:$A$3843,$B390,Data!$G$5:$G$3843,"H")</f>
        <v>1</v>
      </c>
      <c r="H390" s="31">
        <f>COUNTIFS(Data!$A$5:$A$3843,$B390,Data!$G$5:$G$3843,"W")</f>
        <v>1</v>
      </c>
      <c r="I390" s="31">
        <f>COUNTIFS(Data!$A$5:$A$3843,$B390,Data!$G$5:$G$3843,"R")</f>
        <v>0</v>
      </c>
      <c r="J390" s="31">
        <f>COUNTIFS(Data!$A$5:$A$3843,$B390,Data!$D$5:$D$3843,J$4)</f>
        <v>0</v>
      </c>
      <c r="K390" s="31">
        <f>COUNTIFS(Data!$A$5:$A$3843,$B390,Data!$D$5:$D$3843,K$4)</f>
        <v>0</v>
      </c>
      <c r="L390" s="31">
        <f>COUNTIFS(Data!$A$5:$A$3843,$B390,Data!$D$5:$D$3843,L$4)</f>
        <v>2</v>
      </c>
      <c r="M390" s="31">
        <f>COUNTIFS(Data!$A$5:$A$3843,$B390,Data!$D$5:$D$3843,M$4)</f>
        <v>0</v>
      </c>
      <c r="N390" s="15" t="str">
        <f t="shared" si="6"/>
        <v>OK</v>
      </c>
      <c r="O390" s="15" t="s">
        <v>1195</v>
      </c>
    </row>
    <row r="391" spans="1:15" ht="18" x14ac:dyDescent="0.25">
      <c r="A391" s="13">
        <v>387</v>
      </c>
      <c r="B391" s="13" t="s">
        <v>1196</v>
      </c>
      <c r="C391" s="13" t="s">
        <v>112</v>
      </c>
      <c r="D391" s="10" t="str">
        <f>IF(C391="","",IFERROR(INDEX(Lists!$B$2:$B$27,MATCH(C391,Lists!$A$2:$A$27,0)),"رمز غير معروف"))</f>
        <v>تفاصيل قياسية</v>
      </c>
      <c r="E391" s="7" t="s">
        <v>1197</v>
      </c>
      <c r="F391" s="30">
        <f>COUNTIFS(Data!$A$5:$A$3843,$B391)</f>
        <v>1</v>
      </c>
      <c r="G391" s="30">
        <f>COUNTIFS(Data!$A$5:$A$3843,$B391,Data!$G$5:$G$3843,"H")</f>
        <v>1</v>
      </c>
      <c r="H391" s="30">
        <f>COUNTIFS(Data!$A$5:$A$3843,$B391,Data!$G$5:$G$3843,"W")</f>
        <v>0</v>
      </c>
      <c r="I391" s="30">
        <f>COUNTIFS(Data!$A$5:$A$3843,$B391,Data!$G$5:$G$3843,"R")</f>
        <v>0</v>
      </c>
      <c r="J391" s="30">
        <f>COUNTIFS(Data!$A$5:$A$3843,$B391,Data!$D$5:$D$3843,J$4)</f>
        <v>0</v>
      </c>
      <c r="K391" s="30">
        <f>COUNTIFS(Data!$A$5:$A$3843,$B391,Data!$D$5:$D$3843,K$4)</f>
        <v>0</v>
      </c>
      <c r="L391" s="30">
        <f>COUNTIFS(Data!$A$5:$A$3843,$B391,Data!$D$5:$D$3843,L$4)</f>
        <v>1</v>
      </c>
      <c r="M391" s="30">
        <f>COUNTIFS(Data!$A$5:$A$3843,$B391,Data!$D$5:$D$3843,M$4)</f>
        <v>0</v>
      </c>
      <c r="N391" s="13" t="str">
        <f t="shared" si="6"/>
        <v>OK</v>
      </c>
      <c r="O391" s="13" t="s">
        <v>1198</v>
      </c>
    </row>
    <row r="392" spans="1:15" ht="18" x14ac:dyDescent="0.25">
      <c r="A392" s="15">
        <v>388</v>
      </c>
      <c r="B392" s="15" t="s">
        <v>1199</v>
      </c>
      <c r="C392" s="15" t="s">
        <v>112</v>
      </c>
      <c r="D392" s="28" t="str">
        <f>IF(C392="","",IFERROR(INDEX(Lists!$B$2:$B$27,MATCH(C392,Lists!$A$2:$A$27,0)),"رمز غير معروف"))</f>
        <v>تفاصيل قياسية</v>
      </c>
      <c r="E392" s="9" t="s">
        <v>1200</v>
      </c>
      <c r="F392" s="31">
        <f>COUNTIFS(Data!$A$5:$A$3843,$B392)</f>
        <v>2</v>
      </c>
      <c r="G392" s="31">
        <f>COUNTIFS(Data!$A$5:$A$3843,$B392,Data!$G$5:$G$3843,"H")</f>
        <v>0</v>
      </c>
      <c r="H392" s="31">
        <f>COUNTIFS(Data!$A$5:$A$3843,$B392,Data!$G$5:$G$3843,"W")</f>
        <v>2</v>
      </c>
      <c r="I392" s="31">
        <f>COUNTIFS(Data!$A$5:$A$3843,$B392,Data!$G$5:$G$3843,"R")</f>
        <v>0</v>
      </c>
      <c r="J392" s="31">
        <f>COUNTIFS(Data!$A$5:$A$3843,$B392,Data!$D$5:$D$3843,J$4)</f>
        <v>0</v>
      </c>
      <c r="K392" s="31">
        <f>COUNTIFS(Data!$A$5:$A$3843,$B392,Data!$D$5:$D$3843,K$4)</f>
        <v>0</v>
      </c>
      <c r="L392" s="31">
        <f>COUNTIFS(Data!$A$5:$A$3843,$B392,Data!$D$5:$D$3843,L$4)</f>
        <v>2</v>
      </c>
      <c r="M392" s="31">
        <f>COUNTIFS(Data!$A$5:$A$3843,$B392,Data!$D$5:$D$3843,M$4)</f>
        <v>0</v>
      </c>
      <c r="N392" s="15" t="str">
        <f t="shared" si="6"/>
        <v>OK</v>
      </c>
      <c r="O392" s="15" t="s">
        <v>1201</v>
      </c>
    </row>
    <row r="393" spans="1:15" ht="18" x14ac:dyDescent="0.25">
      <c r="A393" s="13">
        <v>389</v>
      </c>
      <c r="B393" s="13" t="s">
        <v>1202</v>
      </c>
      <c r="C393" s="13" t="s">
        <v>112</v>
      </c>
      <c r="D393" s="10" t="str">
        <f>IF(C393="","",IFERROR(INDEX(Lists!$B$2:$B$27,MATCH(C393,Lists!$A$2:$A$27,0)),"رمز غير معروف"))</f>
        <v>تفاصيل قياسية</v>
      </c>
      <c r="E393" s="7" t="s">
        <v>1203</v>
      </c>
      <c r="F393" s="30">
        <f>COUNTIFS(Data!$A$5:$A$3843,$B393)</f>
        <v>3</v>
      </c>
      <c r="G393" s="30">
        <f>COUNTIFS(Data!$A$5:$A$3843,$B393,Data!$G$5:$G$3843,"H")</f>
        <v>1</v>
      </c>
      <c r="H393" s="30">
        <f>COUNTIFS(Data!$A$5:$A$3843,$B393,Data!$G$5:$G$3843,"W")</f>
        <v>2</v>
      </c>
      <c r="I393" s="30">
        <f>COUNTIFS(Data!$A$5:$A$3843,$B393,Data!$G$5:$G$3843,"R")</f>
        <v>0</v>
      </c>
      <c r="J393" s="30">
        <f>COUNTIFS(Data!$A$5:$A$3843,$B393,Data!$D$5:$D$3843,J$4)</f>
        <v>0</v>
      </c>
      <c r="K393" s="30">
        <f>COUNTIFS(Data!$A$5:$A$3843,$B393,Data!$D$5:$D$3843,K$4)</f>
        <v>0</v>
      </c>
      <c r="L393" s="30">
        <f>COUNTIFS(Data!$A$5:$A$3843,$B393,Data!$D$5:$D$3843,L$4)</f>
        <v>3</v>
      </c>
      <c r="M393" s="30">
        <f>COUNTIFS(Data!$A$5:$A$3843,$B393,Data!$D$5:$D$3843,M$4)</f>
        <v>0</v>
      </c>
      <c r="N393" s="13" t="str">
        <f t="shared" si="6"/>
        <v>OK</v>
      </c>
      <c r="O393" s="13" t="s">
        <v>1204</v>
      </c>
    </row>
    <row r="394" spans="1:15" ht="18" x14ac:dyDescent="0.25">
      <c r="A394" s="15">
        <v>390</v>
      </c>
      <c r="B394" s="15" t="s">
        <v>1205</v>
      </c>
      <c r="C394" s="15" t="s">
        <v>112</v>
      </c>
      <c r="D394" s="28" t="str">
        <f>IF(C394="","",IFERROR(INDEX(Lists!$B$2:$B$27,MATCH(C394,Lists!$A$2:$A$27,0)),"رمز غير معروف"))</f>
        <v>تفاصيل قياسية</v>
      </c>
      <c r="E394" s="9" t="s">
        <v>1206</v>
      </c>
      <c r="F394" s="31">
        <f>COUNTIFS(Data!$A$5:$A$3843,$B394)</f>
        <v>1</v>
      </c>
      <c r="G394" s="31">
        <f>COUNTIFS(Data!$A$5:$A$3843,$B394,Data!$G$5:$G$3843,"H")</f>
        <v>0</v>
      </c>
      <c r="H394" s="31">
        <f>COUNTIFS(Data!$A$5:$A$3843,$B394,Data!$G$5:$G$3843,"W")</f>
        <v>0</v>
      </c>
      <c r="I394" s="31">
        <f>COUNTIFS(Data!$A$5:$A$3843,$B394,Data!$G$5:$G$3843,"R")</f>
        <v>1</v>
      </c>
      <c r="J394" s="31">
        <f>COUNTIFS(Data!$A$5:$A$3843,$B394,Data!$D$5:$D$3843,J$4)</f>
        <v>1</v>
      </c>
      <c r="K394" s="31">
        <f>COUNTIFS(Data!$A$5:$A$3843,$B394,Data!$D$5:$D$3843,K$4)</f>
        <v>0</v>
      </c>
      <c r="L394" s="31">
        <f>COUNTIFS(Data!$A$5:$A$3843,$B394,Data!$D$5:$D$3843,L$4)</f>
        <v>0</v>
      </c>
      <c r="M394" s="31">
        <f>COUNTIFS(Data!$A$5:$A$3843,$B394,Data!$D$5:$D$3843,M$4)</f>
        <v>0</v>
      </c>
      <c r="N394" s="15" t="str">
        <f t="shared" si="6"/>
        <v>OK</v>
      </c>
      <c r="O394" s="15" t="s">
        <v>1207</v>
      </c>
    </row>
    <row r="395" spans="1:15" ht="18" x14ac:dyDescent="0.25">
      <c r="A395" s="13">
        <v>391</v>
      </c>
      <c r="B395" s="13" t="s">
        <v>1208</v>
      </c>
      <c r="C395" s="13" t="s">
        <v>112</v>
      </c>
      <c r="D395" s="10" t="str">
        <f>IF(C395="","",IFERROR(INDEX(Lists!$B$2:$B$27,MATCH(C395,Lists!$A$2:$A$27,0)),"رمز غير معروف"))</f>
        <v>تفاصيل قياسية</v>
      </c>
      <c r="E395" s="7" t="s">
        <v>1209</v>
      </c>
      <c r="F395" s="30">
        <f>COUNTIFS(Data!$A$5:$A$3843,$B395)</f>
        <v>1</v>
      </c>
      <c r="G395" s="30">
        <f>COUNTIFS(Data!$A$5:$A$3843,$B395,Data!$G$5:$G$3843,"H")</f>
        <v>1</v>
      </c>
      <c r="H395" s="30">
        <f>COUNTIFS(Data!$A$5:$A$3843,$B395,Data!$G$5:$G$3843,"W")</f>
        <v>0</v>
      </c>
      <c r="I395" s="30">
        <f>COUNTIFS(Data!$A$5:$A$3843,$B395,Data!$G$5:$G$3843,"R")</f>
        <v>0</v>
      </c>
      <c r="J395" s="30">
        <f>COUNTIFS(Data!$A$5:$A$3843,$B395,Data!$D$5:$D$3843,J$4)</f>
        <v>0</v>
      </c>
      <c r="K395" s="30">
        <f>COUNTIFS(Data!$A$5:$A$3843,$B395,Data!$D$5:$D$3843,K$4)</f>
        <v>0</v>
      </c>
      <c r="L395" s="30">
        <f>COUNTIFS(Data!$A$5:$A$3843,$B395,Data!$D$5:$D$3843,L$4)</f>
        <v>1</v>
      </c>
      <c r="M395" s="30">
        <f>COUNTIFS(Data!$A$5:$A$3843,$B395,Data!$D$5:$D$3843,M$4)</f>
        <v>0</v>
      </c>
      <c r="N395" s="13" t="str">
        <f t="shared" si="6"/>
        <v>OK</v>
      </c>
      <c r="O395" s="13" t="s">
        <v>1210</v>
      </c>
    </row>
    <row r="396" spans="1:15" ht="18" x14ac:dyDescent="0.25">
      <c r="E396" s="3" t="s">
        <v>113</v>
      </c>
      <c r="F396" s="26">
        <f t="shared" ref="F396:M396" si="7">SUM(F5:F395)</f>
        <v>3839</v>
      </c>
      <c r="G396" s="26">
        <f t="shared" si="7"/>
        <v>976</v>
      </c>
      <c r="H396" s="26">
        <f t="shared" si="7"/>
        <v>2050</v>
      </c>
      <c r="I396" s="26">
        <f t="shared" si="7"/>
        <v>813</v>
      </c>
      <c r="J396" s="26">
        <f t="shared" si="7"/>
        <v>347</v>
      </c>
      <c r="K396" s="26">
        <f t="shared" si="7"/>
        <v>1090</v>
      </c>
      <c r="L396" s="26">
        <f t="shared" si="7"/>
        <v>1792</v>
      </c>
      <c r="M396" s="26">
        <f t="shared" si="7"/>
        <v>610</v>
      </c>
    </row>
    <row r="397" spans="1:15" ht="18" x14ac:dyDescent="0.25">
      <c r="E397" s="3" t="s">
        <v>1211</v>
      </c>
      <c r="F397" s="30" t="str">
        <f>IF(F396=COUNTA(Data!$A$5:$A$3843),"مطابق","غير مطابق")</f>
        <v>مطابق</v>
      </c>
    </row>
    <row r="398" spans="1:15" ht="18" x14ac:dyDescent="0.25">
      <c r="E398" s="3" t="s">
        <v>1212</v>
      </c>
      <c r="F398" s="13">
        <f>COUNTIF(N5:N395,"خطأ")</f>
        <v>0</v>
      </c>
    </row>
  </sheetData>
  <autoFilter ref="A4:O395" xr:uid="{00000000-0009-0000-0000-000002000000}"/>
  <conditionalFormatting sqref="N5:N395">
    <cfRule type="cellIs" dxfId="4" priority="1" operator="equal">
      <formula>"خطأ"</formula>
    </cfRule>
  </conditionalFormatting>
  <printOptions horizontalCentered="1"/>
  <pageMargins left="0.75" right="0.75" top="1" bottom="1" header="0.5" footer="0.5"/>
  <pageSetup paperSize="9" fitToHeight="0" orientation="landscape"/>
  <headerFooter>
    <oddFooter>&amp;Lالمبدعون العرب للاستشارات الهندسية&amp;Cصفحة &amp;P من &amp;N&amp;R&amp;A</oddFooter>
  </headerFooter>
  <extLst>
    <ext xmlns:x14="http://schemas.microsoft.com/office/spreadsheetml/2009/9/main" uri="{CCE6A557-97BC-4b89-ADB6-D9C93CAAB3DF}">
      <x14:dataValidations xmlns:xm="http://schemas.microsoft.com/office/excel/2006/main" count="1">
        <x14:dataValidation type="list" allowBlank="1" showErrorMessage="1" errorTitle="قيمة غير صحيحة" error="اختر من القائمة المنسدلة" xr:uid="{00000000-0002-0000-0200-000000000000}">
          <x14:formula1>
            <xm:f>Lists!$A$2:$A$27</xm:f>
          </x14:formula1>
          <xm:sqref>C5:C395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52976"/>
    <pageSetUpPr fitToPage="1"/>
  </sheetPr>
  <dimension ref="A1:P304"/>
  <sheetViews>
    <sheetView rightToLeft="1" workbookViewId="0">
      <pane xSplit="1" ySplit="4" topLeftCell="B5" activePane="bottomRight" state="frozen"/>
      <selection pane="topRight"/>
      <selection pane="bottomLeft"/>
      <selection pane="bottomRight"/>
    </sheetView>
  </sheetViews>
  <sheetFormatPr defaultRowHeight="13.8" x14ac:dyDescent="0.25"/>
  <cols>
    <col min="1" max="1" width="18" customWidth="1"/>
    <col min="2" max="2" width="8" customWidth="1"/>
    <col min="3" max="3" width="9" customWidth="1"/>
    <col min="4" max="4" width="18" customWidth="1"/>
    <col min="5" max="5" width="24" customWidth="1"/>
    <col min="6" max="6" width="20" customWidth="1"/>
    <col min="7" max="7" width="8" customWidth="1"/>
    <col min="8" max="9" width="16" customWidth="1"/>
    <col min="10" max="10" width="11" customWidth="1"/>
    <col min="11" max="11" width="10" customWidth="1"/>
    <col min="12" max="12" width="13" customWidth="1"/>
    <col min="13" max="13" width="11" customWidth="1"/>
    <col min="14" max="15" width="16" customWidth="1"/>
    <col min="16" max="16" width="30" customWidth="1"/>
  </cols>
  <sheetData>
    <row r="1" spans="1:16" ht="22.8" x14ac:dyDescent="0.65">
      <c r="A1" s="1" t="s">
        <v>1213</v>
      </c>
    </row>
    <row r="2" spans="1:16" ht="16.8" x14ac:dyDescent="0.5">
      <c r="A2" s="2" t="s">
        <v>1214</v>
      </c>
    </row>
    <row r="4" spans="1:16" ht="31.95" customHeight="1" x14ac:dyDescent="0.25">
      <c r="A4" s="12" t="s">
        <v>1215</v>
      </c>
      <c r="B4" s="12" t="s">
        <v>1216</v>
      </c>
      <c r="C4" s="12" t="s">
        <v>118</v>
      </c>
      <c r="D4" s="12" t="s">
        <v>79</v>
      </c>
      <c r="E4" s="12" t="s">
        <v>1217</v>
      </c>
      <c r="F4" s="12" t="s">
        <v>1218</v>
      </c>
      <c r="G4" s="12" t="s">
        <v>1219</v>
      </c>
      <c r="H4" s="12" t="s">
        <v>1220</v>
      </c>
      <c r="I4" s="12" t="s">
        <v>1221</v>
      </c>
      <c r="J4" s="12" t="s">
        <v>1222</v>
      </c>
      <c r="K4" s="12" t="s">
        <v>1223</v>
      </c>
      <c r="L4" s="12" t="s">
        <v>1224</v>
      </c>
      <c r="M4" s="12" t="s">
        <v>1225</v>
      </c>
      <c r="N4" s="12" t="s">
        <v>1226</v>
      </c>
      <c r="O4" s="12" t="s">
        <v>1227</v>
      </c>
      <c r="P4" s="12" t="s">
        <v>1228</v>
      </c>
    </row>
    <row r="5" spans="1:16" ht="18" x14ac:dyDescent="0.25">
      <c r="A5" s="4"/>
      <c r="B5" s="18"/>
      <c r="C5" s="18"/>
      <c r="D5" s="10" t="str">
        <f>IF(C5="","",IFERROR(INDEX(Lists!$B$2:$B$27,MATCH(C5,Lists!$A$2:$A$27,0)),"رمز غير معروف"))</f>
        <v/>
      </c>
      <c r="E5" s="4"/>
      <c r="F5" s="4"/>
      <c r="G5" s="18"/>
      <c r="H5" s="32"/>
      <c r="I5" s="32"/>
      <c r="J5" s="33" t="str">
        <f t="shared" ref="J5:J68" si="0">IF(OR(H5="",I5=""),"",ROUND((I5-H5)*24,1))</f>
        <v/>
      </c>
      <c r="K5" s="30" t="str">
        <f>IF(J5="","",IF(J5&gt;=KPIs!$D$5,"نعم","لا"))</f>
        <v/>
      </c>
      <c r="L5" s="18"/>
      <c r="M5" s="34" t="str">
        <f t="shared" ref="M5:M68" si="1">IF(OR(B5&lt;&gt;"R0",L5=""),"",IF(L5="مرفوض",0,1))</f>
        <v/>
      </c>
      <c r="N5" s="4"/>
      <c r="O5" s="4"/>
      <c r="P5" s="4"/>
    </row>
    <row r="6" spans="1:16" ht="18" x14ac:dyDescent="0.25">
      <c r="A6" s="4"/>
      <c r="B6" s="18"/>
      <c r="C6" s="18"/>
      <c r="D6" s="10" t="str">
        <f>IF(C6="","",IFERROR(INDEX(Lists!$B$2:$B$27,MATCH(C6,Lists!$A$2:$A$27,0)),"رمز غير معروف"))</f>
        <v/>
      </c>
      <c r="E6" s="4"/>
      <c r="F6" s="4"/>
      <c r="G6" s="18"/>
      <c r="H6" s="32"/>
      <c r="I6" s="32"/>
      <c r="J6" s="33" t="str">
        <f t="shared" si="0"/>
        <v/>
      </c>
      <c r="K6" s="30" t="str">
        <f>IF(J6="","",IF(J6&gt;=KPIs!$D$5,"نعم","لا"))</f>
        <v/>
      </c>
      <c r="L6" s="18"/>
      <c r="M6" s="34" t="str">
        <f t="shared" si="1"/>
        <v/>
      </c>
      <c r="N6" s="4"/>
      <c r="O6" s="4"/>
      <c r="P6" s="4"/>
    </row>
    <row r="7" spans="1:16" ht="18" x14ac:dyDescent="0.25">
      <c r="A7" s="4"/>
      <c r="B7" s="18"/>
      <c r="C7" s="18"/>
      <c r="D7" s="10" t="str">
        <f>IF(C7="","",IFERROR(INDEX(Lists!$B$2:$B$27,MATCH(C7,Lists!$A$2:$A$27,0)),"رمز غير معروف"))</f>
        <v/>
      </c>
      <c r="E7" s="4"/>
      <c r="F7" s="4"/>
      <c r="G7" s="18"/>
      <c r="H7" s="32"/>
      <c r="I7" s="32"/>
      <c r="J7" s="33" t="str">
        <f t="shared" si="0"/>
        <v/>
      </c>
      <c r="K7" s="30" t="str">
        <f>IF(J7="","",IF(J7&gt;=KPIs!$D$5,"نعم","لا"))</f>
        <v/>
      </c>
      <c r="L7" s="18"/>
      <c r="M7" s="34" t="str">
        <f t="shared" si="1"/>
        <v/>
      </c>
      <c r="N7" s="4"/>
      <c r="O7" s="4"/>
      <c r="P7" s="4"/>
    </row>
    <row r="8" spans="1:16" ht="18" x14ac:dyDescent="0.25">
      <c r="A8" s="4"/>
      <c r="B8" s="18"/>
      <c r="C8" s="18"/>
      <c r="D8" s="10" t="str">
        <f>IF(C8="","",IFERROR(INDEX(Lists!$B$2:$B$27,MATCH(C8,Lists!$A$2:$A$27,0)),"رمز غير معروف"))</f>
        <v/>
      </c>
      <c r="E8" s="4"/>
      <c r="F8" s="4"/>
      <c r="G8" s="18"/>
      <c r="H8" s="32"/>
      <c r="I8" s="32"/>
      <c r="J8" s="33" t="str">
        <f t="shared" si="0"/>
        <v/>
      </c>
      <c r="K8" s="30" t="str">
        <f>IF(J8="","",IF(J8&gt;=KPIs!$D$5,"نعم","لا"))</f>
        <v/>
      </c>
      <c r="L8" s="18"/>
      <c r="M8" s="34" t="str">
        <f t="shared" si="1"/>
        <v/>
      </c>
      <c r="N8" s="4"/>
      <c r="O8" s="4"/>
      <c r="P8" s="4"/>
    </row>
    <row r="9" spans="1:16" ht="18" x14ac:dyDescent="0.25">
      <c r="A9" s="4"/>
      <c r="B9" s="18"/>
      <c r="C9" s="18"/>
      <c r="D9" s="10" t="str">
        <f>IF(C9="","",IFERROR(INDEX(Lists!$B$2:$B$27,MATCH(C9,Lists!$A$2:$A$27,0)),"رمز غير معروف"))</f>
        <v/>
      </c>
      <c r="E9" s="4"/>
      <c r="F9" s="4"/>
      <c r="G9" s="18"/>
      <c r="H9" s="32"/>
      <c r="I9" s="32"/>
      <c r="J9" s="33" t="str">
        <f t="shared" si="0"/>
        <v/>
      </c>
      <c r="K9" s="30" t="str">
        <f>IF(J9="","",IF(J9&gt;=KPIs!$D$5,"نعم","لا"))</f>
        <v/>
      </c>
      <c r="L9" s="18"/>
      <c r="M9" s="34" t="str">
        <f t="shared" si="1"/>
        <v/>
      </c>
      <c r="N9" s="4"/>
      <c r="O9" s="4"/>
      <c r="P9" s="4"/>
    </row>
    <row r="10" spans="1:16" ht="18" x14ac:dyDescent="0.25">
      <c r="A10" s="4"/>
      <c r="B10" s="18"/>
      <c r="C10" s="18"/>
      <c r="D10" s="10" t="str">
        <f>IF(C10="","",IFERROR(INDEX(Lists!$B$2:$B$27,MATCH(C10,Lists!$A$2:$A$27,0)),"رمز غير معروف"))</f>
        <v/>
      </c>
      <c r="E10" s="4"/>
      <c r="F10" s="4"/>
      <c r="G10" s="18"/>
      <c r="H10" s="32"/>
      <c r="I10" s="32"/>
      <c r="J10" s="33" t="str">
        <f t="shared" si="0"/>
        <v/>
      </c>
      <c r="K10" s="30" t="str">
        <f>IF(J10="","",IF(J10&gt;=KPIs!$D$5,"نعم","لا"))</f>
        <v/>
      </c>
      <c r="L10" s="18"/>
      <c r="M10" s="34" t="str">
        <f t="shared" si="1"/>
        <v/>
      </c>
      <c r="N10" s="4"/>
      <c r="O10" s="4"/>
      <c r="P10" s="4"/>
    </row>
    <row r="11" spans="1:16" ht="18" x14ac:dyDescent="0.25">
      <c r="A11" s="4"/>
      <c r="B11" s="18"/>
      <c r="C11" s="18"/>
      <c r="D11" s="10" t="str">
        <f>IF(C11="","",IFERROR(INDEX(Lists!$B$2:$B$27,MATCH(C11,Lists!$A$2:$A$27,0)),"رمز غير معروف"))</f>
        <v/>
      </c>
      <c r="E11" s="4"/>
      <c r="F11" s="4"/>
      <c r="G11" s="18"/>
      <c r="H11" s="32"/>
      <c r="I11" s="32"/>
      <c r="J11" s="33" t="str">
        <f t="shared" si="0"/>
        <v/>
      </c>
      <c r="K11" s="30" t="str">
        <f>IF(J11="","",IF(J11&gt;=KPIs!$D$5,"نعم","لا"))</f>
        <v/>
      </c>
      <c r="L11" s="18"/>
      <c r="M11" s="34" t="str">
        <f t="shared" si="1"/>
        <v/>
      </c>
      <c r="N11" s="4"/>
      <c r="O11" s="4"/>
      <c r="P11" s="4"/>
    </row>
    <row r="12" spans="1:16" ht="18" x14ac:dyDescent="0.25">
      <c r="A12" s="4"/>
      <c r="B12" s="18"/>
      <c r="C12" s="18"/>
      <c r="D12" s="10" t="str">
        <f>IF(C12="","",IFERROR(INDEX(Lists!$B$2:$B$27,MATCH(C12,Lists!$A$2:$A$27,0)),"رمز غير معروف"))</f>
        <v/>
      </c>
      <c r="E12" s="4"/>
      <c r="F12" s="4"/>
      <c r="G12" s="18"/>
      <c r="H12" s="32"/>
      <c r="I12" s="32"/>
      <c r="J12" s="33" t="str">
        <f t="shared" si="0"/>
        <v/>
      </c>
      <c r="K12" s="30" t="str">
        <f>IF(J12="","",IF(J12&gt;=KPIs!$D$5,"نعم","لا"))</f>
        <v/>
      </c>
      <c r="L12" s="18"/>
      <c r="M12" s="34" t="str">
        <f t="shared" si="1"/>
        <v/>
      </c>
      <c r="N12" s="4"/>
      <c r="O12" s="4"/>
      <c r="P12" s="4"/>
    </row>
    <row r="13" spans="1:16" ht="18" x14ac:dyDescent="0.25">
      <c r="A13" s="4"/>
      <c r="B13" s="18"/>
      <c r="C13" s="18"/>
      <c r="D13" s="10" t="str">
        <f>IF(C13="","",IFERROR(INDEX(Lists!$B$2:$B$27,MATCH(C13,Lists!$A$2:$A$27,0)),"رمز غير معروف"))</f>
        <v/>
      </c>
      <c r="E13" s="4"/>
      <c r="F13" s="4"/>
      <c r="G13" s="18"/>
      <c r="H13" s="32"/>
      <c r="I13" s="32"/>
      <c r="J13" s="33" t="str">
        <f t="shared" si="0"/>
        <v/>
      </c>
      <c r="K13" s="30" t="str">
        <f>IF(J13="","",IF(J13&gt;=KPIs!$D$5,"نعم","لا"))</f>
        <v/>
      </c>
      <c r="L13" s="18"/>
      <c r="M13" s="34" t="str">
        <f t="shared" si="1"/>
        <v/>
      </c>
      <c r="N13" s="4"/>
      <c r="O13" s="4"/>
      <c r="P13" s="4"/>
    </row>
    <row r="14" spans="1:16" ht="18" x14ac:dyDescent="0.25">
      <c r="A14" s="4"/>
      <c r="B14" s="18"/>
      <c r="C14" s="18"/>
      <c r="D14" s="10" t="str">
        <f>IF(C14="","",IFERROR(INDEX(Lists!$B$2:$B$27,MATCH(C14,Lists!$A$2:$A$27,0)),"رمز غير معروف"))</f>
        <v/>
      </c>
      <c r="E14" s="4"/>
      <c r="F14" s="4"/>
      <c r="G14" s="18"/>
      <c r="H14" s="32"/>
      <c r="I14" s="32"/>
      <c r="J14" s="33" t="str">
        <f t="shared" si="0"/>
        <v/>
      </c>
      <c r="K14" s="30" t="str">
        <f>IF(J14="","",IF(J14&gt;=KPIs!$D$5,"نعم","لا"))</f>
        <v/>
      </c>
      <c r="L14" s="18"/>
      <c r="M14" s="34" t="str">
        <f t="shared" si="1"/>
        <v/>
      </c>
      <c r="N14" s="4"/>
      <c r="O14" s="4"/>
      <c r="P14" s="4"/>
    </row>
    <row r="15" spans="1:16" ht="18" x14ac:dyDescent="0.25">
      <c r="A15" s="4"/>
      <c r="B15" s="18"/>
      <c r="C15" s="18"/>
      <c r="D15" s="10" t="str">
        <f>IF(C15="","",IFERROR(INDEX(Lists!$B$2:$B$27,MATCH(C15,Lists!$A$2:$A$27,0)),"رمز غير معروف"))</f>
        <v/>
      </c>
      <c r="E15" s="4"/>
      <c r="F15" s="4"/>
      <c r="G15" s="18"/>
      <c r="H15" s="32"/>
      <c r="I15" s="32"/>
      <c r="J15" s="33" t="str">
        <f t="shared" si="0"/>
        <v/>
      </c>
      <c r="K15" s="30" t="str">
        <f>IF(J15="","",IF(J15&gt;=KPIs!$D$5,"نعم","لا"))</f>
        <v/>
      </c>
      <c r="L15" s="18"/>
      <c r="M15" s="34" t="str">
        <f t="shared" si="1"/>
        <v/>
      </c>
      <c r="N15" s="4"/>
      <c r="O15" s="4"/>
      <c r="P15" s="4"/>
    </row>
    <row r="16" spans="1:16" ht="18" x14ac:dyDescent="0.25">
      <c r="A16" s="4"/>
      <c r="B16" s="18"/>
      <c r="C16" s="18"/>
      <c r="D16" s="10" t="str">
        <f>IF(C16="","",IFERROR(INDEX(Lists!$B$2:$B$27,MATCH(C16,Lists!$A$2:$A$27,0)),"رمز غير معروف"))</f>
        <v/>
      </c>
      <c r="E16" s="4"/>
      <c r="F16" s="4"/>
      <c r="G16" s="18"/>
      <c r="H16" s="32"/>
      <c r="I16" s="32"/>
      <c r="J16" s="33" t="str">
        <f t="shared" si="0"/>
        <v/>
      </c>
      <c r="K16" s="30" t="str">
        <f>IF(J16="","",IF(J16&gt;=KPIs!$D$5,"نعم","لا"))</f>
        <v/>
      </c>
      <c r="L16" s="18"/>
      <c r="M16" s="34" t="str">
        <f t="shared" si="1"/>
        <v/>
      </c>
      <c r="N16" s="4"/>
      <c r="O16" s="4"/>
      <c r="P16" s="4"/>
    </row>
    <row r="17" spans="1:16" ht="18" x14ac:dyDescent="0.25">
      <c r="A17" s="4"/>
      <c r="B17" s="18"/>
      <c r="C17" s="18"/>
      <c r="D17" s="10" t="str">
        <f>IF(C17="","",IFERROR(INDEX(Lists!$B$2:$B$27,MATCH(C17,Lists!$A$2:$A$27,0)),"رمز غير معروف"))</f>
        <v/>
      </c>
      <c r="E17" s="4"/>
      <c r="F17" s="4"/>
      <c r="G17" s="18"/>
      <c r="H17" s="32"/>
      <c r="I17" s="32"/>
      <c r="J17" s="33" t="str">
        <f t="shared" si="0"/>
        <v/>
      </c>
      <c r="K17" s="30" t="str">
        <f>IF(J17="","",IF(J17&gt;=KPIs!$D$5,"نعم","لا"))</f>
        <v/>
      </c>
      <c r="L17" s="18"/>
      <c r="M17" s="34" t="str">
        <f t="shared" si="1"/>
        <v/>
      </c>
      <c r="N17" s="4"/>
      <c r="O17" s="4"/>
      <c r="P17" s="4"/>
    </row>
    <row r="18" spans="1:16" ht="18" x14ac:dyDescent="0.25">
      <c r="A18" s="4"/>
      <c r="B18" s="18"/>
      <c r="C18" s="18"/>
      <c r="D18" s="10" t="str">
        <f>IF(C18="","",IFERROR(INDEX(Lists!$B$2:$B$27,MATCH(C18,Lists!$A$2:$A$27,0)),"رمز غير معروف"))</f>
        <v/>
      </c>
      <c r="E18" s="4"/>
      <c r="F18" s="4"/>
      <c r="G18" s="18"/>
      <c r="H18" s="32"/>
      <c r="I18" s="32"/>
      <c r="J18" s="33" t="str">
        <f t="shared" si="0"/>
        <v/>
      </c>
      <c r="K18" s="30" t="str">
        <f>IF(J18="","",IF(J18&gt;=KPIs!$D$5,"نعم","لا"))</f>
        <v/>
      </c>
      <c r="L18" s="18"/>
      <c r="M18" s="34" t="str">
        <f t="shared" si="1"/>
        <v/>
      </c>
      <c r="N18" s="4"/>
      <c r="O18" s="4"/>
      <c r="P18" s="4"/>
    </row>
    <row r="19" spans="1:16" ht="18" x14ac:dyDescent="0.25">
      <c r="A19" s="4"/>
      <c r="B19" s="18"/>
      <c r="C19" s="18"/>
      <c r="D19" s="10" t="str">
        <f>IF(C19="","",IFERROR(INDEX(Lists!$B$2:$B$27,MATCH(C19,Lists!$A$2:$A$27,0)),"رمز غير معروف"))</f>
        <v/>
      </c>
      <c r="E19" s="4"/>
      <c r="F19" s="4"/>
      <c r="G19" s="18"/>
      <c r="H19" s="32"/>
      <c r="I19" s="32"/>
      <c r="J19" s="33" t="str">
        <f t="shared" si="0"/>
        <v/>
      </c>
      <c r="K19" s="30" t="str">
        <f>IF(J19="","",IF(J19&gt;=KPIs!$D$5,"نعم","لا"))</f>
        <v/>
      </c>
      <c r="L19" s="18"/>
      <c r="M19" s="34" t="str">
        <f t="shared" si="1"/>
        <v/>
      </c>
      <c r="N19" s="4"/>
      <c r="O19" s="4"/>
      <c r="P19" s="4"/>
    </row>
    <row r="20" spans="1:16" ht="18" x14ac:dyDescent="0.25">
      <c r="A20" s="4"/>
      <c r="B20" s="18"/>
      <c r="C20" s="18"/>
      <c r="D20" s="10" t="str">
        <f>IF(C20="","",IFERROR(INDEX(Lists!$B$2:$B$27,MATCH(C20,Lists!$A$2:$A$27,0)),"رمز غير معروف"))</f>
        <v/>
      </c>
      <c r="E20" s="4"/>
      <c r="F20" s="4"/>
      <c r="G20" s="18"/>
      <c r="H20" s="32"/>
      <c r="I20" s="32"/>
      <c r="J20" s="33" t="str">
        <f t="shared" si="0"/>
        <v/>
      </c>
      <c r="K20" s="30" t="str">
        <f>IF(J20="","",IF(J20&gt;=KPIs!$D$5,"نعم","لا"))</f>
        <v/>
      </c>
      <c r="L20" s="18"/>
      <c r="M20" s="34" t="str">
        <f t="shared" si="1"/>
        <v/>
      </c>
      <c r="N20" s="4"/>
      <c r="O20" s="4"/>
      <c r="P20" s="4"/>
    </row>
    <row r="21" spans="1:16" ht="18" x14ac:dyDescent="0.25">
      <c r="A21" s="4"/>
      <c r="B21" s="18"/>
      <c r="C21" s="18"/>
      <c r="D21" s="10" t="str">
        <f>IF(C21="","",IFERROR(INDEX(Lists!$B$2:$B$27,MATCH(C21,Lists!$A$2:$A$27,0)),"رمز غير معروف"))</f>
        <v/>
      </c>
      <c r="E21" s="4"/>
      <c r="F21" s="4"/>
      <c r="G21" s="18"/>
      <c r="H21" s="32"/>
      <c r="I21" s="32"/>
      <c r="J21" s="33" t="str">
        <f t="shared" si="0"/>
        <v/>
      </c>
      <c r="K21" s="30" t="str">
        <f>IF(J21="","",IF(J21&gt;=KPIs!$D$5,"نعم","لا"))</f>
        <v/>
      </c>
      <c r="L21" s="18"/>
      <c r="M21" s="34" t="str">
        <f t="shared" si="1"/>
        <v/>
      </c>
      <c r="N21" s="4"/>
      <c r="O21" s="4"/>
      <c r="P21" s="4"/>
    </row>
    <row r="22" spans="1:16" ht="18" x14ac:dyDescent="0.25">
      <c r="A22" s="4"/>
      <c r="B22" s="18"/>
      <c r="C22" s="18"/>
      <c r="D22" s="10" t="str">
        <f>IF(C22="","",IFERROR(INDEX(Lists!$B$2:$B$27,MATCH(C22,Lists!$A$2:$A$27,0)),"رمز غير معروف"))</f>
        <v/>
      </c>
      <c r="E22" s="4"/>
      <c r="F22" s="4"/>
      <c r="G22" s="18"/>
      <c r="H22" s="32"/>
      <c r="I22" s="32"/>
      <c r="J22" s="33" t="str">
        <f t="shared" si="0"/>
        <v/>
      </c>
      <c r="K22" s="30" t="str">
        <f>IF(J22="","",IF(J22&gt;=KPIs!$D$5,"نعم","لا"))</f>
        <v/>
      </c>
      <c r="L22" s="18"/>
      <c r="M22" s="34" t="str">
        <f t="shared" si="1"/>
        <v/>
      </c>
      <c r="N22" s="4"/>
      <c r="O22" s="4"/>
      <c r="P22" s="4"/>
    </row>
    <row r="23" spans="1:16" ht="18" x14ac:dyDescent="0.25">
      <c r="A23" s="4"/>
      <c r="B23" s="18"/>
      <c r="C23" s="18"/>
      <c r="D23" s="10" t="str">
        <f>IF(C23="","",IFERROR(INDEX(Lists!$B$2:$B$27,MATCH(C23,Lists!$A$2:$A$27,0)),"رمز غير معروف"))</f>
        <v/>
      </c>
      <c r="E23" s="4"/>
      <c r="F23" s="4"/>
      <c r="G23" s="18"/>
      <c r="H23" s="32"/>
      <c r="I23" s="32"/>
      <c r="J23" s="33" t="str">
        <f t="shared" si="0"/>
        <v/>
      </c>
      <c r="K23" s="30" t="str">
        <f>IF(J23="","",IF(J23&gt;=KPIs!$D$5,"نعم","لا"))</f>
        <v/>
      </c>
      <c r="L23" s="18"/>
      <c r="M23" s="34" t="str">
        <f t="shared" si="1"/>
        <v/>
      </c>
      <c r="N23" s="4"/>
      <c r="O23" s="4"/>
      <c r="P23" s="4"/>
    </row>
    <row r="24" spans="1:16" ht="18" x14ac:dyDescent="0.25">
      <c r="A24" s="4"/>
      <c r="B24" s="18"/>
      <c r="C24" s="18"/>
      <c r="D24" s="10" t="str">
        <f>IF(C24="","",IFERROR(INDEX(Lists!$B$2:$B$27,MATCH(C24,Lists!$A$2:$A$27,0)),"رمز غير معروف"))</f>
        <v/>
      </c>
      <c r="E24" s="4"/>
      <c r="F24" s="4"/>
      <c r="G24" s="18"/>
      <c r="H24" s="32"/>
      <c r="I24" s="32"/>
      <c r="J24" s="33" t="str">
        <f t="shared" si="0"/>
        <v/>
      </c>
      <c r="K24" s="30" t="str">
        <f>IF(J24="","",IF(J24&gt;=KPIs!$D$5,"نعم","لا"))</f>
        <v/>
      </c>
      <c r="L24" s="18"/>
      <c r="M24" s="34" t="str">
        <f t="shared" si="1"/>
        <v/>
      </c>
      <c r="N24" s="4"/>
      <c r="O24" s="4"/>
      <c r="P24" s="4"/>
    </row>
    <row r="25" spans="1:16" ht="18" x14ac:dyDescent="0.25">
      <c r="A25" s="4"/>
      <c r="B25" s="18"/>
      <c r="C25" s="18"/>
      <c r="D25" s="10" t="str">
        <f>IF(C25="","",IFERROR(INDEX(Lists!$B$2:$B$27,MATCH(C25,Lists!$A$2:$A$27,0)),"رمز غير معروف"))</f>
        <v/>
      </c>
      <c r="E25" s="4"/>
      <c r="F25" s="4"/>
      <c r="G25" s="18"/>
      <c r="H25" s="32"/>
      <c r="I25" s="32"/>
      <c r="J25" s="33" t="str">
        <f t="shared" si="0"/>
        <v/>
      </c>
      <c r="K25" s="30" t="str">
        <f>IF(J25="","",IF(J25&gt;=KPIs!$D$5,"نعم","لا"))</f>
        <v/>
      </c>
      <c r="L25" s="18"/>
      <c r="M25" s="34" t="str">
        <f t="shared" si="1"/>
        <v/>
      </c>
      <c r="N25" s="4"/>
      <c r="O25" s="4"/>
      <c r="P25" s="4"/>
    </row>
    <row r="26" spans="1:16" ht="18" x14ac:dyDescent="0.25">
      <c r="A26" s="4"/>
      <c r="B26" s="18"/>
      <c r="C26" s="18"/>
      <c r="D26" s="10" t="str">
        <f>IF(C26="","",IFERROR(INDEX(Lists!$B$2:$B$27,MATCH(C26,Lists!$A$2:$A$27,0)),"رمز غير معروف"))</f>
        <v/>
      </c>
      <c r="E26" s="4"/>
      <c r="F26" s="4"/>
      <c r="G26" s="18"/>
      <c r="H26" s="32"/>
      <c r="I26" s="32"/>
      <c r="J26" s="33" t="str">
        <f t="shared" si="0"/>
        <v/>
      </c>
      <c r="K26" s="30" t="str">
        <f>IF(J26="","",IF(J26&gt;=KPIs!$D$5,"نعم","لا"))</f>
        <v/>
      </c>
      <c r="L26" s="18"/>
      <c r="M26" s="34" t="str">
        <f t="shared" si="1"/>
        <v/>
      </c>
      <c r="N26" s="4"/>
      <c r="O26" s="4"/>
      <c r="P26" s="4"/>
    </row>
    <row r="27" spans="1:16" ht="18" x14ac:dyDescent="0.25">
      <c r="A27" s="4"/>
      <c r="B27" s="18"/>
      <c r="C27" s="18"/>
      <c r="D27" s="10" t="str">
        <f>IF(C27="","",IFERROR(INDEX(Lists!$B$2:$B$27,MATCH(C27,Lists!$A$2:$A$27,0)),"رمز غير معروف"))</f>
        <v/>
      </c>
      <c r="E27" s="4"/>
      <c r="F27" s="4"/>
      <c r="G27" s="18"/>
      <c r="H27" s="32"/>
      <c r="I27" s="32"/>
      <c r="J27" s="33" t="str">
        <f t="shared" si="0"/>
        <v/>
      </c>
      <c r="K27" s="30" t="str">
        <f>IF(J27="","",IF(J27&gt;=KPIs!$D$5,"نعم","لا"))</f>
        <v/>
      </c>
      <c r="L27" s="18"/>
      <c r="M27" s="34" t="str">
        <f t="shared" si="1"/>
        <v/>
      </c>
      <c r="N27" s="4"/>
      <c r="O27" s="4"/>
      <c r="P27" s="4"/>
    </row>
    <row r="28" spans="1:16" ht="18" x14ac:dyDescent="0.25">
      <c r="A28" s="4"/>
      <c r="B28" s="18"/>
      <c r="C28" s="18"/>
      <c r="D28" s="10" t="str">
        <f>IF(C28="","",IFERROR(INDEX(Lists!$B$2:$B$27,MATCH(C28,Lists!$A$2:$A$27,0)),"رمز غير معروف"))</f>
        <v/>
      </c>
      <c r="E28" s="4"/>
      <c r="F28" s="4"/>
      <c r="G28" s="18"/>
      <c r="H28" s="32"/>
      <c r="I28" s="32"/>
      <c r="J28" s="33" t="str">
        <f t="shared" si="0"/>
        <v/>
      </c>
      <c r="K28" s="30" t="str">
        <f>IF(J28="","",IF(J28&gt;=KPIs!$D$5,"نعم","لا"))</f>
        <v/>
      </c>
      <c r="L28" s="18"/>
      <c r="M28" s="34" t="str">
        <f t="shared" si="1"/>
        <v/>
      </c>
      <c r="N28" s="4"/>
      <c r="O28" s="4"/>
      <c r="P28" s="4"/>
    </row>
    <row r="29" spans="1:16" ht="18" x14ac:dyDescent="0.25">
      <c r="A29" s="4"/>
      <c r="B29" s="18"/>
      <c r="C29" s="18"/>
      <c r="D29" s="10" t="str">
        <f>IF(C29="","",IFERROR(INDEX(Lists!$B$2:$B$27,MATCH(C29,Lists!$A$2:$A$27,0)),"رمز غير معروف"))</f>
        <v/>
      </c>
      <c r="E29" s="4"/>
      <c r="F29" s="4"/>
      <c r="G29" s="18"/>
      <c r="H29" s="32"/>
      <c r="I29" s="32"/>
      <c r="J29" s="33" t="str">
        <f t="shared" si="0"/>
        <v/>
      </c>
      <c r="K29" s="30" t="str">
        <f>IF(J29="","",IF(J29&gt;=KPIs!$D$5,"نعم","لا"))</f>
        <v/>
      </c>
      <c r="L29" s="18"/>
      <c r="M29" s="34" t="str">
        <f t="shared" si="1"/>
        <v/>
      </c>
      <c r="N29" s="4"/>
      <c r="O29" s="4"/>
      <c r="P29" s="4"/>
    </row>
    <row r="30" spans="1:16" ht="18" x14ac:dyDescent="0.25">
      <c r="A30" s="4"/>
      <c r="B30" s="18"/>
      <c r="C30" s="18"/>
      <c r="D30" s="10" t="str">
        <f>IF(C30="","",IFERROR(INDEX(Lists!$B$2:$B$27,MATCH(C30,Lists!$A$2:$A$27,0)),"رمز غير معروف"))</f>
        <v/>
      </c>
      <c r="E30" s="4"/>
      <c r="F30" s="4"/>
      <c r="G30" s="18"/>
      <c r="H30" s="32"/>
      <c r="I30" s="32"/>
      <c r="J30" s="33" t="str">
        <f t="shared" si="0"/>
        <v/>
      </c>
      <c r="K30" s="30" t="str">
        <f>IF(J30="","",IF(J30&gt;=KPIs!$D$5,"نعم","لا"))</f>
        <v/>
      </c>
      <c r="L30" s="18"/>
      <c r="M30" s="34" t="str">
        <f t="shared" si="1"/>
        <v/>
      </c>
      <c r="N30" s="4"/>
      <c r="O30" s="4"/>
      <c r="P30" s="4"/>
    </row>
    <row r="31" spans="1:16" ht="18" x14ac:dyDescent="0.25">
      <c r="A31" s="4"/>
      <c r="B31" s="18"/>
      <c r="C31" s="18"/>
      <c r="D31" s="10" t="str">
        <f>IF(C31="","",IFERROR(INDEX(Lists!$B$2:$B$27,MATCH(C31,Lists!$A$2:$A$27,0)),"رمز غير معروف"))</f>
        <v/>
      </c>
      <c r="E31" s="4"/>
      <c r="F31" s="4"/>
      <c r="G31" s="18"/>
      <c r="H31" s="32"/>
      <c r="I31" s="32"/>
      <c r="J31" s="33" t="str">
        <f t="shared" si="0"/>
        <v/>
      </c>
      <c r="K31" s="30" t="str">
        <f>IF(J31="","",IF(J31&gt;=KPIs!$D$5,"نعم","لا"))</f>
        <v/>
      </c>
      <c r="L31" s="18"/>
      <c r="M31" s="34" t="str">
        <f t="shared" si="1"/>
        <v/>
      </c>
      <c r="N31" s="4"/>
      <c r="O31" s="4"/>
      <c r="P31" s="4"/>
    </row>
    <row r="32" spans="1:16" ht="18" x14ac:dyDescent="0.25">
      <c r="A32" s="4"/>
      <c r="B32" s="18"/>
      <c r="C32" s="18"/>
      <c r="D32" s="10" t="str">
        <f>IF(C32="","",IFERROR(INDEX(Lists!$B$2:$B$27,MATCH(C32,Lists!$A$2:$A$27,0)),"رمز غير معروف"))</f>
        <v/>
      </c>
      <c r="E32" s="4"/>
      <c r="F32" s="4"/>
      <c r="G32" s="18"/>
      <c r="H32" s="32"/>
      <c r="I32" s="32"/>
      <c r="J32" s="33" t="str">
        <f t="shared" si="0"/>
        <v/>
      </c>
      <c r="K32" s="30" t="str">
        <f>IF(J32="","",IF(J32&gt;=KPIs!$D$5,"نعم","لا"))</f>
        <v/>
      </c>
      <c r="L32" s="18"/>
      <c r="M32" s="34" t="str">
        <f t="shared" si="1"/>
        <v/>
      </c>
      <c r="N32" s="4"/>
      <c r="O32" s="4"/>
      <c r="P32" s="4"/>
    </row>
    <row r="33" spans="1:16" ht="18" x14ac:dyDescent="0.25">
      <c r="A33" s="4"/>
      <c r="B33" s="18"/>
      <c r="C33" s="18"/>
      <c r="D33" s="10" t="str">
        <f>IF(C33="","",IFERROR(INDEX(Lists!$B$2:$B$27,MATCH(C33,Lists!$A$2:$A$27,0)),"رمز غير معروف"))</f>
        <v/>
      </c>
      <c r="E33" s="4"/>
      <c r="F33" s="4"/>
      <c r="G33" s="18"/>
      <c r="H33" s="32"/>
      <c r="I33" s="32"/>
      <c r="J33" s="33" t="str">
        <f t="shared" si="0"/>
        <v/>
      </c>
      <c r="K33" s="30" t="str">
        <f>IF(J33="","",IF(J33&gt;=KPIs!$D$5,"نعم","لا"))</f>
        <v/>
      </c>
      <c r="L33" s="18"/>
      <c r="M33" s="34" t="str">
        <f t="shared" si="1"/>
        <v/>
      </c>
      <c r="N33" s="4"/>
      <c r="O33" s="4"/>
      <c r="P33" s="4"/>
    </row>
    <row r="34" spans="1:16" ht="18" x14ac:dyDescent="0.25">
      <c r="A34" s="4"/>
      <c r="B34" s="18"/>
      <c r="C34" s="18"/>
      <c r="D34" s="10" t="str">
        <f>IF(C34="","",IFERROR(INDEX(Lists!$B$2:$B$27,MATCH(C34,Lists!$A$2:$A$27,0)),"رمز غير معروف"))</f>
        <v/>
      </c>
      <c r="E34" s="4"/>
      <c r="F34" s="4"/>
      <c r="G34" s="18"/>
      <c r="H34" s="32"/>
      <c r="I34" s="32"/>
      <c r="J34" s="33" t="str">
        <f t="shared" si="0"/>
        <v/>
      </c>
      <c r="K34" s="30" t="str">
        <f>IF(J34="","",IF(J34&gt;=KPIs!$D$5,"نعم","لا"))</f>
        <v/>
      </c>
      <c r="L34" s="18"/>
      <c r="M34" s="34" t="str">
        <f t="shared" si="1"/>
        <v/>
      </c>
      <c r="N34" s="4"/>
      <c r="O34" s="4"/>
      <c r="P34" s="4"/>
    </row>
    <row r="35" spans="1:16" ht="18" x14ac:dyDescent="0.25">
      <c r="A35" s="4"/>
      <c r="B35" s="18"/>
      <c r="C35" s="18"/>
      <c r="D35" s="10" t="str">
        <f>IF(C35="","",IFERROR(INDEX(Lists!$B$2:$B$27,MATCH(C35,Lists!$A$2:$A$27,0)),"رمز غير معروف"))</f>
        <v/>
      </c>
      <c r="E35" s="4"/>
      <c r="F35" s="4"/>
      <c r="G35" s="18"/>
      <c r="H35" s="32"/>
      <c r="I35" s="32"/>
      <c r="J35" s="33" t="str">
        <f t="shared" si="0"/>
        <v/>
      </c>
      <c r="K35" s="30" t="str">
        <f>IF(J35="","",IF(J35&gt;=KPIs!$D$5,"نعم","لا"))</f>
        <v/>
      </c>
      <c r="L35" s="18"/>
      <c r="M35" s="34" t="str">
        <f t="shared" si="1"/>
        <v/>
      </c>
      <c r="N35" s="4"/>
      <c r="O35" s="4"/>
      <c r="P35" s="4"/>
    </row>
    <row r="36" spans="1:16" ht="18" x14ac:dyDescent="0.25">
      <c r="A36" s="4"/>
      <c r="B36" s="18"/>
      <c r="C36" s="18"/>
      <c r="D36" s="10" t="str">
        <f>IF(C36="","",IFERROR(INDEX(Lists!$B$2:$B$27,MATCH(C36,Lists!$A$2:$A$27,0)),"رمز غير معروف"))</f>
        <v/>
      </c>
      <c r="E36" s="4"/>
      <c r="F36" s="4"/>
      <c r="G36" s="18"/>
      <c r="H36" s="32"/>
      <c r="I36" s="32"/>
      <c r="J36" s="33" t="str">
        <f t="shared" si="0"/>
        <v/>
      </c>
      <c r="K36" s="30" t="str">
        <f>IF(J36="","",IF(J36&gt;=KPIs!$D$5,"نعم","لا"))</f>
        <v/>
      </c>
      <c r="L36" s="18"/>
      <c r="M36" s="34" t="str">
        <f t="shared" si="1"/>
        <v/>
      </c>
      <c r="N36" s="4"/>
      <c r="O36" s="4"/>
      <c r="P36" s="4"/>
    </row>
    <row r="37" spans="1:16" ht="18" x14ac:dyDescent="0.25">
      <c r="A37" s="4"/>
      <c r="B37" s="18"/>
      <c r="C37" s="18"/>
      <c r="D37" s="10" t="str">
        <f>IF(C37="","",IFERROR(INDEX(Lists!$B$2:$B$27,MATCH(C37,Lists!$A$2:$A$27,0)),"رمز غير معروف"))</f>
        <v/>
      </c>
      <c r="E37" s="4"/>
      <c r="F37" s="4"/>
      <c r="G37" s="18"/>
      <c r="H37" s="32"/>
      <c r="I37" s="32"/>
      <c r="J37" s="33" t="str">
        <f t="shared" si="0"/>
        <v/>
      </c>
      <c r="K37" s="30" t="str">
        <f>IF(J37="","",IF(J37&gt;=KPIs!$D$5,"نعم","لا"))</f>
        <v/>
      </c>
      <c r="L37" s="18"/>
      <c r="M37" s="34" t="str">
        <f t="shared" si="1"/>
        <v/>
      </c>
      <c r="N37" s="4"/>
      <c r="O37" s="4"/>
      <c r="P37" s="4"/>
    </row>
    <row r="38" spans="1:16" ht="18" x14ac:dyDescent="0.25">
      <c r="A38" s="4"/>
      <c r="B38" s="18"/>
      <c r="C38" s="18"/>
      <c r="D38" s="10" t="str">
        <f>IF(C38="","",IFERROR(INDEX(Lists!$B$2:$B$27,MATCH(C38,Lists!$A$2:$A$27,0)),"رمز غير معروف"))</f>
        <v/>
      </c>
      <c r="E38" s="4"/>
      <c r="F38" s="4"/>
      <c r="G38" s="18"/>
      <c r="H38" s="32"/>
      <c r="I38" s="32"/>
      <c r="J38" s="33" t="str">
        <f t="shared" si="0"/>
        <v/>
      </c>
      <c r="K38" s="30" t="str">
        <f>IF(J38="","",IF(J38&gt;=KPIs!$D$5,"نعم","لا"))</f>
        <v/>
      </c>
      <c r="L38" s="18"/>
      <c r="M38" s="34" t="str">
        <f t="shared" si="1"/>
        <v/>
      </c>
      <c r="N38" s="4"/>
      <c r="O38" s="4"/>
      <c r="P38" s="4"/>
    </row>
    <row r="39" spans="1:16" ht="18" x14ac:dyDescent="0.25">
      <c r="A39" s="4"/>
      <c r="B39" s="18"/>
      <c r="C39" s="18"/>
      <c r="D39" s="10" t="str">
        <f>IF(C39="","",IFERROR(INDEX(Lists!$B$2:$B$27,MATCH(C39,Lists!$A$2:$A$27,0)),"رمز غير معروف"))</f>
        <v/>
      </c>
      <c r="E39" s="4"/>
      <c r="F39" s="4"/>
      <c r="G39" s="18"/>
      <c r="H39" s="32"/>
      <c r="I39" s="32"/>
      <c r="J39" s="33" t="str">
        <f t="shared" si="0"/>
        <v/>
      </c>
      <c r="K39" s="30" t="str">
        <f>IF(J39="","",IF(J39&gt;=KPIs!$D$5,"نعم","لا"))</f>
        <v/>
      </c>
      <c r="L39" s="18"/>
      <c r="M39" s="34" t="str">
        <f t="shared" si="1"/>
        <v/>
      </c>
      <c r="N39" s="4"/>
      <c r="O39" s="4"/>
      <c r="P39" s="4"/>
    </row>
    <row r="40" spans="1:16" ht="18" x14ac:dyDescent="0.25">
      <c r="A40" s="4"/>
      <c r="B40" s="18"/>
      <c r="C40" s="18"/>
      <c r="D40" s="10" t="str">
        <f>IF(C40="","",IFERROR(INDEX(Lists!$B$2:$B$27,MATCH(C40,Lists!$A$2:$A$27,0)),"رمز غير معروف"))</f>
        <v/>
      </c>
      <c r="E40" s="4"/>
      <c r="F40" s="4"/>
      <c r="G40" s="18"/>
      <c r="H40" s="32"/>
      <c r="I40" s="32"/>
      <c r="J40" s="33" t="str">
        <f t="shared" si="0"/>
        <v/>
      </c>
      <c r="K40" s="30" t="str">
        <f>IF(J40="","",IF(J40&gt;=KPIs!$D$5,"نعم","لا"))</f>
        <v/>
      </c>
      <c r="L40" s="18"/>
      <c r="M40" s="34" t="str">
        <f t="shared" si="1"/>
        <v/>
      </c>
      <c r="N40" s="4"/>
      <c r="O40" s="4"/>
      <c r="P40" s="4"/>
    </row>
    <row r="41" spans="1:16" ht="18" x14ac:dyDescent="0.25">
      <c r="A41" s="4"/>
      <c r="B41" s="18"/>
      <c r="C41" s="18"/>
      <c r="D41" s="10" t="str">
        <f>IF(C41="","",IFERROR(INDEX(Lists!$B$2:$B$27,MATCH(C41,Lists!$A$2:$A$27,0)),"رمز غير معروف"))</f>
        <v/>
      </c>
      <c r="E41" s="4"/>
      <c r="F41" s="4"/>
      <c r="G41" s="18"/>
      <c r="H41" s="32"/>
      <c r="I41" s="32"/>
      <c r="J41" s="33" t="str">
        <f t="shared" si="0"/>
        <v/>
      </c>
      <c r="K41" s="30" t="str">
        <f>IF(J41="","",IF(J41&gt;=KPIs!$D$5,"نعم","لا"))</f>
        <v/>
      </c>
      <c r="L41" s="18"/>
      <c r="M41" s="34" t="str">
        <f t="shared" si="1"/>
        <v/>
      </c>
      <c r="N41" s="4"/>
      <c r="O41" s="4"/>
      <c r="P41" s="4"/>
    </row>
    <row r="42" spans="1:16" ht="18" x14ac:dyDescent="0.25">
      <c r="A42" s="4"/>
      <c r="B42" s="18"/>
      <c r="C42" s="18"/>
      <c r="D42" s="10" t="str">
        <f>IF(C42="","",IFERROR(INDEX(Lists!$B$2:$B$27,MATCH(C42,Lists!$A$2:$A$27,0)),"رمز غير معروف"))</f>
        <v/>
      </c>
      <c r="E42" s="4"/>
      <c r="F42" s="4"/>
      <c r="G42" s="18"/>
      <c r="H42" s="32"/>
      <c r="I42" s="32"/>
      <c r="J42" s="33" t="str">
        <f t="shared" si="0"/>
        <v/>
      </c>
      <c r="K42" s="30" t="str">
        <f>IF(J42="","",IF(J42&gt;=KPIs!$D$5,"نعم","لا"))</f>
        <v/>
      </c>
      <c r="L42" s="18"/>
      <c r="M42" s="34" t="str">
        <f t="shared" si="1"/>
        <v/>
      </c>
      <c r="N42" s="4"/>
      <c r="O42" s="4"/>
      <c r="P42" s="4"/>
    </row>
    <row r="43" spans="1:16" ht="18" x14ac:dyDescent="0.25">
      <c r="A43" s="4"/>
      <c r="B43" s="18"/>
      <c r="C43" s="18"/>
      <c r="D43" s="10" t="str">
        <f>IF(C43="","",IFERROR(INDEX(Lists!$B$2:$B$27,MATCH(C43,Lists!$A$2:$A$27,0)),"رمز غير معروف"))</f>
        <v/>
      </c>
      <c r="E43" s="4"/>
      <c r="F43" s="4"/>
      <c r="G43" s="18"/>
      <c r="H43" s="32"/>
      <c r="I43" s="32"/>
      <c r="J43" s="33" t="str">
        <f t="shared" si="0"/>
        <v/>
      </c>
      <c r="K43" s="30" t="str">
        <f>IF(J43="","",IF(J43&gt;=KPIs!$D$5,"نعم","لا"))</f>
        <v/>
      </c>
      <c r="L43" s="18"/>
      <c r="M43" s="34" t="str">
        <f t="shared" si="1"/>
        <v/>
      </c>
      <c r="N43" s="4"/>
      <c r="O43" s="4"/>
      <c r="P43" s="4"/>
    </row>
    <row r="44" spans="1:16" ht="18" x14ac:dyDescent="0.25">
      <c r="A44" s="4"/>
      <c r="B44" s="18"/>
      <c r="C44" s="18"/>
      <c r="D44" s="10" t="str">
        <f>IF(C44="","",IFERROR(INDEX(Lists!$B$2:$B$27,MATCH(C44,Lists!$A$2:$A$27,0)),"رمز غير معروف"))</f>
        <v/>
      </c>
      <c r="E44" s="4"/>
      <c r="F44" s="4"/>
      <c r="G44" s="18"/>
      <c r="H44" s="32"/>
      <c r="I44" s="32"/>
      <c r="J44" s="33" t="str">
        <f t="shared" si="0"/>
        <v/>
      </c>
      <c r="K44" s="30" t="str">
        <f>IF(J44="","",IF(J44&gt;=KPIs!$D$5,"نعم","لا"))</f>
        <v/>
      </c>
      <c r="L44" s="18"/>
      <c r="M44" s="34" t="str">
        <f t="shared" si="1"/>
        <v/>
      </c>
      <c r="N44" s="4"/>
      <c r="O44" s="4"/>
      <c r="P44" s="4"/>
    </row>
    <row r="45" spans="1:16" ht="18" x14ac:dyDescent="0.25">
      <c r="A45" s="4"/>
      <c r="B45" s="18"/>
      <c r="C45" s="18"/>
      <c r="D45" s="10" t="str">
        <f>IF(C45="","",IFERROR(INDEX(Lists!$B$2:$B$27,MATCH(C45,Lists!$A$2:$A$27,0)),"رمز غير معروف"))</f>
        <v/>
      </c>
      <c r="E45" s="4"/>
      <c r="F45" s="4"/>
      <c r="G45" s="18"/>
      <c r="H45" s="32"/>
      <c r="I45" s="32"/>
      <c r="J45" s="33" t="str">
        <f t="shared" si="0"/>
        <v/>
      </c>
      <c r="K45" s="30" t="str">
        <f>IF(J45="","",IF(J45&gt;=KPIs!$D$5,"نعم","لا"))</f>
        <v/>
      </c>
      <c r="L45" s="18"/>
      <c r="M45" s="34" t="str">
        <f t="shared" si="1"/>
        <v/>
      </c>
      <c r="N45" s="4"/>
      <c r="O45" s="4"/>
      <c r="P45" s="4"/>
    </row>
    <row r="46" spans="1:16" ht="18" x14ac:dyDescent="0.25">
      <c r="A46" s="4"/>
      <c r="B46" s="18"/>
      <c r="C46" s="18"/>
      <c r="D46" s="10" t="str">
        <f>IF(C46="","",IFERROR(INDEX(Lists!$B$2:$B$27,MATCH(C46,Lists!$A$2:$A$27,0)),"رمز غير معروف"))</f>
        <v/>
      </c>
      <c r="E46" s="4"/>
      <c r="F46" s="4"/>
      <c r="G46" s="18"/>
      <c r="H46" s="32"/>
      <c r="I46" s="32"/>
      <c r="J46" s="33" t="str">
        <f t="shared" si="0"/>
        <v/>
      </c>
      <c r="K46" s="30" t="str">
        <f>IF(J46="","",IF(J46&gt;=KPIs!$D$5,"نعم","لا"))</f>
        <v/>
      </c>
      <c r="L46" s="18"/>
      <c r="M46" s="34" t="str">
        <f t="shared" si="1"/>
        <v/>
      </c>
      <c r="N46" s="4"/>
      <c r="O46" s="4"/>
      <c r="P46" s="4"/>
    </row>
    <row r="47" spans="1:16" ht="18" x14ac:dyDescent="0.25">
      <c r="A47" s="4"/>
      <c r="B47" s="18"/>
      <c r="C47" s="18"/>
      <c r="D47" s="10" t="str">
        <f>IF(C47="","",IFERROR(INDEX(Lists!$B$2:$B$27,MATCH(C47,Lists!$A$2:$A$27,0)),"رمز غير معروف"))</f>
        <v/>
      </c>
      <c r="E47" s="4"/>
      <c r="F47" s="4"/>
      <c r="G47" s="18"/>
      <c r="H47" s="32"/>
      <c r="I47" s="32"/>
      <c r="J47" s="33" t="str">
        <f t="shared" si="0"/>
        <v/>
      </c>
      <c r="K47" s="30" t="str">
        <f>IF(J47="","",IF(J47&gt;=KPIs!$D$5,"نعم","لا"))</f>
        <v/>
      </c>
      <c r="L47" s="18"/>
      <c r="M47" s="34" t="str">
        <f t="shared" si="1"/>
        <v/>
      </c>
      <c r="N47" s="4"/>
      <c r="O47" s="4"/>
      <c r="P47" s="4"/>
    </row>
    <row r="48" spans="1:16" ht="18" x14ac:dyDescent="0.25">
      <c r="A48" s="4"/>
      <c r="B48" s="18"/>
      <c r="C48" s="18"/>
      <c r="D48" s="10" t="str">
        <f>IF(C48="","",IFERROR(INDEX(Lists!$B$2:$B$27,MATCH(C48,Lists!$A$2:$A$27,0)),"رمز غير معروف"))</f>
        <v/>
      </c>
      <c r="E48" s="4"/>
      <c r="F48" s="4"/>
      <c r="G48" s="18"/>
      <c r="H48" s="32"/>
      <c r="I48" s="32"/>
      <c r="J48" s="33" t="str">
        <f t="shared" si="0"/>
        <v/>
      </c>
      <c r="K48" s="30" t="str">
        <f>IF(J48="","",IF(J48&gt;=KPIs!$D$5,"نعم","لا"))</f>
        <v/>
      </c>
      <c r="L48" s="18"/>
      <c r="M48" s="34" t="str">
        <f t="shared" si="1"/>
        <v/>
      </c>
      <c r="N48" s="4"/>
      <c r="O48" s="4"/>
      <c r="P48" s="4"/>
    </row>
    <row r="49" spans="1:16" ht="18" x14ac:dyDescent="0.25">
      <c r="A49" s="4"/>
      <c r="B49" s="18"/>
      <c r="C49" s="18"/>
      <c r="D49" s="10" t="str">
        <f>IF(C49="","",IFERROR(INDEX(Lists!$B$2:$B$27,MATCH(C49,Lists!$A$2:$A$27,0)),"رمز غير معروف"))</f>
        <v/>
      </c>
      <c r="E49" s="4"/>
      <c r="F49" s="4"/>
      <c r="G49" s="18"/>
      <c r="H49" s="32"/>
      <c r="I49" s="32"/>
      <c r="J49" s="33" t="str">
        <f t="shared" si="0"/>
        <v/>
      </c>
      <c r="K49" s="30" t="str">
        <f>IF(J49="","",IF(J49&gt;=KPIs!$D$5,"نعم","لا"))</f>
        <v/>
      </c>
      <c r="L49" s="18"/>
      <c r="M49" s="34" t="str">
        <f t="shared" si="1"/>
        <v/>
      </c>
      <c r="N49" s="4"/>
      <c r="O49" s="4"/>
      <c r="P49" s="4"/>
    </row>
    <row r="50" spans="1:16" ht="18" x14ac:dyDescent="0.25">
      <c r="A50" s="4"/>
      <c r="B50" s="18"/>
      <c r="C50" s="18"/>
      <c r="D50" s="10" t="str">
        <f>IF(C50="","",IFERROR(INDEX(Lists!$B$2:$B$27,MATCH(C50,Lists!$A$2:$A$27,0)),"رمز غير معروف"))</f>
        <v/>
      </c>
      <c r="E50" s="4"/>
      <c r="F50" s="4"/>
      <c r="G50" s="18"/>
      <c r="H50" s="32"/>
      <c r="I50" s="32"/>
      <c r="J50" s="33" t="str">
        <f t="shared" si="0"/>
        <v/>
      </c>
      <c r="K50" s="30" t="str">
        <f>IF(J50="","",IF(J50&gt;=KPIs!$D$5,"نعم","لا"))</f>
        <v/>
      </c>
      <c r="L50" s="18"/>
      <c r="M50" s="34" t="str">
        <f t="shared" si="1"/>
        <v/>
      </c>
      <c r="N50" s="4"/>
      <c r="O50" s="4"/>
      <c r="P50" s="4"/>
    </row>
    <row r="51" spans="1:16" ht="18" x14ac:dyDescent="0.25">
      <c r="A51" s="4"/>
      <c r="B51" s="18"/>
      <c r="C51" s="18"/>
      <c r="D51" s="10" t="str">
        <f>IF(C51="","",IFERROR(INDEX(Lists!$B$2:$B$27,MATCH(C51,Lists!$A$2:$A$27,0)),"رمز غير معروف"))</f>
        <v/>
      </c>
      <c r="E51" s="4"/>
      <c r="F51" s="4"/>
      <c r="G51" s="18"/>
      <c r="H51" s="32"/>
      <c r="I51" s="32"/>
      <c r="J51" s="33" t="str">
        <f t="shared" si="0"/>
        <v/>
      </c>
      <c r="K51" s="30" t="str">
        <f>IF(J51="","",IF(J51&gt;=KPIs!$D$5,"نعم","لا"))</f>
        <v/>
      </c>
      <c r="L51" s="18"/>
      <c r="M51" s="34" t="str">
        <f t="shared" si="1"/>
        <v/>
      </c>
      <c r="N51" s="4"/>
      <c r="O51" s="4"/>
      <c r="P51" s="4"/>
    </row>
    <row r="52" spans="1:16" ht="18" x14ac:dyDescent="0.25">
      <c r="A52" s="4"/>
      <c r="B52" s="18"/>
      <c r="C52" s="18"/>
      <c r="D52" s="10" t="str">
        <f>IF(C52="","",IFERROR(INDEX(Lists!$B$2:$B$27,MATCH(C52,Lists!$A$2:$A$27,0)),"رمز غير معروف"))</f>
        <v/>
      </c>
      <c r="E52" s="4"/>
      <c r="F52" s="4"/>
      <c r="G52" s="18"/>
      <c r="H52" s="32"/>
      <c r="I52" s="32"/>
      <c r="J52" s="33" t="str">
        <f t="shared" si="0"/>
        <v/>
      </c>
      <c r="K52" s="30" t="str">
        <f>IF(J52="","",IF(J52&gt;=KPIs!$D$5,"نعم","لا"))</f>
        <v/>
      </c>
      <c r="L52" s="18"/>
      <c r="M52" s="34" t="str">
        <f t="shared" si="1"/>
        <v/>
      </c>
      <c r="N52" s="4"/>
      <c r="O52" s="4"/>
      <c r="P52" s="4"/>
    </row>
    <row r="53" spans="1:16" ht="18" x14ac:dyDescent="0.25">
      <c r="A53" s="4"/>
      <c r="B53" s="18"/>
      <c r="C53" s="18"/>
      <c r="D53" s="10" t="str">
        <f>IF(C53="","",IFERROR(INDEX(Lists!$B$2:$B$27,MATCH(C53,Lists!$A$2:$A$27,0)),"رمز غير معروف"))</f>
        <v/>
      </c>
      <c r="E53" s="4"/>
      <c r="F53" s="4"/>
      <c r="G53" s="18"/>
      <c r="H53" s="32"/>
      <c r="I53" s="32"/>
      <c r="J53" s="33" t="str">
        <f t="shared" si="0"/>
        <v/>
      </c>
      <c r="K53" s="30" t="str">
        <f>IF(J53="","",IF(J53&gt;=KPIs!$D$5,"نعم","لا"))</f>
        <v/>
      </c>
      <c r="L53" s="18"/>
      <c r="M53" s="34" t="str">
        <f t="shared" si="1"/>
        <v/>
      </c>
      <c r="N53" s="4"/>
      <c r="O53" s="4"/>
      <c r="P53" s="4"/>
    </row>
    <row r="54" spans="1:16" ht="18" x14ac:dyDescent="0.25">
      <c r="A54" s="4"/>
      <c r="B54" s="18"/>
      <c r="C54" s="18"/>
      <c r="D54" s="10" t="str">
        <f>IF(C54="","",IFERROR(INDEX(Lists!$B$2:$B$27,MATCH(C54,Lists!$A$2:$A$27,0)),"رمز غير معروف"))</f>
        <v/>
      </c>
      <c r="E54" s="4"/>
      <c r="F54" s="4"/>
      <c r="G54" s="18"/>
      <c r="H54" s="32"/>
      <c r="I54" s="32"/>
      <c r="J54" s="33" t="str">
        <f t="shared" si="0"/>
        <v/>
      </c>
      <c r="K54" s="30" t="str">
        <f>IF(J54="","",IF(J54&gt;=KPIs!$D$5,"نعم","لا"))</f>
        <v/>
      </c>
      <c r="L54" s="18"/>
      <c r="M54" s="34" t="str">
        <f t="shared" si="1"/>
        <v/>
      </c>
      <c r="N54" s="4"/>
      <c r="O54" s="4"/>
      <c r="P54" s="4"/>
    </row>
    <row r="55" spans="1:16" ht="18" x14ac:dyDescent="0.25">
      <c r="A55" s="4"/>
      <c r="B55" s="18"/>
      <c r="C55" s="18"/>
      <c r="D55" s="10" t="str">
        <f>IF(C55="","",IFERROR(INDEX(Lists!$B$2:$B$27,MATCH(C55,Lists!$A$2:$A$27,0)),"رمز غير معروف"))</f>
        <v/>
      </c>
      <c r="E55" s="4"/>
      <c r="F55" s="4"/>
      <c r="G55" s="18"/>
      <c r="H55" s="32"/>
      <c r="I55" s="32"/>
      <c r="J55" s="33" t="str">
        <f t="shared" si="0"/>
        <v/>
      </c>
      <c r="K55" s="30" t="str">
        <f>IF(J55="","",IF(J55&gt;=KPIs!$D$5,"نعم","لا"))</f>
        <v/>
      </c>
      <c r="L55" s="18"/>
      <c r="M55" s="34" t="str">
        <f t="shared" si="1"/>
        <v/>
      </c>
      <c r="N55" s="4"/>
      <c r="O55" s="4"/>
      <c r="P55" s="4"/>
    </row>
    <row r="56" spans="1:16" ht="18" x14ac:dyDescent="0.25">
      <c r="A56" s="4"/>
      <c r="B56" s="18"/>
      <c r="C56" s="18"/>
      <c r="D56" s="10" t="str">
        <f>IF(C56="","",IFERROR(INDEX(Lists!$B$2:$B$27,MATCH(C56,Lists!$A$2:$A$27,0)),"رمز غير معروف"))</f>
        <v/>
      </c>
      <c r="E56" s="4"/>
      <c r="F56" s="4"/>
      <c r="G56" s="18"/>
      <c r="H56" s="32"/>
      <c r="I56" s="32"/>
      <c r="J56" s="33" t="str">
        <f t="shared" si="0"/>
        <v/>
      </c>
      <c r="K56" s="30" t="str">
        <f>IF(J56="","",IF(J56&gt;=KPIs!$D$5,"نعم","لا"))</f>
        <v/>
      </c>
      <c r="L56" s="18"/>
      <c r="M56" s="34" t="str">
        <f t="shared" si="1"/>
        <v/>
      </c>
      <c r="N56" s="4"/>
      <c r="O56" s="4"/>
      <c r="P56" s="4"/>
    </row>
    <row r="57" spans="1:16" ht="18" x14ac:dyDescent="0.25">
      <c r="A57" s="4"/>
      <c r="B57" s="18"/>
      <c r="C57" s="18"/>
      <c r="D57" s="10" t="str">
        <f>IF(C57="","",IFERROR(INDEX(Lists!$B$2:$B$27,MATCH(C57,Lists!$A$2:$A$27,0)),"رمز غير معروف"))</f>
        <v/>
      </c>
      <c r="E57" s="4"/>
      <c r="F57" s="4"/>
      <c r="G57" s="18"/>
      <c r="H57" s="32"/>
      <c r="I57" s="32"/>
      <c r="J57" s="33" t="str">
        <f t="shared" si="0"/>
        <v/>
      </c>
      <c r="K57" s="30" t="str">
        <f>IF(J57="","",IF(J57&gt;=KPIs!$D$5,"نعم","لا"))</f>
        <v/>
      </c>
      <c r="L57" s="18"/>
      <c r="M57" s="34" t="str">
        <f t="shared" si="1"/>
        <v/>
      </c>
      <c r="N57" s="4"/>
      <c r="O57" s="4"/>
      <c r="P57" s="4"/>
    </row>
    <row r="58" spans="1:16" ht="18" x14ac:dyDescent="0.25">
      <c r="A58" s="4"/>
      <c r="B58" s="18"/>
      <c r="C58" s="18"/>
      <c r="D58" s="10" t="str">
        <f>IF(C58="","",IFERROR(INDEX(Lists!$B$2:$B$27,MATCH(C58,Lists!$A$2:$A$27,0)),"رمز غير معروف"))</f>
        <v/>
      </c>
      <c r="E58" s="4"/>
      <c r="F58" s="4"/>
      <c r="G58" s="18"/>
      <c r="H58" s="32"/>
      <c r="I58" s="32"/>
      <c r="J58" s="33" t="str">
        <f t="shared" si="0"/>
        <v/>
      </c>
      <c r="K58" s="30" t="str">
        <f>IF(J58="","",IF(J58&gt;=KPIs!$D$5,"نعم","لا"))</f>
        <v/>
      </c>
      <c r="L58" s="18"/>
      <c r="M58" s="34" t="str">
        <f t="shared" si="1"/>
        <v/>
      </c>
      <c r="N58" s="4"/>
      <c r="O58" s="4"/>
      <c r="P58" s="4"/>
    </row>
    <row r="59" spans="1:16" ht="18" x14ac:dyDescent="0.25">
      <c r="A59" s="4"/>
      <c r="B59" s="18"/>
      <c r="C59" s="18"/>
      <c r="D59" s="10" t="str">
        <f>IF(C59="","",IFERROR(INDEX(Lists!$B$2:$B$27,MATCH(C59,Lists!$A$2:$A$27,0)),"رمز غير معروف"))</f>
        <v/>
      </c>
      <c r="E59" s="4"/>
      <c r="F59" s="4"/>
      <c r="G59" s="18"/>
      <c r="H59" s="32"/>
      <c r="I59" s="32"/>
      <c r="J59" s="33" t="str">
        <f t="shared" si="0"/>
        <v/>
      </c>
      <c r="K59" s="30" t="str">
        <f>IF(J59="","",IF(J59&gt;=KPIs!$D$5,"نعم","لا"))</f>
        <v/>
      </c>
      <c r="L59" s="18"/>
      <c r="M59" s="34" t="str">
        <f t="shared" si="1"/>
        <v/>
      </c>
      <c r="N59" s="4"/>
      <c r="O59" s="4"/>
      <c r="P59" s="4"/>
    </row>
    <row r="60" spans="1:16" ht="18" x14ac:dyDescent="0.25">
      <c r="A60" s="4"/>
      <c r="B60" s="18"/>
      <c r="C60" s="18"/>
      <c r="D60" s="10" t="str">
        <f>IF(C60="","",IFERROR(INDEX(Lists!$B$2:$B$27,MATCH(C60,Lists!$A$2:$A$27,0)),"رمز غير معروف"))</f>
        <v/>
      </c>
      <c r="E60" s="4"/>
      <c r="F60" s="4"/>
      <c r="G60" s="18"/>
      <c r="H60" s="32"/>
      <c r="I60" s="32"/>
      <c r="J60" s="33" t="str">
        <f t="shared" si="0"/>
        <v/>
      </c>
      <c r="K60" s="30" t="str">
        <f>IF(J60="","",IF(J60&gt;=KPIs!$D$5,"نعم","لا"))</f>
        <v/>
      </c>
      <c r="L60" s="18"/>
      <c r="M60" s="34" t="str">
        <f t="shared" si="1"/>
        <v/>
      </c>
      <c r="N60" s="4"/>
      <c r="O60" s="4"/>
      <c r="P60" s="4"/>
    </row>
    <row r="61" spans="1:16" ht="18" x14ac:dyDescent="0.25">
      <c r="A61" s="4"/>
      <c r="B61" s="18"/>
      <c r="C61" s="18"/>
      <c r="D61" s="10" t="str">
        <f>IF(C61="","",IFERROR(INDEX(Lists!$B$2:$B$27,MATCH(C61,Lists!$A$2:$A$27,0)),"رمز غير معروف"))</f>
        <v/>
      </c>
      <c r="E61" s="4"/>
      <c r="F61" s="4"/>
      <c r="G61" s="18"/>
      <c r="H61" s="32"/>
      <c r="I61" s="32"/>
      <c r="J61" s="33" t="str">
        <f t="shared" si="0"/>
        <v/>
      </c>
      <c r="K61" s="30" t="str">
        <f>IF(J61="","",IF(J61&gt;=KPIs!$D$5,"نعم","لا"))</f>
        <v/>
      </c>
      <c r="L61" s="18"/>
      <c r="M61" s="34" t="str">
        <f t="shared" si="1"/>
        <v/>
      </c>
      <c r="N61" s="4"/>
      <c r="O61" s="4"/>
      <c r="P61" s="4"/>
    </row>
    <row r="62" spans="1:16" ht="18" x14ac:dyDescent="0.25">
      <c r="A62" s="4"/>
      <c r="B62" s="18"/>
      <c r="C62" s="18"/>
      <c r="D62" s="10" t="str">
        <f>IF(C62="","",IFERROR(INDEX(Lists!$B$2:$B$27,MATCH(C62,Lists!$A$2:$A$27,0)),"رمز غير معروف"))</f>
        <v/>
      </c>
      <c r="E62" s="4"/>
      <c r="F62" s="4"/>
      <c r="G62" s="18"/>
      <c r="H62" s="32"/>
      <c r="I62" s="32"/>
      <c r="J62" s="33" t="str">
        <f t="shared" si="0"/>
        <v/>
      </c>
      <c r="K62" s="30" t="str">
        <f>IF(J62="","",IF(J62&gt;=KPIs!$D$5,"نعم","لا"))</f>
        <v/>
      </c>
      <c r="L62" s="18"/>
      <c r="M62" s="34" t="str">
        <f t="shared" si="1"/>
        <v/>
      </c>
      <c r="N62" s="4"/>
      <c r="O62" s="4"/>
      <c r="P62" s="4"/>
    </row>
    <row r="63" spans="1:16" ht="18" x14ac:dyDescent="0.25">
      <c r="A63" s="4"/>
      <c r="B63" s="18"/>
      <c r="C63" s="18"/>
      <c r="D63" s="10" t="str">
        <f>IF(C63="","",IFERROR(INDEX(Lists!$B$2:$B$27,MATCH(C63,Lists!$A$2:$A$27,0)),"رمز غير معروف"))</f>
        <v/>
      </c>
      <c r="E63" s="4"/>
      <c r="F63" s="4"/>
      <c r="G63" s="18"/>
      <c r="H63" s="32"/>
      <c r="I63" s="32"/>
      <c r="J63" s="33" t="str">
        <f t="shared" si="0"/>
        <v/>
      </c>
      <c r="K63" s="30" t="str">
        <f>IF(J63="","",IF(J63&gt;=KPIs!$D$5,"نعم","لا"))</f>
        <v/>
      </c>
      <c r="L63" s="18"/>
      <c r="M63" s="34" t="str">
        <f t="shared" si="1"/>
        <v/>
      </c>
      <c r="N63" s="4"/>
      <c r="O63" s="4"/>
      <c r="P63" s="4"/>
    </row>
    <row r="64" spans="1:16" ht="18" x14ac:dyDescent="0.25">
      <c r="A64" s="4"/>
      <c r="B64" s="18"/>
      <c r="C64" s="18"/>
      <c r="D64" s="10" t="str">
        <f>IF(C64="","",IFERROR(INDEX(Lists!$B$2:$B$27,MATCH(C64,Lists!$A$2:$A$27,0)),"رمز غير معروف"))</f>
        <v/>
      </c>
      <c r="E64" s="4"/>
      <c r="F64" s="4"/>
      <c r="G64" s="18"/>
      <c r="H64" s="32"/>
      <c r="I64" s="32"/>
      <c r="J64" s="33" t="str">
        <f t="shared" si="0"/>
        <v/>
      </c>
      <c r="K64" s="30" t="str">
        <f>IF(J64="","",IF(J64&gt;=KPIs!$D$5,"نعم","لا"))</f>
        <v/>
      </c>
      <c r="L64" s="18"/>
      <c r="M64" s="34" t="str">
        <f t="shared" si="1"/>
        <v/>
      </c>
      <c r="N64" s="4"/>
      <c r="O64" s="4"/>
      <c r="P64" s="4"/>
    </row>
    <row r="65" spans="1:16" ht="18" x14ac:dyDescent="0.25">
      <c r="A65" s="4"/>
      <c r="B65" s="18"/>
      <c r="C65" s="18"/>
      <c r="D65" s="10" t="str">
        <f>IF(C65="","",IFERROR(INDEX(Lists!$B$2:$B$27,MATCH(C65,Lists!$A$2:$A$27,0)),"رمز غير معروف"))</f>
        <v/>
      </c>
      <c r="E65" s="4"/>
      <c r="F65" s="4"/>
      <c r="G65" s="18"/>
      <c r="H65" s="32"/>
      <c r="I65" s="32"/>
      <c r="J65" s="33" t="str">
        <f t="shared" si="0"/>
        <v/>
      </c>
      <c r="K65" s="30" t="str">
        <f>IF(J65="","",IF(J65&gt;=KPIs!$D$5,"نعم","لا"))</f>
        <v/>
      </c>
      <c r="L65" s="18"/>
      <c r="M65" s="34" t="str">
        <f t="shared" si="1"/>
        <v/>
      </c>
      <c r="N65" s="4"/>
      <c r="O65" s="4"/>
      <c r="P65" s="4"/>
    </row>
    <row r="66" spans="1:16" ht="18" x14ac:dyDescent="0.25">
      <c r="A66" s="4"/>
      <c r="B66" s="18"/>
      <c r="C66" s="18"/>
      <c r="D66" s="10" t="str">
        <f>IF(C66="","",IFERROR(INDEX(Lists!$B$2:$B$27,MATCH(C66,Lists!$A$2:$A$27,0)),"رمز غير معروف"))</f>
        <v/>
      </c>
      <c r="E66" s="4"/>
      <c r="F66" s="4"/>
      <c r="G66" s="18"/>
      <c r="H66" s="32"/>
      <c r="I66" s="32"/>
      <c r="J66" s="33" t="str">
        <f t="shared" si="0"/>
        <v/>
      </c>
      <c r="K66" s="30" t="str">
        <f>IF(J66="","",IF(J66&gt;=KPIs!$D$5,"نعم","لا"))</f>
        <v/>
      </c>
      <c r="L66" s="18"/>
      <c r="M66" s="34" t="str">
        <f t="shared" si="1"/>
        <v/>
      </c>
      <c r="N66" s="4"/>
      <c r="O66" s="4"/>
      <c r="P66" s="4"/>
    </row>
    <row r="67" spans="1:16" ht="18" x14ac:dyDescent="0.25">
      <c r="A67" s="4"/>
      <c r="B67" s="18"/>
      <c r="C67" s="18"/>
      <c r="D67" s="10" t="str">
        <f>IF(C67="","",IFERROR(INDEX(Lists!$B$2:$B$27,MATCH(C67,Lists!$A$2:$A$27,0)),"رمز غير معروف"))</f>
        <v/>
      </c>
      <c r="E67" s="4"/>
      <c r="F67" s="4"/>
      <c r="G67" s="18"/>
      <c r="H67" s="32"/>
      <c r="I67" s="32"/>
      <c r="J67" s="33" t="str">
        <f t="shared" si="0"/>
        <v/>
      </c>
      <c r="K67" s="30" t="str">
        <f>IF(J67="","",IF(J67&gt;=KPIs!$D$5,"نعم","لا"))</f>
        <v/>
      </c>
      <c r="L67" s="18"/>
      <c r="M67" s="34" t="str">
        <f t="shared" si="1"/>
        <v/>
      </c>
      <c r="N67" s="4"/>
      <c r="O67" s="4"/>
      <c r="P67" s="4"/>
    </row>
    <row r="68" spans="1:16" ht="18" x14ac:dyDescent="0.25">
      <c r="A68" s="4"/>
      <c r="B68" s="18"/>
      <c r="C68" s="18"/>
      <c r="D68" s="10" t="str">
        <f>IF(C68="","",IFERROR(INDEX(Lists!$B$2:$B$27,MATCH(C68,Lists!$A$2:$A$27,0)),"رمز غير معروف"))</f>
        <v/>
      </c>
      <c r="E68" s="4"/>
      <c r="F68" s="4"/>
      <c r="G68" s="18"/>
      <c r="H68" s="32"/>
      <c r="I68" s="32"/>
      <c r="J68" s="33" t="str">
        <f t="shared" si="0"/>
        <v/>
      </c>
      <c r="K68" s="30" t="str">
        <f>IF(J68="","",IF(J68&gt;=KPIs!$D$5,"نعم","لا"))</f>
        <v/>
      </c>
      <c r="L68" s="18"/>
      <c r="M68" s="34" t="str">
        <f t="shared" si="1"/>
        <v/>
      </c>
      <c r="N68" s="4"/>
      <c r="O68" s="4"/>
      <c r="P68" s="4"/>
    </row>
    <row r="69" spans="1:16" ht="18" x14ac:dyDescent="0.25">
      <c r="A69" s="4"/>
      <c r="B69" s="18"/>
      <c r="C69" s="18"/>
      <c r="D69" s="10" t="str">
        <f>IF(C69="","",IFERROR(INDEX(Lists!$B$2:$B$27,MATCH(C69,Lists!$A$2:$A$27,0)),"رمز غير معروف"))</f>
        <v/>
      </c>
      <c r="E69" s="4"/>
      <c r="F69" s="4"/>
      <c r="G69" s="18"/>
      <c r="H69" s="32"/>
      <c r="I69" s="32"/>
      <c r="J69" s="33" t="str">
        <f t="shared" ref="J69:J132" si="2">IF(OR(H69="",I69=""),"",ROUND((I69-H69)*24,1))</f>
        <v/>
      </c>
      <c r="K69" s="30" t="str">
        <f>IF(J69="","",IF(J69&gt;=KPIs!$D$5,"نعم","لا"))</f>
        <v/>
      </c>
      <c r="L69" s="18"/>
      <c r="M69" s="34" t="str">
        <f t="shared" ref="M69:M132" si="3">IF(OR(B69&lt;&gt;"R0",L69=""),"",IF(L69="مرفوض",0,1))</f>
        <v/>
      </c>
      <c r="N69" s="4"/>
      <c r="O69" s="4"/>
      <c r="P69" s="4"/>
    </row>
    <row r="70" spans="1:16" ht="18" x14ac:dyDescent="0.25">
      <c r="A70" s="4"/>
      <c r="B70" s="18"/>
      <c r="C70" s="18"/>
      <c r="D70" s="10" t="str">
        <f>IF(C70="","",IFERROR(INDEX(Lists!$B$2:$B$27,MATCH(C70,Lists!$A$2:$A$27,0)),"رمز غير معروف"))</f>
        <v/>
      </c>
      <c r="E70" s="4"/>
      <c r="F70" s="4"/>
      <c r="G70" s="18"/>
      <c r="H70" s="32"/>
      <c r="I70" s="32"/>
      <c r="J70" s="33" t="str">
        <f t="shared" si="2"/>
        <v/>
      </c>
      <c r="K70" s="30" t="str">
        <f>IF(J70="","",IF(J70&gt;=KPIs!$D$5,"نعم","لا"))</f>
        <v/>
      </c>
      <c r="L70" s="18"/>
      <c r="M70" s="34" t="str">
        <f t="shared" si="3"/>
        <v/>
      </c>
      <c r="N70" s="4"/>
      <c r="O70" s="4"/>
      <c r="P70" s="4"/>
    </row>
    <row r="71" spans="1:16" ht="18" x14ac:dyDescent="0.25">
      <c r="A71" s="4"/>
      <c r="B71" s="18"/>
      <c r="C71" s="18"/>
      <c r="D71" s="10" t="str">
        <f>IF(C71="","",IFERROR(INDEX(Lists!$B$2:$B$27,MATCH(C71,Lists!$A$2:$A$27,0)),"رمز غير معروف"))</f>
        <v/>
      </c>
      <c r="E71" s="4"/>
      <c r="F71" s="4"/>
      <c r="G71" s="18"/>
      <c r="H71" s="32"/>
      <c r="I71" s="32"/>
      <c r="J71" s="33" t="str">
        <f t="shared" si="2"/>
        <v/>
      </c>
      <c r="K71" s="30" t="str">
        <f>IF(J71="","",IF(J71&gt;=KPIs!$D$5,"نعم","لا"))</f>
        <v/>
      </c>
      <c r="L71" s="18"/>
      <c r="M71" s="34" t="str">
        <f t="shared" si="3"/>
        <v/>
      </c>
      <c r="N71" s="4"/>
      <c r="O71" s="4"/>
      <c r="P71" s="4"/>
    </row>
    <row r="72" spans="1:16" ht="18" x14ac:dyDescent="0.25">
      <c r="A72" s="4"/>
      <c r="B72" s="18"/>
      <c r="C72" s="18"/>
      <c r="D72" s="10" t="str">
        <f>IF(C72="","",IFERROR(INDEX(Lists!$B$2:$B$27,MATCH(C72,Lists!$A$2:$A$27,0)),"رمز غير معروف"))</f>
        <v/>
      </c>
      <c r="E72" s="4"/>
      <c r="F72" s="4"/>
      <c r="G72" s="18"/>
      <c r="H72" s="32"/>
      <c r="I72" s="32"/>
      <c r="J72" s="33" t="str">
        <f t="shared" si="2"/>
        <v/>
      </c>
      <c r="K72" s="30" t="str">
        <f>IF(J72="","",IF(J72&gt;=KPIs!$D$5,"نعم","لا"))</f>
        <v/>
      </c>
      <c r="L72" s="18"/>
      <c r="M72" s="34" t="str">
        <f t="shared" si="3"/>
        <v/>
      </c>
      <c r="N72" s="4"/>
      <c r="O72" s="4"/>
      <c r="P72" s="4"/>
    </row>
    <row r="73" spans="1:16" ht="18" x14ac:dyDescent="0.25">
      <c r="A73" s="4"/>
      <c r="B73" s="18"/>
      <c r="C73" s="18"/>
      <c r="D73" s="10" t="str">
        <f>IF(C73="","",IFERROR(INDEX(Lists!$B$2:$B$27,MATCH(C73,Lists!$A$2:$A$27,0)),"رمز غير معروف"))</f>
        <v/>
      </c>
      <c r="E73" s="4"/>
      <c r="F73" s="4"/>
      <c r="G73" s="18"/>
      <c r="H73" s="32"/>
      <c r="I73" s="32"/>
      <c r="J73" s="33" t="str">
        <f t="shared" si="2"/>
        <v/>
      </c>
      <c r="K73" s="30" t="str">
        <f>IF(J73="","",IF(J73&gt;=KPIs!$D$5,"نعم","لا"))</f>
        <v/>
      </c>
      <c r="L73" s="18"/>
      <c r="M73" s="34" t="str">
        <f t="shared" si="3"/>
        <v/>
      </c>
      <c r="N73" s="4"/>
      <c r="O73" s="4"/>
      <c r="P73" s="4"/>
    </row>
    <row r="74" spans="1:16" ht="18" x14ac:dyDescent="0.25">
      <c r="A74" s="4"/>
      <c r="B74" s="18"/>
      <c r="C74" s="18"/>
      <c r="D74" s="10" t="str">
        <f>IF(C74="","",IFERROR(INDEX(Lists!$B$2:$B$27,MATCH(C74,Lists!$A$2:$A$27,0)),"رمز غير معروف"))</f>
        <v/>
      </c>
      <c r="E74" s="4"/>
      <c r="F74" s="4"/>
      <c r="G74" s="18"/>
      <c r="H74" s="32"/>
      <c r="I74" s="32"/>
      <c r="J74" s="33" t="str">
        <f t="shared" si="2"/>
        <v/>
      </c>
      <c r="K74" s="30" t="str">
        <f>IF(J74="","",IF(J74&gt;=KPIs!$D$5,"نعم","لا"))</f>
        <v/>
      </c>
      <c r="L74" s="18"/>
      <c r="M74" s="34" t="str">
        <f t="shared" si="3"/>
        <v/>
      </c>
      <c r="N74" s="4"/>
      <c r="O74" s="4"/>
      <c r="P74" s="4"/>
    </row>
    <row r="75" spans="1:16" ht="18" x14ac:dyDescent="0.25">
      <c r="A75" s="4"/>
      <c r="B75" s="18"/>
      <c r="C75" s="18"/>
      <c r="D75" s="10" t="str">
        <f>IF(C75="","",IFERROR(INDEX(Lists!$B$2:$B$27,MATCH(C75,Lists!$A$2:$A$27,0)),"رمز غير معروف"))</f>
        <v/>
      </c>
      <c r="E75" s="4"/>
      <c r="F75" s="4"/>
      <c r="G75" s="18"/>
      <c r="H75" s="32"/>
      <c r="I75" s="32"/>
      <c r="J75" s="33" t="str">
        <f t="shared" si="2"/>
        <v/>
      </c>
      <c r="K75" s="30" t="str">
        <f>IF(J75="","",IF(J75&gt;=KPIs!$D$5,"نعم","لا"))</f>
        <v/>
      </c>
      <c r="L75" s="18"/>
      <c r="M75" s="34" t="str">
        <f t="shared" si="3"/>
        <v/>
      </c>
      <c r="N75" s="4"/>
      <c r="O75" s="4"/>
      <c r="P75" s="4"/>
    </row>
    <row r="76" spans="1:16" ht="18" x14ac:dyDescent="0.25">
      <c r="A76" s="4"/>
      <c r="B76" s="18"/>
      <c r="C76" s="18"/>
      <c r="D76" s="10" t="str">
        <f>IF(C76="","",IFERROR(INDEX(Lists!$B$2:$B$27,MATCH(C76,Lists!$A$2:$A$27,0)),"رمز غير معروف"))</f>
        <v/>
      </c>
      <c r="E76" s="4"/>
      <c r="F76" s="4"/>
      <c r="G76" s="18"/>
      <c r="H76" s="32"/>
      <c r="I76" s="32"/>
      <c r="J76" s="33" t="str">
        <f t="shared" si="2"/>
        <v/>
      </c>
      <c r="K76" s="30" t="str">
        <f>IF(J76="","",IF(J76&gt;=KPIs!$D$5,"نعم","لا"))</f>
        <v/>
      </c>
      <c r="L76" s="18"/>
      <c r="M76" s="34" t="str">
        <f t="shared" si="3"/>
        <v/>
      </c>
      <c r="N76" s="4"/>
      <c r="O76" s="4"/>
      <c r="P76" s="4"/>
    </row>
    <row r="77" spans="1:16" ht="18" x14ac:dyDescent="0.25">
      <c r="A77" s="4"/>
      <c r="B77" s="18"/>
      <c r="C77" s="18"/>
      <c r="D77" s="10" t="str">
        <f>IF(C77="","",IFERROR(INDEX(Lists!$B$2:$B$27,MATCH(C77,Lists!$A$2:$A$27,0)),"رمز غير معروف"))</f>
        <v/>
      </c>
      <c r="E77" s="4"/>
      <c r="F77" s="4"/>
      <c r="G77" s="18"/>
      <c r="H77" s="32"/>
      <c r="I77" s="32"/>
      <c r="J77" s="33" t="str">
        <f t="shared" si="2"/>
        <v/>
      </c>
      <c r="K77" s="30" t="str">
        <f>IF(J77="","",IF(J77&gt;=KPIs!$D$5,"نعم","لا"))</f>
        <v/>
      </c>
      <c r="L77" s="18"/>
      <c r="M77" s="34" t="str">
        <f t="shared" si="3"/>
        <v/>
      </c>
      <c r="N77" s="4"/>
      <c r="O77" s="4"/>
      <c r="P77" s="4"/>
    </row>
    <row r="78" spans="1:16" ht="18" x14ac:dyDescent="0.25">
      <c r="A78" s="4"/>
      <c r="B78" s="18"/>
      <c r="C78" s="18"/>
      <c r="D78" s="10" t="str">
        <f>IF(C78="","",IFERROR(INDEX(Lists!$B$2:$B$27,MATCH(C78,Lists!$A$2:$A$27,0)),"رمز غير معروف"))</f>
        <v/>
      </c>
      <c r="E78" s="4"/>
      <c r="F78" s="4"/>
      <c r="G78" s="18"/>
      <c r="H78" s="32"/>
      <c r="I78" s="32"/>
      <c r="J78" s="33" t="str">
        <f t="shared" si="2"/>
        <v/>
      </c>
      <c r="K78" s="30" t="str">
        <f>IF(J78="","",IF(J78&gt;=KPIs!$D$5,"نعم","لا"))</f>
        <v/>
      </c>
      <c r="L78" s="18"/>
      <c r="M78" s="34" t="str">
        <f t="shared" si="3"/>
        <v/>
      </c>
      <c r="N78" s="4"/>
      <c r="O78" s="4"/>
      <c r="P78" s="4"/>
    </row>
    <row r="79" spans="1:16" ht="18" x14ac:dyDescent="0.25">
      <c r="A79" s="4"/>
      <c r="B79" s="18"/>
      <c r="C79" s="18"/>
      <c r="D79" s="10" t="str">
        <f>IF(C79="","",IFERROR(INDEX(Lists!$B$2:$B$27,MATCH(C79,Lists!$A$2:$A$27,0)),"رمز غير معروف"))</f>
        <v/>
      </c>
      <c r="E79" s="4"/>
      <c r="F79" s="4"/>
      <c r="G79" s="18"/>
      <c r="H79" s="32"/>
      <c r="I79" s="32"/>
      <c r="J79" s="33" t="str">
        <f t="shared" si="2"/>
        <v/>
      </c>
      <c r="K79" s="30" t="str">
        <f>IF(J79="","",IF(J79&gt;=KPIs!$D$5,"نعم","لا"))</f>
        <v/>
      </c>
      <c r="L79" s="18"/>
      <c r="M79" s="34" t="str">
        <f t="shared" si="3"/>
        <v/>
      </c>
      <c r="N79" s="4"/>
      <c r="O79" s="4"/>
      <c r="P79" s="4"/>
    </row>
    <row r="80" spans="1:16" ht="18" x14ac:dyDescent="0.25">
      <c r="A80" s="4"/>
      <c r="B80" s="18"/>
      <c r="C80" s="18"/>
      <c r="D80" s="10" t="str">
        <f>IF(C80="","",IFERROR(INDEX(Lists!$B$2:$B$27,MATCH(C80,Lists!$A$2:$A$27,0)),"رمز غير معروف"))</f>
        <v/>
      </c>
      <c r="E80" s="4"/>
      <c r="F80" s="4"/>
      <c r="G80" s="18"/>
      <c r="H80" s="32"/>
      <c r="I80" s="32"/>
      <c r="J80" s="33" t="str">
        <f t="shared" si="2"/>
        <v/>
      </c>
      <c r="K80" s="30" t="str">
        <f>IF(J80="","",IF(J80&gt;=KPIs!$D$5,"نعم","لا"))</f>
        <v/>
      </c>
      <c r="L80" s="18"/>
      <c r="M80" s="34" t="str">
        <f t="shared" si="3"/>
        <v/>
      </c>
      <c r="N80" s="4"/>
      <c r="O80" s="4"/>
      <c r="P80" s="4"/>
    </row>
    <row r="81" spans="1:16" ht="18" x14ac:dyDescent="0.25">
      <c r="A81" s="4"/>
      <c r="B81" s="18"/>
      <c r="C81" s="18"/>
      <c r="D81" s="10" t="str">
        <f>IF(C81="","",IFERROR(INDEX(Lists!$B$2:$B$27,MATCH(C81,Lists!$A$2:$A$27,0)),"رمز غير معروف"))</f>
        <v/>
      </c>
      <c r="E81" s="4"/>
      <c r="F81" s="4"/>
      <c r="G81" s="18"/>
      <c r="H81" s="32"/>
      <c r="I81" s="32"/>
      <c r="J81" s="33" t="str">
        <f t="shared" si="2"/>
        <v/>
      </c>
      <c r="K81" s="30" t="str">
        <f>IF(J81="","",IF(J81&gt;=KPIs!$D$5,"نعم","لا"))</f>
        <v/>
      </c>
      <c r="L81" s="18"/>
      <c r="M81" s="34" t="str">
        <f t="shared" si="3"/>
        <v/>
      </c>
      <c r="N81" s="4"/>
      <c r="O81" s="4"/>
      <c r="P81" s="4"/>
    </row>
    <row r="82" spans="1:16" ht="18" x14ac:dyDescent="0.25">
      <c r="A82" s="4"/>
      <c r="B82" s="18"/>
      <c r="C82" s="18"/>
      <c r="D82" s="10" t="str">
        <f>IF(C82="","",IFERROR(INDEX(Lists!$B$2:$B$27,MATCH(C82,Lists!$A$2:$A$27,0)),"رمز غير معروف"))</f>
        <v/>
      </c>
      <c r="E82" s="4"/>
      <c r="F82" s="4"/>
      <c r="G82" s="18"/>
      <c r="H82" s="32"/>
      <c r="I82" s="32"/>
      <c r="J82" s="33" t="str">
        <f t="shared" si="2"/>
        <v/>
      </c>
      <c r="K82" s="30" t="str">
        <f>IF(J82="","",IF(J82&gt;=KPIs!$D$5,"نعم","لا"))</f>
        <v/>
      </c>
      <c r="L82" s="18"/>
      <c r="M82" s="34" t="str">
        <f t="shared" si="3"/>
        <v/>
      </c>
      <c r="N82" s="4"/>
      <c r="O82" s="4"/>
      <c r="P82" s="4"/>
    </row>
    <row r="83" spans="1:16" ht="18" x14ac:dyDescent="0.25">
      <c r="A83" s="4"/>
      <c r="B83" s="18"/>
      <c r="C83" s="18"/>
      <c r="D83" s="10" t="str">
        <f>IF(C83="","",IFERROR(INDEX(Lists!$B$2:$B$27,MATCH(C83,Lists!$A$2:$A$27,0)),"رمز غير معروف"))</f>
        <v/>
      </c>
      <c r="E83" s="4"/>
      <c r="F83" s="4"/>
      <c r="G83" s="18"/>
      <c r="H83" s="32"/>
      <c r="I83" s="32"/>
      <c r="J83" s="33" t="str">
        <f t="shared" si="2"/>
        <v/>
      </c>
      <c r="K83" s="30" t="str">
        <f>IF(J83="","",IF(J83&gt;=KPIs!$D$5,"نعم","لا"))</f>
        <v/>
      </c>
      <c r="L83" s="18"/>
      <c r="M83" s="34" t="str">
        <f t="shared" si="3"/>
        <v/>
      </c>
      <c r="N83" s="4"/>
      <c r="O83" s="4"/>
      <c r="P83" s="4"/>
    </row>
    <row r="84" spans="1:16" ht="18" x14ac:dyDescent="0.25">
      <c r="A84" s="4"/>
      <c r="B84" s="18"/>
      <c r="C84" s="18"/>
      <c r="D84" s="10" t="str">
        <f>IF(C84="","",IFERROR(INDEX(Lists!$B$2:$B$27,MATCH(C84,Lists!$A$2:$A$27,0)),"رمز غير معروف"))</f>
        <v/>
      </c>
      <c r="E84" s="4"/>
      <c r="F84" s="4"/>
      <c r="G84" s="18"/>
      <c r="H84" s="32"/>
      <c r="I84" s="32"/>
      <c r="J84" s="33" t="str">
        <f t="shared" si="2"/>
        <v/>
      </c>
      <c r="K84" s="30" t="str">
        <f>IF(J84="","",IF(J84&gt;=KPIs!$D$5,"نعم","لا"))</f>
        <v/>
      </c>
      <c r="L84" s="18"/>
      <c r="M84" s="34" t="str">
        <f t="shared" si="3"/>
        <v/>
      </c>
      <c r="N84" s="4"/>
      <c r="O84" s="4"/>
      <c r="P84" s="4"/>
    </row>
    <row r="85" spans="1:16" ht="18" x14ac:dyDescent="0.25">
      <c r="A85" s="4"/>
      <c r="B85" s="18"/>
      <c r="C85" s="18"/>
      <c r="D85" s="10" t="str">
        <f>IF(C85="","",IFERROR(INDEX(Lists!$B$2:$B$27,MATCH(C85,Lists!$A$2:$A$27,0)),"رمز غير معروف"))</f>
        <v/>
      </c>
      <c r="E85" s="4"/>
      <c r="F85" s="4"/>
      <c r="G85" s="18"/>
      <c r="H85" s="32"/>
      <c r="I85" s="32"/>
      <c r="J85" s="33" t="str">
        <f t="shared" si="2"/>
        <v/>
      </c>
      <c r="K85" s="30" t="str">
        <f>IF(J85="","",IF(J85&gt;=KPIs!$D$5,"نعم","لا"))</f>
        <v/>
      </c>
      <c r="L85" s="18"/>
      <c r="M85" s="34" t="str">
        <f t="shared" si="3"/>
        <v/>
      </c>
      <c r="N85" s="4"/>
      <c r="O85" s="4"/>
      <c r="P85" s="4"/>
    </row>
    <row r="86" spans="1:16" ht="18" x14ac:dyDescent="0.25">
      <c r="A86" s="4"/>
      <c r="B86" s="18"/>
      <c r="C86" s="18"/>
      <c r="D86" s="10" t="str">
        <f>IF(C86="","",IFERROR(INDEX(Lists!$B$2:$B$27,MATCH(C86,Lists!$A$2:$A$27,0)),"رمز غير معروف"))</f>
        <v/>
      </c>
      <c r="E86" s="4"/>
      <c r="F86" s="4"/>
      <c r="G86" s="18"/>
      <c r="H86" s="32"/>
      <c r="I86" s="32"/>
      <c r="J86" s="33" t="str">
        <f t="shared" si="2"/>
        <v/>
      </c>
      <c r="K86" s="30" t="str">
        <f>IF(J86="","",IF(J86&gt;=KPIs!$D$5,"نعم","لا"))</f>
        <v/>
      </c>
      <c r="L86" s="18"/>
      <c r="M86" s="34" t="str">
        <f t="shared" si="3"/>
        <v/>
      </c>
      <c r="N86" s="4"/>
      <c r="O86" s="4"/>
      <c r="P86" s="4"/>
    </row>
    <row r="87" spans="1:16" ht="18" x14ac:dyDescent="0.25">
      <c r="A87" s="4"/>
      <c r="B87" s="18"/>
      <c r="C87" s="18"/>
      <c r="D87" s="10" t="str">
        <f>IF(C87="","",IFERROR(INDEX(Lists!$B$2:$B$27,MATCH(C87,Lists!$A$2:$A$27,0)),"رمز غير معروف"))</f>
        <v/>
      </c>
      <c r="E87" s="4"/>
      <c r="F87" s="4"/>
      <c r="G87" s="18"/>
      <c r="H87" s="32"/>
      <c r="I87" s="32"/>
      <c r="J87" s="33" t="str">
        <f t="shared" si="2"/>
        <v/>
      </c>
      <c r="K87" s="30" t="str">
        <f>IF(J87="","",IF(J87&gt;=KPIs!$D$5,"نعم","لا"))</f>
        <v/>
      </c>
      <c r="L87" s="18"/>
      <c r="M87" s="34" t="str">
        <f t="shared" si="3"/>
        <v/>
      </c>
      <c r="N87" s="4"/>
      <c r="O87" s="4"/>
      <c r="P87" s="4"/>
    </row>
    <row r="88" spans="1:16" ht="18" x14ac:dyDescent="0.25">
      <c r="A88" s="4"/>
      <c r="B88" s="18"/>
      <c r="C88" s="18"/>
      <c r="D88" s="10" t="str">
        <f>IF(C88="","",IFERROR(INDEX(Lists!$B$2:$B$27,MATCH(C88,Lists!$A$2:$A$27,0)),"رمز غير معروف"))</f>
        <v/>
      </c>
      <c r="E88" s="4"/>
      <c r="F88" s="4"/>
      <c r="G88" s="18"/>
      <c r="H88" s="32"/>
      <c r="I88" s="32"/>
      <c r="J88" s="33" t="str">
        <f t="shared" si="2"/>
        <v/>
      </c>
      <c r="K88" s="30" t="str">
        <f>IF(J88="","",IF(J88&gt;=KPIs!$D$5,"نعم","لا"))</f>
        <v/>
      </c>
      <c r="L88" s="18"/>
      <c r="M88" s="34" t="str">
        <f t="shared" si="3"/>
        <v/>
      </c>
      <c r="N88" s="4"/>
      <c r="O88" s="4"/>
      <c r="P88" s="4"/>
    </row>
    <row r="89" spans="1:16" ht="18" x14ac:dyDescent="0.25">
      <c r="A89" s="4"/>
      <c r="B89" s="18"/>
      <c r="C89" s="18"/>
      <c r="D89" s="10" t="str">
        <f>IF(C89="","",IFERROR(INDEX(Lists!$B$2:$B$27,MATCH(C89,Lists!$A$2:$A$27,0)),"رمز غير معروف"))</f>
        <v/>
      </c>
      <c r="E89" s="4"/>
      <c r="F89" s="4"/>
      <c r="G89" s="18"/>
      <c r="H89" s="32"/>
      <c r="I89" s="32"/>
      <c r="J89" s="33" t="str">
        <f t="shared" si="2"/>
        <v/>
      </c>
      <c r="K89" s="30" t="str">
        <f>IF(J89="","",IF(J89&gt;=KPIs!$D$5,"نعم","لا"))</f>
        <v/>
      </c>
      <c r="L89" s="18"/>
      <c r="M89" s="34" t="str">
        <f t="shared" si="3"/>
        <v/>
      </c>
      <c r="N89" s="4"/>
      <c r="O89" s="4"/>
      <c r="P89" s="4"/>
    </row>
    <row r="90" spans="1:16" ht="18" x14ac:dyDescent="0.25">
      <c r="A90" s="4"/>
      <c r="B90" s="18"/>
      <c r="C90" s="18"/>
      <c r="D90" s="10" t="str">
        <f>IF(C90="","",IFERROR(INDEX(Lists!$B$2:$B$27,MATCH(C90,Lists!$A$2:$A$27,0)),"رمز غير معروف"))</f>
        <v/>
      </c>
      <c r="E90" s="4"/>
      <c r="F90" s="4"/>
      <c r="G90" s="18"/>
      <c r="H90" s="32"/>
      <c r="I90" s="32"/>
      <c r="J90" s="33" t="str">
        <f t="shared" si="2"/>
        <v/>
      </c>
      <c r="K90" s="30" t="str">
        <f>IF(J90="","",IF(J90&gt;=KPIs!$D$5,"نعم","لا"))</f>
        <v/>
      </c>
      <c r="L90" s="18"/>
      <c r="M90" s="34" t="str">
        <f t="shared" si="3"/>
        <v/>
      </c>
      <c r="N90" s="4"/>
      <c r="O90" s="4"/>
      <c r="P90" s="4"/>
    </row>
    <row r="91" spans="1:16" ht="18" x14ac:dyDescent="0.25">
      <c r="A91" s="4"/>
      <c r="B91" s="18"/>
      <c r="C91" s="18"/>
      <c r="D91" s="10" t="str">
        <f>IF(C91="","",IFERROR(INDEX(Lists!$B$2:$B$27,MATCH(C91,Lists!$A$2:$A$27,0)),"رمز غير معروف"))</f>
        <v/>
      </c>
      <c r="E91" s="4"/>
      <c r="F91" s="4"/>
      <c r="G91" s="18"/>
      <c r="H91" s="32"/>
      <c r="I91" s="32"/>
      <c r="J91" s="33" t="str">
        <f t="shared" si="2"/>
        <v/>
      </c>
      <c r="K91" s="30" t="str">
        <f>IF(J91="","",IF(J91&gt;=KPIs!$D$5,"نعم","لا"))</f>
        <v/>
      </c>
      <c r="L91" s="18"/>
      <c r="M91" s="34" t="str">
        <f t="shared" si="3"/>
        <v/>
      </c>
      <c r="N91" s="4"/>
      <c r="O91" s="4"/>
      <c r="P91" s="4"/>
    </row>
    <row r="92" spans="1:16" ht="18" x14ac:dyDescent="0.25">
      <c r="A92" s="4"/>
      <c r="B92" s="18"/>
      <c r="C92" s="18"/>
      <c r="D92" s="10" t="str">
        <f>IF(C92="","",IFERROR(INDEX(Lists!$B$2:$B$27,MATCH(C92,Lists!$A$2:$A$27,0)),"رمز غير معروف"))</f>
        <v/>
      </c>
      <c r="E92" s="4"/>
      <c r="F92" s="4"/>
      <c r="G92" s="18"/>
      <c r="H92" s="32"/>
      <c r="I92" s="32"/>
      <c r="J92" s="33" t="str">
        <f t="shared" si="2"/>
        <v/>
      </c>
      <c r="K92" s="30" t="str">
        <f>IF(J92="","",IF(J92&gt;=KPIs!$D$5,"نعم","لا"))</f>
        <v/>
      </c>
      <c r="L92" s="18"/>
      <c r="M92" s="34" t="str">
        <f t="shared" si="3"/>
        <v/>
      </c>
      <c r="N92" s="4"/>
      <c r="O92" s="4"/>
      <c r="P92" s="4"/>
    </row>
    <row r="93" spans="1:16" ht="18" x14ac:dyDescent="0.25">
      <c r="A93" s="4"/>
      <c r="B93" s="18"/>
      <c r="C93" s="18"/>
      <c r="D93" s="10" t="str">
        <f>IF(C93="","",IFERROR(INDEX(Lists!$B$2:$B$27,MATCH(C93,Lists!$A$2:$A$27,0)),"رمز غير معروف"))</f>
        <v/>
      </c>
      <c r="E93" s="4"/>
      <c r="F93" s="4"/>
      <c r="G93" s="18"/>
      <c r="H93" s="32"/>
      <c r="I93" s="32"/>
      <c r="J93" s="33" t="str">
        <f t="shared" si="2"/>
        <v/>
      </c>
      <c r="K93" s="30" t="str">
        <f>IF(J93="","",IF(J93&gt;=KPIs!$D$5,"نعم","لا"))</f>
        <v/>
      </c>
      <c r="L93" s="18"/>
      <c r="M93" s="34" t="str">
        <f t="shared" si="3"/>
        <v/>
      </c>
      <c r="N93" s="4"/>
      <c r="O93" s="4"/>
      <c r="P93" s="4"/>
    </row>
    <row r="94" spans="1:16" ht="18" x14ac:dyDescent="0.25">
      <c r="A94" s="4"/>
      <c r="B94" s="18"/>
      <c r="C94" s="18"/>
      <c r="D94" s="10" t="str">
        <f>IF(C94="","",IFERROR(INDEX(Lists!$B$2:$B$27,MATCH(C94,Lists!$A$2:$A$27,0)),"رمز غير معروف"))</f>
        <v/>
      </c>
      <c r="E94" s="4"/>
      <c r="F94" s="4"/>
      <c r="G94" s="18"/>
      <c r="H94" s="32"/>
      <c r="I94" s="32"/>
      <c r="J94" s="33" t="str">
        <f t="shared" si="2"/>
        <v/>
      </c>
      <c r="K94" s="30" t="str">
        <f>IF(J94="","",IF(J94&gt;=KPIs!$D$5,"نعم","لا"))</f>
        <v/>
      </c>
      <c r="L94" s="18"/>
      <c r="M94" s="34" t="str">
        <f t="shared" si="3"/>
        <v/>
      </c>
      <c r="N94" s="4"/>
      <c r="O94" s="4"/>
      <c r="P94" s="4"/>
    </row>
    <row r="95" spans="1:16" ht="18" x14ac:dyDescent="0.25">
      <c r="A95" s="4"/>
      <c r="B95" s="18"/>
      <c r="C95" s="18"/>
      <c r="D95" s="10" t="str">
        <f>IF(C95="","",IFERROR(INDEX(Lists!$B$2:$B$27,MATCH(C95,Lists!$A$2:$A$27,0)),"رمز غير معروف"))</f>
        <v/>
      </c>
      <c r="E95" s="4"/>
      <c r="F95" s="4"/>
      <c r="G95" s="18"/>
      <c r="H95" s="32"/>
      <c r="I95" s="32"/>
      <c r="J95" s="33" t="str">
        <f t="shared" si="2"/>
        <v/>
      </c>
      <c r="K95" s="30" t="str">
        <f>IF(J95="","",IF(J95&gt;=KPIs!$D$5,"نعم","لا"))</f>
        <v/>
      </c>
      <c r="L95" s="18"/>
      <c r="M95" s="34" t="str">
        <f t="shared" si="3"/>
        <v/>
      </c>
      <c r="N95" s="4"/>
      <c r="O95" s="4"/>
      <c r="P95" s="4"/>
    </row>
    <row r="96" spans="1:16" ht="18" x14ac:dyDescent="0.25">
      <c r="A96" s="4"/>
      <c r="B96" s="18"/>
      <c r="C96" s="18"/>
      <c r="D96" s="10" t="str">
        <f>IF(C96="","",IFERROR(INDEX(Lists!$B$2:$B$27,MATCH(C96,Lists!$A$2:$A$27,0)),"رمز غير معروف"))</f>
        <v/>
      </c>
      <c r="E96" s="4"/>
      <c r="F96" s="4"/>
      <c r="G96" s="18"/>
      <c r="H96" s="32"/>
      <c r="I96" s="32"/>
      <c r="J96" s="33" t="str">
        <f t="shared" si="2"/>
        <v/>
      </c>
      <c r="K96" s="30" t="str">
        <f>IF(J96="","",IF(J96&gt;=KPIs!$D$5,"نعم","لا"))</f>
        <v/>
      </c>
      <c r="L96" s="18"/>
      <c r="M96" s="34" t="str">
        <f t="shared" si="3"/>
        <v/>
      </c>
      <c r="N96" s="4"/>
      <c r="O96" s="4"/>
      <c r="P96" s="4"/>
    </row>
    <row r="97" spans="1:16" ht="18" x14ac:dyDescent="0.25">
      <c r="A97" s="4"/>
      <c r="B97" s="18"/>
      <c r="C97" s="18"/>
      <c r="D97" s="10" t="str">
        <f>IF(C97="","",IFERROR(INDEX(Lists!$B$2:$B$27,MATCH(C97,Lists!$A$2:$A$27,0)),"رمز غير معروف"))</f>
        <v/>
      </c>
      <c r="E97" s="4"/>
      <c r="F97" s="4"/>
      <c r="G97" s="18"/>
      <c r="H97" s="32"/>
      <c r="I97" s="32"/>
      <c r="J97" s="33" t="str">
        <f t="shared" si="2"/>
        <v/>
      </c>
      <c r="K97" s="30" t="str">
        <f>IF(J97="","",IF(J97&gt;=KPIs!$D$5,"نعم","لا"))</f>
        <v/>
      </c>
      <c r="L97" s="18"/>
      <c r="M97" s="34" t="str">
        <f t="shared" si="3"/>
        <v/>
      </c>
      <c r="N97" s="4"/>
      <c r="O97" s="4"/>
      <c r="P97" s="4"/>
    </row>
    <row r="98" spans="1:16" ht="18" x14ac:dyDescent="0.25">
      <c r="A98" s="4"/>
      <c r="B98" s="18"/>
      <c r="C98" s="18"/>
      <c r="D98" s="10" t="str">
        <f>IF(C98="","",IFERROR(INDEX(Lists!$B$2:$B$27,MATCH(C98,Lists!$A$2:$A$27,0)),"رمز غير معروف"))</f>
        <v/>
      </c>
      <c r="E98" s="4"/>
      <c r="F98" s="4"/>
      <c r="G98" s="18"/>
      <c r="H98" s="32"/>
      <c r="I98" s="32"/>
      <c r="J98" s="33" t="str">
        <f t="shared" si="2"/>
        <v/>
      </c>
      <c r="K98" s="30" t="str">
        <f>IF(J98="","",IF(J98&gt;=KPIs!$D$5,"نعم","لا"))</f>
        <v/>
      </c>
      <c r="L98" s="18"/>
      <c r="M98" s="34" t="str">
        <f t="shared" si="3"/>
        <v/>
      </c>
      <c r="N98" s="4"/>
      <c r="O98" s="4"/>
      <c r="P98" s="4"/>
    </row>
    <row r="99" spans="1:16" ht="18" x14ac:dyDescent="0.25">
      <c r="A99" s="4"/>
      <c r="B99" s="18"/>
      <c r="C99" s="18"/>
      <c r="D99" s="10" t="str">
        <f>IF(C99="","",IFERROR(INDEX(Lists!$B$2:$B$27,MATCH(C99,Lists!$A$2:$A$27,0)),"رمز غير معروف"))</f>
        <v/>
      </c>
      <c r="E99" s="4"/>
      <c r="F99" s="4"/>
      <c r="G99" s="18"/>
      <c r="H99" s="32"/>
      <c r="I99" s="32"/>
      <c r="J99" s="33" t="str">
        <f t="shared" si="2"/>
        <v/>
      </c>
      <c r="K99" s="30" t="str">
        <f>IF(J99="","",IF(J99&gt;=KPIs!$D$5,"نعم","لا"))</f>
        <v/>
      </c>
      <c r="L99" s="18"/>
      <c r="M99" s="34" t="str">
        <f t="shared" si="3"/>
        <v/>
      </c>
      <c r="N99" s="4"/>
      <c r="O99" s="4"/>
      <c r="P99" s="4"/>
    </row>
    <row r="100" spans="1:16" ht="18" x14ac:dyDescent="0.25">
      <c r="A100" s="4"/>
      <c r="B100" s="18"/>
      <c r="C100" s="18"/>
      <c r="D100" s="10" t="str">
        <f>IF(C100="","",IFERROR(INDEX(Lists!$B$2:$B$27,MATCH(C100,Lists!$A$2:$A$27,0)),"رمز غير معروف"))</f>
        <v/>
      </c>
      <c r="E100" s="4"/>
      <c r="F100" s="4"/>
      <c r="G100" s="18"/>
      <c r="H100" s="32"/>
      <c r="I100" s="32"/>
      <c r="J100" s="33" t="str">
        <f t="shared" si="2"/>
        <v/>
      </c>
      <c r="K100" s="30" t="str">
        <f>IF(J100="","",IF(J100&gt;=KPIs!$D$5,"نعم","لا"))</f>
        <v/>
      </c>
      <c r="L100" s="18"/>
      <c r="M100" s="34" t="str">
        <f t="shared" si="3"/>
        <v/>
      </c>
      <c r="N100" s="4"/>
      <c r="O100" s="4"/>
      <c r="P100" s="4"/>
    </row>
    <row r="101" spans="1:16" ht="18" x14ac:dyDescent="0.25">
      <c r="A101" s="4"/>
      <c r="B101" s="18"/>
      <c r="C101" s="18"/>
      <c r="D101" s="10" t="str">
        <f>IF(C101="","",IFERROR(INDEX(Lists!$B$2:$B$27,MATCH(C101,Lists!$A$2:$A$27,0)),"رمز غير معروف"))</f>
        <v/>
      </c>
      <c r="E101" s="4"/>
      <c r="F101" s="4"/>
      <c r="G101" s="18"/>
      <c r="H101" s="32"/>
      <c r="I101" s="32"/>
      <c r="J101" s="33" t="str">
        <f t="shared" si="2"/>
        <v/>
      </c>
      <c r="K101" s="30" t="str">
        <f>IF(J101="","",IF(J101&gt;=KPIs!$D$5,"نعم","لا"))</f>
        <v/>
      </c>
      <c r="L101" s="18"/>
      <c r="M101" s="34" t="str">
        <f t="shared" si="3"/>
        <v/>
      </c>
      <c r="N101" s="4"/>
      <c r="O101" s="4"/>
      <c r="P101" s="4"/>
    </row>
    <row r="102" spans="1:16" ht="18" x14ac:dyDescent="0.25">
      <c r="A102" s="4"/>
      <c r="B102" s="18"/>
      <c r="C102" s="18"/>
      <c r="D102" s="10" t="str">
        <f>IF(C102="","",IFERROR(INDEX(Lists!$B$2:$B$27,MATCH(C102,Lists!$A$2:$A$27,0)),"رمز غير معروف"))</f>
        <v/>
      </c>
      <c r="E102" s="4"/>
      <c r="F102" s="4"/>
      <c r="G102" s="18"/>
      <c r="H102" s="32"/>
      <c r="I102" s="32"/>
      <c r="J102" s="33" t="str">
        <f t="shared" si="2"/>
        <v/>
      </c>
      <c r="K102" s="30" t="str">
        <f>IF(J102="","",IF(J102&gt;=KPIs!$D$5,"نعم","لا"))</f>
        <v/>
      </c>
      <c r="L102" s="18"/>
      <c r="M102" s="34" t="str">
        <f t="shared" si="3"/>
        <v/>
      </c>
      <c r="N102" s="4"/>
      <c r="O102" s="4"/>
      <c r="P102" s="4"/>
    </row>
    <row r="103" spans="1:16" ht="18" x14ac:dyDescent="0.25">
      <c r="A103" s="4"/>
      <c r="B103" s="18"/>
      <c r="C103" s="18"/>
      <c r="D103" s="10" t="str">
        <f>IF(C103="","",IFERROR(INDEX(Lists!$B$2:$B$27,MATCH(C103,Lists!$A$2:$A$27,0)),"رمز غير معروف"))</f>
        <v/>
      </c>
      <c r="E103" s="4"/>
      <c r="F103" s="4"/>
      <c r="G103" s="18"/>
      <c r="H103" s="32"/>
      <c r="I103" s="32"/>
      <c r="J103" s="33" t="str">
        <f t="shared" si="2"/>
        <v/>
      </c>
      <c r="K103" s="30" t="str">
        <f>IF(J103="","",IF(J103&gt;=KPIs!$D$5,"نعم","لا"))</f>
        <v/>
      </c>
      <c r="L103" s="18"/>
      <c r="M103" s="34" t="str">
        <f t="shared" si="3"/>
        <v/>
      </c>
      <c r="N103" s="4"/>
      <c r="O103" s="4"/>
      <c r="P103" s="4"/>
    </row>
    <row r="104" spans="1:16" ht="18" x14ac:dyDescent="0.25">
      <c r="A104" s="4"/>
      <c r="B104" s="18"/>
      <c r="C104" s="18"/>
      <c r="D104" s="10" t="str">
        <f>IF(C104="","",IFERROR(INDEX(Lists!$B$2:$B$27,MATCH(C104,Lists!$A$2:$A$27,0)),"رمز غير معروف"))</f>
        <v/>
      </c>
      <c r="E104" s="4"/>
      <c r="F104" s="4"/>
      <c r="G104" s="18"/>
      <c r="H104" s="32"/>
      <c r="I104" s="32"/>
      <c r="J104" s="33" t="str">
        <f t="shared" si="2"/>
        <v/>
      </c>
      <c r="K104" s="30" t="str">
        <f>IF(J104="","",IF(J104&gt;=KPIs!$D$5,"نعم","لا"))</f>
        <v/>
      </c>
      <c r="L104" s="18"/>
      <c r="M104" s="34" t="str">
        <f t="shared" si="3"/>
        <v/>
      </c>
      <c r="N104" s="4"/>
      <c r="O104" s="4"/>
      <c r="P104" s="4"/>
    </row>
    <row r="105" spans="1:16" ht="18" x14ac:dyDescent="0.25">
      <c r="A105" s="4"/>
      <c r="B105" s="18"/>
      <c r="C105" s="18"/>
      <c r="D105" s="10" t="str">
        <f>IF(C105="","",IFERROR(INDEX(Lists!$B$2:$B$27,MATCH(C105,Lists!$A$2:$A$27,0)),"رمز غير معروف"))</f>
        <v/>
      </c>
      <c r="E105" s="4"/>
      <c r="F105" s="4"/>
      <c r="G105" s="18"/>
      <c r="H105" s="32"/>
      <c r="I105" s="32"/>
      <c r="J105" s="33" t="str">
        <f t="shared" si="2"/>
        <v/>
      </c>
      <c r="K105" s="30" t="str">
        <f>IF(J105="","",IF(J105&gt;=KPIs!$D$5,"نعم","لا"))</f>
        <v/>
      </c>
      <c r="L105" s="18"/>
      <c r="M105" s="34" t="str">
        <f t="shared" si="3"/>
        <v/>
      </c>
      <c r="N105" s="4"/>
      <c r="O105" s="4"/>
      <c r="P105" s="4"/>
    </row>
    <row r="106" spans="1:16" ht="18" x14ac:dyDescent="0.25">
      <c r="A106" s="4"/>
      <c r="B106" s="18"/>
      <c r="C106" s="18"/>
      <c r="D106" s="10" t="str">
        <f>IF(C106="","",IFERROR(INDEX(Lists!$B$2:$B$27,MATCH(C106,Lists!$A$2:$A$27,0)),"رمز غير معروف"))</f>
        <v/>
      </c>
      <c r="E106" s="4"/>
      <c r="F106" s="4"/>
      <c r="G106" s="18"/>
      <c r="H106" s="32"/>
      <c r="I106" s="32"/>
      <c r="J106" s="33" t="str">
        <f t="shared" si="2"/>
        <v/>
      </c>
      <c r="K106" s="30" t="str">
        <f>IF(J106="","",IF(J106&gt;=KPIs!$D$5,"نعم","لا"))</f>
        <v/>
      </c>
      <c r="L106" s="18"/>
      <c r="M106" s="34" t="str">
        <f t="shared" si="3"/>
        <v/>
      </c>
      <c r="N106" s="4"/>
      <c r="O106" s="4"/>
      <c r="P106" s="4"/>
    </row>
    <row r="107" spans="1:16" ht="18" x14ac:dyDescent="0.25">
      <c r="A107" s="4"/>
      <c r="B107" s="18"/>
      <c r="C107" s="18"/>
      <c r="D107" s="10" t="str">
        <f>IF(C107="","",IFERROR(INDEX(Lists!$B$2:$B$27,MATCH(C107,Lists!$A$2:$A$27,0)),"رمز غير معروف"))</f>
        <v/>
      </c>
      <c r="E107" s="4"/>
      <c r="F107" s="4"/>
      <c r="G107" s="18"/>
      <c r="H107" s="32"/>
      <c r="I107" s="32"/>
      <c r="J107" s="33" t="str">
        <f t="shared" si="2"/>
        <v/>
      </c>
      <c r="K107" s="30" t="str">
        <f>IF(J107="","",IF(J107&gt;=KPIs!$D$5,"نعم","لا"))</f>
        <v/>
      </c>
      <c r="L107" s="18"/>
      <c r="M107" s="34" t="str">
        <f t="shared" si="3"/>
        <v/>
      </c>
      <c r="N107" s="4"/>
      <c r="O107" s="4"/>
      <c r="P107" s="4"/>
    </row>
    <row r="108" spans="1:16" ht="18" x14ac:dyDescent="0.25">
      <c r="A108" s="4"/>
      <c r="B108" s="18"/>
      <c r="C108" s="18"/>
      <c r="D108" s="10" t="str">
        <f>IF(C108="","",IFERROR(INDEX(Lists!$B$2:$B$27,MATCH(C108,Lists!$A$2:$A$27,0)),"رمز غير معروف"))</f>
        <v/>
      </c>
      <c r="E108" s="4"/>
      <c r="F108" s="4"/>
      <c r="G108" s="18"/>
      <c r="H108" s="32"/>
      <c r="I108" s="32"/>
      <c r="J108" s="33" t="str">
        <f t="shared" si="2"/>
        <v/>
      </c>
      <c r="K108" s="30" t="str">
        <f>IF(J108="","",IF(J108&gt;=KPIs!$D$5,"نعم","لا"))</f>
        <v/>
      </c>
      <c r="L108" s="18"/>
      <c r="M108" s="34" t="str">
        <f t="shared" si="3"/>
        <v/>
      </c>
      <c r="N108" s="4"/>
      <c r="O108" s="4"/>
      <c r="P108" s="4"/>
    </row>
    <row r="109" spans="1:16" ht="18" x14ac:dyDescent="0.25">
      <c r="A109" s="4"/>
      <c r="B109" s="18"/>
      <c r="C109" s="18"/>
      <c r="D109" s="10" t="str">
        <f>IF(C109="","",IFERROR(INDEX(Lists!$B$2:$B$27,MATCH(C109,Lists!$A$2:$A$27,0)),"رمز غير معروف"))</f>
        <v/>
      </c>
      <c r="E109" s="4"/>
      <c r="F109" s="4"/>
      <c r="G109" s="18"/>
      <c r="H109" s="32"/>
      <c r="I109" s="32"/>
      <c r="J109" s="33" t="str">
        <f t="shared" si="2"/>
        <v/>
      </c>
      <c r="K109" s="30" t="str">
        <f>IF(J109="","",IF(J109&gt;=KPIs!$D$5,"نعم","لا"))</f>
        <v/>
      </c>
      <c r="L109" s="18"/>
      <c r="M109" s="34" t="str">
        <f t="shared" si="3"/>
        <v/>
      </c>
      <c r="N109" s="4"/>
      <c r="O109" s="4"/>
      <c r="P109" s="4"/>
    </row>
    <row r="110" spans="1:16" ht="18" x14ac:dyDescent="0.25">
      <c r="A110" s="4"/>
      <c r="B110" s="18"/>
      <c r="C110" s="18"/>
      <c r="D110" s="10" t="str">
        <f>IF(C110="","",IFERROR(INDEX(Lists!$B$2:$B$27,MATCH(C110,Lists!$A$2:$A$27,0)),"رمز غير معروف"))</f>
        <v/>
      </c>
      <c r="E110" s="4"/>
      <c r="F110" s="4"/>
      <c r="G110" s="18"/>
      <c r="H110" s="32"/>
      <c r="I110" s="32"/>
      <c r="J110" s="33" t="str">
        <f t="shared" si="2"/>
        <v/>
      </c>
      <c r="K110" s="30" t="str">
        <f>IF(J110="","",IF(J110&gt;=KPIs!$D$5,"نعم","لا"))</f>
        <v/>
      </c>
      <c r="L110" s="18"/>
      <c r="M110" s="34" t="str">
        <f t="shared" si="3"/>
        <v/>
      </c>
      <c r="N110" s="4"/>
      <c r="O110" s="4"/>
      <c r="P110" s="4"/>
    </row>
    <row r="111" spans="1:16" ht="18" x14ac:dyDescent="0.25">
      <c r="A111" s="4"/>
      <c r="B111" s="18"/>
      <c r="C111" s="18"/>
      <c r="D111" s="10" t="str">
        <f>IF(C111="","",IFERROR(INDEX(Lists!$B$2:$B$27,MATCH(C111,Lists!$A$2:$A$27,0)),"رمز غير معروف"))</f>
        <v/>
      </c>
      <c r="E111" s="4"/>
      <c r="F111" s="4"/>
      <c r="G111" s="18"/>
      <c r="H111" s="32"/>
      <c r="I111" s="32"/>
      <c r="J111" s="33" t="str">
        <f t="shared" si="2"/>
        <v/>
      </c>
      <c r="K111" s="30" t="str">
        <f>IF(J111="","",IF(J111&gt;=KPIs!$D$5,"نعم","لا"))</f>
        <v/>
      </c>
      <c r="L111" s="18"/>
      <c r="M111" s="34" t="str">
        <f t="shared" si="3"/>
        <v/>
      </c>
      <c r="N111" s="4"/>
      <c r="O111" s="4"/>
      <c r="P111" s="4"/>
    </row>
    <row r="112" spans="1:16" ht="18" x14ac:dyDescent="0.25">
      <c r="A112" s="4"/>
      <c r="B112" s="18"/>
      <c r="C112" s="18"/>
      <c r="D112" s="10" t="str">
        <f>IF(C112="","",IFERROR(INDEX(Lists!$B$2:$B$27,MATCH(C112,Lists!$A$2:$A$27,0)),"رمز غير معروف"))</f>
        <v/>
      </c>
      <c r="E112" s="4"/>
      <c r="F112" s="4"/>
      <c r="G112" s="18"/>
      <c r="H112" s="32"/>
      <c r="I112" s="32"/>
      <c r="J112" s="33" t="str">
        <f t="shared" si="2"/>
        <v/>
      </c>
      <c r="K112" s="30" t="str">
        <f>IF(J112="","",IF(J112&gt;=KPIs!$D$5,"نعم","لا"))</f>
        <v/>
      </c>
      <c r="L112" s="18"/>
      <c r="M112" s="34" t="str">
        <f t="shared" si="3"/>
        <v/>
      </c>
      <c r="N112" s="4"/>
      <c r="O112" s="4"/>
      <c r="P112" s="4"/>
    </row>
    <row r="113" spans="1:16" ht="18" x14ac:dyDescent="0.25">
      <c r="A113" s="4"/>
      <c r="B113" s="18"/>
      <c r="C113" s="18"/>
      <c r="D113" s="10" t="str">
        <f>IF(C113="","",IFERROR(INDEX(Lists!$B$2:$B$27,MATCH(C113,Lists!$A$2:$A$27,0)),"رمز غير معروف"))</f>
        <v/>
      </c>
      <c r="E113" s="4"/>
      <c r="F113" s="4"/>
      <c r="G113" s="18"/>
      <c r="H113" s="32"/>
      <c r="I113" s="32"/>
      <c r="J113" s="33" t="str">
        <f t="shared" si="2"/>
        <v/>
      </c>
      <c r="K113" s="30" t="str">
        <f>IF(J113="","",IF(J113&gt;=KPIs!$D$5,"نعم","لا"))</f>
        <v/>
      </c>
      <c r="L113" s="18"/>
      <c r="M113" s="34" t="str">
        <f t="shared" si="3"/>
        <v/>
      </c>
      <c r="N113" s="4"/>
      <c r="O113" s="4"/>
      <c r="P113" s="4"/>
    </row>
    <row r="114" spans="1:16" ht="18" x14ac:dyDescent="0.25">
      <c r="A114" s="4"/>
      <c r="B114" s="18"/>
      <c r="C114" s="18"/>
      <c r="D114" s="10" t="str">
        <f>IF(C114="","",IFERROR(INDEX(Lists!$B$2:$B$27,MATCH(C114,Lists!$A$2:$A$27,0)),"رمز غير معروف"))</f>
        <v/>
      </c>
      <c r="E114" s="4"/>
      <c r="F114" s="4"/>
      <c r="G114" s="18"/>
      <c r="H114" s="32"/>
      <c r="I114" s="32"/>
      <c r="J114" s="33" t="str">
        <f t="shared" si="2"/>
        <v/>
      </c>
      <c r="K114" s="30" t="str">
        <f>IF(J114="","",IF(J114&gt;=KPIs!$D$5,"نعم","لا"))</f>
        <v/>
      </c>
      <c r="L114" s="18"/>
      <c r="M114" s="34" t="str">
        <f t="shared" si="3"/>
        <v/>
      </c>
      <c r="N114" s="4"/>
      <c r="O114" s="4"/>
      <c r="P114" s="4"/>
    </row>
    <row r="115" spans="1:16" ht="18" x14ac:dyDescent="0.25">
      <c r="A115" s="4"/>
      <c r="B115" s="18"/>
      <c r="C115" s="18"/>
      <c r="D115" s="10" t="str">
        <f>IF(C115="","",IFERROR(INDEX(Lists!$B$2:$B$27,MATCH(C115,Lists!$A$2:$A$27,0)),"رمز غير معروف"))</f>
        <v/>
      </c>
      <c r="E115" s="4"/>
      <c r="F115" s="4"/>
      <c r="G115" s="18"/>
      <c r="H115" s="32"/>
      <c r="I115" s="32"/>
      <c r="J115" s="33" t="str">
        <f t="shared" si="2"/>
        <v/>
      </c>
      <c r="K115" s="30" t="str">
        <f>IF(J115="","",IF(J115&gt;=KPIs!$D$5,"نعم","لا"))</f>
        <v/>
      </c>
      <c r="L115" s="18"/>
      <c r="M115" s="34" t="str">
        <f t="shared" si="3"/>
        <v/>
      </c>
      <c r="N115" s="4"/>
      <c r="O115" s="4"/>
      <c r="P115" s="4"/>
    </row>
    <row r="116" spans="1:16" ht="18" x14ac:dyDescent="0.25">
      <c r="A116" s="4"/>
      <c r="B116" s="18"/>
      <c r="C116" s="18"/>
      <c r="D116" s="10" t="str">
        <f>IF(C116="","",IFERROR(INDEX(Lists!$B$2:$B$27,MATCH(C116,Lists!$A$2:$A$27,0)),"رمز غير معروف"))</f>
        <v/>
      </c>
      <c r="E116" s="4"/>
      <c r="F116" s="4"/>
      <c r="G116" s="18"/>
      <c r="H116" s="32"/>
      <c r="I116" s="32"/>
      <c r="J116" s="33" t="str">
        <f t="shared" si="2"/>
        <v/>
      </c>
      <c r="K116" s="30" t="str">
        <f>IF(J116="","",IF(J116&gt;=KPIs!$D$5,"نعم","لا"))</f>
        <v/>
      </c>
      <c r="L116" s="18"/>
      <c r="M116" s="34" t="str">
        <f t="shared" si="3"/>
        <v/>
      </c>
      <c r="N116" s="4"/>
      <c r="O116" s="4"/>
      <c r="P116" s="4"/>
    </row>
    <row r="117" spans="1:16" ht="18" x14ac:dyDescent="0.25">
      <c r="A117" s="4"/>
      <c r="B117" s="18"/>
      <c r="C117" s="18"/>
      <c r="D117" s="10" t="str">
        <f>IF(C117="","",IFERROR(INDEX(Lists!$B$2:$B$27,MATCH(C117,Lists!$A$2:$A$27,0)),"رمز غير معروف"))</f>
        <v/>
      </c>
      <c r="E117" s="4"/>
      <c r="F117" s="4"/>
      <c r="G117" s="18"/>
      <c r="H117" s="32"/>
      <c r="I117" s="32"/>
      <c r="J117" s="33" t="str">
        <f t="shared" si="2"/>
        <v/>
      </c>
      <c r="K117" s="30" t="str">
        <f>IF(J117="","",IF(J117&gt;=KPIs!$D$5,"نعم","لا"))</f>
        <v/>
      </c>
      <c r="L117" s="18"/>
      <c r="M117" s="34" t="str">
        <f t="shared" si="3"/>
        <v/>
      </c>
      <c r="N117" s="4"/>
      <c r="O117" s="4"/>
      <c r="P117" s="4"/>
    </row>
    <row r="118" spans="1:16" ht="18" x14ac:dyDescent="0.25">
      <c r="A118" s="4"/>
      <c r="B118" s="18"/>
      <c r="C118" s="18"/>
      <c r="D118" s="10" t="str">
        <f>IF(C118="","",IFERROR(INDEX(Lists!$B$2:$B$27,MATCH(C118,Lists!$A$2:$A$27,0)),"رمز غير معروف"))</f>
        <v/>
      </c>
      <c r="E118" s="4"/>
      <c r="F118" s="4"/>
      <c r="G118" s="18"/>
      <c r="H118" s="32"/>
      <c r="I118" s="32"/>
      <c r="J118" s="33" t="str">
        <f t="shared" si="2"/>
        <v/>
      </c>
      <c r="K118" s="30" t="str">
        <f>IF(J118="","",IF(J118&gt;=KPIs!$D$5,"نعم","لا"))</f>
        <v/>
      </c>
      <c r="L118" s="18"/>
      <c r="M118" s="34" t="str">
        <f t="shared" si="3"/>
        <v/>
      </c>
      <c r="N118" s="4"/>
      <c r="O118" s="4"/>
      <c r="P118" s="4"/>
    </row>
    <row r="119" spans="1:16" ht="18" x14ac:dyDescent="0.25">
      <c r="A119" s="4"/>
      <c r="B119" s="18"/>
      <c r="C119" s="18"/>
      <c r="D119" s="10" t="str">
        <f>IF(C119="","",IFERROR(INDEX(Lists!$B$2:$B$27,MATCH(C119,Lists!$A$2:$A$27,0)),"رمز غير معروف"))</f>
        <v/>
      </c>
      <c r="E119" s="4"/>
      <c r="F119" s="4"/>
      <c r="G119" s="18"/>
      <c r="H119" s="32"/>
      <c r="I119" s="32"/>
      <c r="J119" s="33" t="str">
        <f t="shared" si="2"/>
        <v/>
      </c>
      <c r="K119" s="30" t="str">
        <f>IF(J119="","",IF(J119&gt;=KPIs!$D$5,"نعم","لا"))</f>
        <v/>
      </c>
      <c r="L119" s="18"/>
      <c r="M119" s="34" t="str">
        <f t="shared" si="3"/>
        <v/>
      </c>
      <c r="N119" s="4"/>
      <c r="O119" s="4"/>
      <c r="P119" s="4"/>
    </row>
    <row r="120" spans="1:16" ht="18" x14ac:dyDescent="0.25">
      <c r="A120" s="4"/>
      <c r="B120" s="18"/>
      <c r="C120" s="18"/>
      <c r="D120" s="10" t="str">
        <f>IF(C120="","",IFERROR(INDEX(Lists!$B$2:$B$27,MATCH(C120,Lists!$A$2:$A$27,0)),"رمز غير معروف"))</f>
        <v/>
      </c>
      <c r="E120" s="4"/>
      <c r="F120" s="4"/>
      <c r="G120" s="18"/>
      <c r="H120" s="32"/>
      <c r="I120" s="32"/>
      <c r="J120" s="33" t="str">
        <f t="shared" si="2"/>
        <v/>
      </c>
      <c r="K120" s="30" t="str">
        <f>IF(J120="","",IF(J120&gt;=KPIs!$D$5,"نعم","لا"))</f>
        <v/>
      </c>
      <c r="L120" s="18"/>
      <c r="M120" s="34" t="str">
        <f t="shared" si="3"/>
        <v/>
      </c>
      <c r="N120" s="4"/>
      <c r="O120" s="4"/>
      <c r="P120" s="4"/>
    </row>
    <row r="121" spans="1:16" ht="18" x14ac:dyDescent="0.25">
      <c r="A121" s="4"/>
      <c r="B121" s="18"/>
      <c r="C121" s="18"/>
      <c r="D121" s="10" t="str">
        <f>IF(C121="","",IFERROR(INDEX(Lists!$B$2:$B$27,MATCH(C121,Lists!$A$2:$A$27,0)),"رمز غير معروف"))</f>
        <v/>
      </c>
      <c r="E121" s="4"/>
      <c r="F121" s="4"/>
      <c r="G121" s="18"/>
      <c r="H121" s="32"/>
      <c r="I121" s="32"/>
      <c r="J121" s="33" t="str">
        <f t="shared" si="2"/>
        <v/>
      </c>
      <c r="K121" s="30" t="str">
        <f>IF(J121="","",IF(J121&gt;=KPIs!$D$5,"نعم","لا"))</f>
        <v/>
      </c>
      <c r="L121" s="18"/>
      <c r="M121" s="34" t="str">
        <f t="shared" si="3"/>
        <v/>
      </c>
      <c r="N121" s="4"/>
      <c r="O121" s="4"/>
      <c r="P121" s="4"/>
    </row>
    <row r="122" spans="1:16" ht="18" x14ac:dyDescent="0.25">
      <c r="A122" s="4"/>
      <c r="B122" s="18"/>
      <c r="C122" s="18"/>
      <c r="D122" s="10" t="str">
        <f>IF(C122="","",IFERROR(INDEX(Lists!$B$2:$B$27,MATCH(C122,Lists!$A$2:$A$27,0)),"رمز غير معروف"))</f>
        <v/>
      </c>
      <c r="E122" s="4"/>
      <c r="F122" s="4"/>
      <c r="G122" s="18"/>
      <c r="H122" s="32"/>
      <c r="I122" s="32"/>
      <c r="J122" s="33" t="str">
        <f t="shared" si="2"/>
        <v/>
      </c>
      <c r="K122" s="30" t="str">
        <f>IF(J122="","",IF(J122&gt;=KPIs!$D$5,"نعم","لا"))</f>
        <v/>
      </c>
      <c r="L122" s="18"/>
      <c r="M122" s="34" t="str">
        <f t="shared" si="3"/>
        <v/>
      </c>
      <c r="N122" s="4"/>
      <c r="O122" s="4"/>
      <c r="P122" s="4"/>
    </row>
    <row r="123" spans="1:16" ht="18" x14ac:dyDescent="0.25">
      <c r="A123" s="4"/>
      <c r="B123" s="18"/>
      <c r="C123" s="18"/>
      <c r="D123" s="10" t="str">
        <f>IF(C123="","",IFERROR(INDEX(Lists!$B$2:$B$27,MATCH(C123,Lists!$A$2:$A$27,0)),"رمز غير معروف"))</f>
        <v/>
      </c>
      <c r="E123" s="4"/>
      <c r="F123" s="4"/>
      <c r="G123" s="18"/>
      <c r="H123" s="32"/>
      <c r="I123" s="32"/>
      <c r="J123" s="33" t="str">
        <f t="shared" si="2"/>
        <v/>
      </c>
      <c r="K123" s="30" t="str">
        <f>IF(J123="","",IF(J123&gt;=KPIs!$D$5,"نعم","لا"))</f>
        <v/>
      </c>
      <c r="L123" s="18"/>
      <c r="M123" s="34" t="str">
        <f t="shared" si="3"/>
        <v/>
      </c>
      <c r="N123" s="4"/>
      <c r="O123" s="4"/>
      <c r="P123" s="4"/>
    </row>
    <row r="124" spans="1:16" ht="18" x14ac:dyDescent="0.25">
      <c r="A124" s="4"/>
      <c r="B124" s="18"/>
      <c r="C124" s="18"/>
      <c r="D124" s="10" t="str">
        <f>IF(C124="","",IFERROR(INDEX(Lists!$B$2:$B$27,MATCH(C124,Lists!$A$2:$A$27,0)),"رمز غير معروف"))</f>
        <v/>
      </c>
      <c r="E124" s="4"/>
      <c r="F124" s="4"/>
      <c r="G124" s="18"/>
      <c r="H124" s="32"/>
      <c r="I124" s="32"/>
      <c r="J124" s="33" t="str">
        <f t="shared" si="2"/>
        <v/>
      </c>
      <c r="K124" s="30" t="str">
        <f>IF(J124="","",IF(J124&gt;=KPIs!$D$5,"نعم","لا"))</f>
        <v/>
      </c>
      <c r="L124" s="18"/>
      <c r="M124" s="34" t="str">
        <f t="shared" si="3"/>
        <v/>
      </c>
      <c r="N124" s="4"/>
      <c r="O124" s="4"/>
      <c r="P124" s="4"/>
    </row>
    <row r="125" spans="1:16" ht="18" x14ac:dyDescent="0.25">
      <c r="A125" s="4"/>
      <c r="B125" s="18"/>
      <c r="C125" s="18"/>
      <c r="D125" s="10" t="str">
        <f>IF(C125="","",IFERROR(INDEX(Lists!$B$2:$B$27,MATCH(C125,Lists!$A$2:$A$27,0)),"رمز غير معروف"))</f>
        <v/>
      </c>
      <c r="E125" s="4"/>
      <c r="F125" s="4"/>
      <c r="G125" s="18"/>
      <c r="H125" s="32"/>
      <c r="I125" s="32"/>
      <c r="J125" s="33" t="str">
        <f t="shared" si="2"/>
        <v/>
      </c>
      <c r="K125" s="30" t="str">
        <f>IF(J125="","",IF(J125&gt;=KPIs!$D$5,"نعم","لا"))</f>
        <v/>
      </c>
      <c r="L125" s="18"/>
      <c r="M125" s="34" t="str">
        <f t="shared" si="3"/>
        <v/>
      </c>
      <c r="N125" s="4"/>
      <c r="O125" s="4"/>
      <c r="P125" s="4"/>
    </row>
    <row r="126" spans="1:16" ht="18" x14ac:dyDescent="0.25">
      <c r="A126" s="4"/>
      <c r="B126" s="18"/>
      <c r="C126" s="18"/>
      <c r="D126" s="10" t="str">
        <f>IF(C126="","",IFERROR(INDEX(Lists!$B$2:$B$27,MATCH(C126,Lists!$A$2:$A$27,0)),"رمز غير معروف"))</f>
        <v/>
      </c>
      <c r="E126" s="4"/>
      <c r="F126" s="4"/>
      <c r="G126" s="18"/>
      <c r="H126" s="32"/>
      <c r="I126" s="32"/>
      <c r="J126" s="33" t="str">
        <f t="shared" si="2"/>
        <v/>
      </c>
      <c r="K126" s="30" t="str">
        <f>IF(J126="","",IF(J126&gt;=KPIs!$D$5,"نعم","لا"))</f>
        <v/>
      </c>
      <c r="L126" s="18"/>
      <c r="M126" s="34" t="str">
        <f t="shared" si="3"/>
        <v/>
      </c>
      <c r="N126" s="4"/>
      <c r="O126" s="4"/>
      <c r="P126" s="4"/>
    </row>
    <row r="127" spans="1:16" ht="18" x14ac:dyDescent="0.25">
      <c r="A127" s="4"/>
      <c r="B127" s="18"/>
      <c r="C127" s="18"/>
      <c r="D127" s="10" t="str">
        <f>IF(C127="","",IFERROR(INDEX(Lists!$B$2:$B$27,MATCH(C127,Lists!$A$2:$A$27,0)),"رمز غير معروف"))</f>
        <v/>
      </c>
      <c r="E127" s="4"/>
      <c r="F127" s="4"/>
      <c r="G127" s="18"/>
      <c r="H127" s="32"/>
      <c r="I127" s="32"/>
      <c r="J127" s="33" t="str">
        <f t="shared" si="2"/>
        <v/>
      </c>
      <c r="K127" s="30" t="str">
        <f>IF(J127="","",IF(J127&gt;=KPIs!$D$5,"نعم","لا"))</f>
        <v/>
      </c>
      <c r="L127" s="18"/>
      <c r="M127" s="34" t="str">
        <f t="shared" si="3"/>
        <v/>
      </c>
      <c r="N127" s="4"/>
      <c r="O127" s="4"/>
      <c r="P127" s="4"/>
    </row>
    <row r="128" spans="1:16" ht="18" x14ac:dyDescent="0.25">
      <c r="A128" s="4"/>
      <c r="B128" s="18"/>
      <c r="C128" s="18"/>
      <c r="D128" s="10" t="str">
        <f>IF(C128="","",IFERROR(INDEX(Lists!$B$2:$B$27,MATCH(C128,Lists!$A$2:$A$27,0)),"رمز غير معروف"))</f>
        <v/>
      </c>
      <c r="E128" s="4"/>
      <c r="F128" s="4"/>
      <c r="G128" s="18"/>
      <c r="H128" s="32"/>
      <c r="I128" s="32"/>
      <c r="J128" s="33" t="str">
        <f t="shared" si="2"/>
        <v/>
      </c>
      <c r="K128" s="30" t="str">
        <f>IF(J128="","",IF(J128&gt;=KPIs!$D$5,"نعم","لا"))</f>
        <v/>
      </c>
      <c r="L128" s="18"/>
      <c r="M128" s="34" t="str">
        <f t="shared" si="3"/>
        <v/>
      </c>
      <c r="N128" s="4"/>
      <c r="O128" s="4"/>
      <c r="P128" s="4"/>
    </row>
    <row r="129" spans="1:16" ht="18" x14ac:dyDescent="0.25">
      <c r="A129" s="4"/>
      <c r="B129" s="18"/>
      <c r="C129" s="18"/>
      <c r="D129" s="10" t="str">
        <f>IF(C129="","",IFERROR(INDEX(Lists!$B$2:$B$27,MATCH(C129,Lists!$A$2:$A$27,0)),"رمز غير معروف"))</f>
        <v/>
      </c>
      <c r="E129" s="4"/>
      <c r="F129" s="4"/>
      <c r="G129" s="18"/>
      <c r="H129" s="32"/>
      <c r="I129" s="32"/>
      <c r="J129" s="33" t="str">
        <f t="shared" si="2"/>
        <v/>
      </c>
      <c r="K129" s="30" t="str">
        <f>IF(J129="","",IF(J129&gt;=KPIs!$D$5,"نعم","لا"))</f>
        <v/>
      </c>
      <c r="L129" s="18"/>
      <c r="M129" s="34" t="str">
        <f t="shared" si="3"/>
        <v/>
      </c>
      <c r="N129" s="4"/>
      <c r="O129" s="4"/>
      <c r="P129" s="4"/>
    </row>
    <row r="130" spans="1:16" ht="18" x14ac:dyDescent="0.25">
      <c r="A130" s="4"/>
      <c r="B130" s="18"/>
      <c r="C130" s="18"/>
      <c r="D130" s="10" t="str">
        <f>IF(C130="","",IFERROR(INDEX(Lists!$B$2:$B$27,MATCH(C130,Lists!$A$2:$A$27,0)),"رمز غير معروف"))</f>
        <v/>
      </c>
      <c r="E130" s="4"/>
      <c r="F130" s="4"/>
      <c r="G130" s="18"/>
      <c r="H130" s="32"/>
      <c r="I130" s="32"/>
      <c r="J130" s="33" t="str">
        <f t="shared" si="2"/>
        <v/>
      </c>
      <c r="K130" s="30" t="str">
        <f>IF(J130="","",IF(J130&gt;=KPIs!$D$5,"نعم","لا"))</f>
        <v/>
      </c>
      <c r="L130" s="18"/>
      <c r="M130" s="34" t="str">
        <f t="shared" si="3"/>
        <v/>
      </c>
      <c r="N130" s="4"/>
      <c r="O130" s="4"/>
      <c r="P130" s="4"/>
    </row>
    <row r="131" spans="1:16" ht="18" x14ac:dyDescent="0.25">
      <c r="A131" s="4"/>
      <c r="B131" s="18"/>
      <c r="C131" s="18"/>
      <c r="D131" s="10" t="str">
        <f>IF(C131="","",IFERROR(INDEX(Lists!$B$2:$B$27,MATCH(C131,Lists!$A$2:$A$27,0)),"رمز غير معروف"))</f>
        <v/>
      </c>
      <c r="E131" s="4"/>
      <c r="F131" s="4"/>
      <c r="G131" s="18"/>
      <c r="H131" s="32"/>
      <c r="I131" s="32"/>
      <c r="J131" s="33" t="str">
        <f t="shared" si="2"/>
        <v/>
      </c>
      <c r="K131" s="30" t="str">
        <f>IF(J131="","",IF(J131&gt;=KPIs!$D$5,"نعم","لا"))</f>
        <v/>
      </c>
      <c r="L131" s="18"/>
      <c r="M131" s="34" t="str">
        <f t="shared" si="3"/>
        <v/>
      </c>
      <c r="N131" s="4"/>
      <c r="O131" s="4"/>
      <c r="P131" s="4"/>
    </row>
    <row r="132" spans="1:16" ht="18" x14ac:dyDescent="0.25">
      <c r="A132" s="4"/>
      <c r="B132" s="18"/>
      <c r="C132" s="18"/>
      <c r="D132" s="10" t="str">
        <f>IF(C132="","",IFERROR(INDEX(Lists!$B$2:$B$27,MATCH(C132,Lists!$A$2:$A$27,0)),"رمز غير معروف"))</f>
        <v/>
      </c>
      <c r="E132" s="4"/>
      <c r="F132" s="4"/>
      <c r="G132" s="18"/>
      <c r="H132" s="32"/>
      <c r="I132" s="32"/>
      <c r="J132" s="33" t="str">
        <f t="shared" si="2"/>
        <v/>
      </c>
      <c r="K132" s="30" t="str">
        <f>IF(J132="","",IF(J132&gt;=KPIs!$D$5,"نعم","لا"))</f>
        <v/>
      </c>
      <c r="L132" s="18"/>
      <c r="M132" s="34" t="str">
        <f t="shared" si="3"/>
        <v/>
      </c>
      <c r="N132" s="4"/>
      <c r="O132" s="4"/>
      <c r="P132" s="4"/>
    </row>
    <row r="133" spans="1:16" ht="18" x14ac:dyDescent="0.25">
      <c r="A133" s="4"/>
      <c r="B133" s="18"/>
      <c r="C133" s="18"/>
      <c r="D133" s="10" t="str">
        <f>IF(C133="","",IFERROR(INDEX(Lists!$B$2:$B$27,MATCH(C133,Lists!$A$2:$A$27,0)),"رمز غير معروف"))</f>
        <v/>
      </c>
      <c r="E133" s="4"/>
      <c r="F133" s="4"/>
      <c r="G133" s="18"/>
      <c r="H133" s="32"/>
      <c r="I133" s="32"/>
      <c r="J133" s="33" t="str">
        <f t="shared" ref="J133:J196" si="4">IF(OR(H133="",I133=""),"",ROUND((I133-H133)*24,1))</f>
        <v/>
      </c>
      <c r="K133" s="30" t="str">
        <f>IF(J133="","",IF(J133&gt;=KPIs!$D$5,"نعم","لا"))</f>
        <v/>
      </c>
      <c r="L133" s="18"/>
      <c r="M133" s="34" t="str">
        <f t="shared" ref="M133:M196" si="5">IF(OR(B133&lt;&gt;"R0",L133=""),"",IF(L133="مرفوض",0,1))</f>
        <v/>
      </c>
      <c r="N133" s="4"/>
      <c r="O133" s="4"/>
      <c r="P133" s="4"/>
    </row>
    <row r="134" spans="1:16" ht="18" x14ac:dyDescent="0.25">
      <c r="A134" s="4"/>
      <c r="B134" s="18"/>
      <c r="C134" s="18"/>
      <c r="D134" s="10" t="str">
        <f>IF(C134="","",IFERROR(INDEX(Lists!$B$2:$B$27,MATCH(C134,Lists!$A$2:$A$27,0)),"رمز غير معروف"))</f>
        <v/>
      </c>
      <c r="E134" s="4"/>
      <c r="F134" s="4"/>
      <c r="G134" s="18"/>
      <c r="H134" s="32"/>
      <c r="I134" s="32"/>
      <c r="J134" s="33" t="str">
        <f t="shared" si="4"/>
        <v/>
      </c>
      <c r="K134" s="30" t="str">
        <f>IF(J134="","",IF(J134&gt;=KPIs!$D$5,"نعم","لا"))</f>
        <v/>
      </c>
      <c r="L134" s="18"/>
      <c r="M134" s="34" t="str">
        <f t="shared" si="5"/>
        <v/>
      </c>
      <c r="N134" s="4"/>
      <c r="O134" s="4"/>
      <c r="P134" s="4"/>
    </row>
    <row r="135" spans="1:16" ht="18" x14ac:dyDescent="0.25">
      <c r="A135" s="4"/>
      <c r="B135" s="18"/>
      <c r="C135" s="18"/>
      <c r="D135" s="10" t="str">
        <f>IF(C135="","",IFERROR(INDEX(Lists!$B$2:$B$27,MATCH(C135,Lists!$A$2:$A$27,0)),"رمز غير معروف"))</f>
        <v/>
      </c>
      <c r="E135" s="4"/>
      <c r="F135" s="4"/>
      <c r="G135" s="18"/>
      <c r="H135" s="32"/>
      <c r="I135" s="32"/>
      <c r="J135" s="33" t="str">
        <f t="shared" si="4"/>
        <v/>
      </c>
      <c r="K135" s="30" t="str">
        <f>IF(J135="","",IF(J135&gt;=KPIs!$D$5,"نعم","لا"))</f>
        <v/>
      </c>
      <c r="L135" s="18"/>
      <c r="M135" s="34" t="str">
        <f t="shared" si="5"/>
        <v/>
      </c>
      <c r="N135" s="4"/>
      <c r="O135" s="4"/>
      <c r="P135" s="4"/>
    </row>
    <row r="136" spans="1:16" ht="18" x14ac:dyDescent="0.25">
      <c r="A136" s="4"/>
      <c r="B136" s="18"/>
      <c r="C136" s="18"/>
      <c r="D136" s="10" t="str">
        <f>IF(C136="","",IFERROR(INDEX(Lists!$B$2:$B$27,MATCH(C136,Lists!$A$2:$A$27,0)),"رمز غير معروف"))</f>
        <v/>
      </c>
      <c r="E136" s="4"/>
      <c r="F136" s="4"/>
      <c r="G136" s="18"/>
      <c r="H136" s="32"/>
      <c r="I136" s="32"/>
      <c r="J136" s="33" t="str">
        <f t="shared" si="4"/>
        <v/>
      </c>
      <c r="K136" s="30" t="str">
        <f>IF(J136="","",IF(J136&gt;=KPIs!$D$5,"نعم","لا"))</f>
        <v/>
      </c>
      <c r="L136" s="18"/>
      <c r="M136" s="34" t="str">
        <f t="shared" si="5"/>
        <v/>
      </c>
      <c r="N136" s="4"/>
      <c r="O136" s="4"/>
      <c r="P136" s="4"/>
    </row>
    <row r="137" spans="1:16" ht="18" x14ac:dyDescent="0.25">
      <c r="A137" s="4"/>
      <c r="B137" s="18"/>
      <c r="C137" s="18"/>
      <c r="D137" s="10" t="str">
        <f>IF(C137="","",IFERROR(INDEX(Lists!$B$2:$B$27,MATCH(C137,Lists!$A$2:$A$27,0)),"رمز غير معروف"))</f>
        <v/>
      </c>
      <c r="E137" s="4"/>
      <c r="F137" s="4"/>
      <c r="G137" s="18"/>
      <c r="H137" s="32"/>
      <c r="I137" s="32"/>
      <c r="J137" s="33" t="str">
        <f t="shared" si="4"/>
        <v/>
      </c>
      <c r="K137" s="30" t="str">
        <f>IF(J137="","",IF(J137&gt;=KPIs!$D$5,"نعم","لا"))</f>
        <v/>
      </c>
      <c r="L137" s="18"/>
      <c r="M137" s="34" t="str">
        <f t="shared" si="5"/>
        <v/>
      </c>
      <c r="N137" s="4"/>
      <c r="O137" s="4"/>
      <c r="P137" s="4"/>
    </row>
    <row r="138" spans="1:16" ht="18" x14ac:dyDescent="0.25">
      <c r="A138" s="4"/>
      <c r="B138" s="18"/>
      <c r="C138" s="18"/>
      <c r="D138" s="10" t="str">
        <f>IF(C138="","",IFERROR(INDEX(Lists!$B$2:$B$27,MATCH(C138,Lists!$A$2:$A$27,0)),"رمز غير معروف"))</f>
        <v/>
      </c>
      <c r="E138" s="4"/>
      <c r="F138" s="4"/>
      <c r="G138" s="18"/>
      <c r="H138" s="32"/>
      <c r="I138" s="32"/>
      <c r="J138" s="33" t="str">
        <f t="shared" si="4"/>
        <v/>
      </c>
      <c r="K138" s="30" t="str">
        <f>IF(J138="","",IF(J138&gt;=KPIs!$D$5,"نعم","لا"))</f>
        <v/>
      </c>
      <c r="L138" s="18"/>
      <c r="M138" s="34" t="str">
        <f t="shared" si="5"/>
        <v/>
      </c>
      <c r="N138" s="4"/>
      <c r="O138" s="4"/>
      <c r="P138" s="4"/>
    </row>
    <row r="139" spans="1:16" ht="18" x14ac:dyDescent="0.25">
      <c r="A139" s="4"/>
      <c r="B139" s="18"/>
      <c r="C139" s="18"/>
      <c r="D139" s="10" t="str">
        <f>IF(C139="","",IFERROR(INDEX(Lists!$B$2:$B$27,MATCH(C139,Lists!$A$2:$A$27,0)),"رمز غير معروف"))</f>
        <v/>
      </c>
      <c r="E139" s="4"/>
      <c r="F139" s="4"/>
      <c r="G139" s="18"/>
      <c r="H139" s="32"/>
      <c r="I139" s="32"/>
      <c r="J139" s="33" t="str">
        <f t="shared" si="4"/>
        <v/>
      </c>
      <c r="K139" s="30" t="str">
        <f>IF(J139="","",IF(J139&gt;=KPIs!$D$5,"نعم","لا"))</f>
        <v/>
      </c>
      <c r="L139" s="18"/>
      <c r="M139" s="34" t="str">
        <f t="shared" si="5"/>
        <v/>
      </c>
      <c r="N139" s="4"/>
      <c r="O139" s="4"/>
      <c r="P139" s="4"/>
    </row>
    <row r="140" spans="1:16" ht="18" x14ac:dyDescent="0.25">
      <c r="A140" s="4"/>
      <c r="B140" s="18"/>
      <c r="C140" s="18"/>
      <c r="D140" s="10" t="str">
        <f>IF(C140="","",IFERROR(INDEX(Lists!$B$2:$B$27,MATCH(C140,Lists!$A$2:$A$27,0)),"رمز غير معروف"))</f>
        <v/>
      </c>
      <c r="E140" s="4"/>
      <c r="F140" s="4"/>
      <c r="G140" s="18"/>
      <c r="H140" s="32"/>
      <c r="I140" s="32"/>
      <c r="J140" s="33" t="str">
        <f t="shared" si="4"/>
        <v/>
      </c>
      <c r="K140" s="30" t="str">
        <f>IF(J140="","",IF(J140&gt;=KPIs!$D$5,"نعم","لا"))</f>
        <v/>
      </c>
      <c r="L140" s="18"/>
      <c r="M140" s="34" t="str">
        <f t="shared" si="5"/>
        <v/>
      </c>
      <c r="N140" s="4"/>
      <c r="O140" s="4"/>
      <c r="P140" s="4"/>
    </row>
    <row r="141" spans="1:16" ht="18" x14ac:dyDescent="0.25">
      <c r="A141" s="4"/>
      <c r="B141" s="18"/>
      <c r="C141" s="18"/>
      <c r="D141" s="10" t="str">
        <f>IF(C141="","",IFERROR(INDEX(Lists!$B$2:$B$27,MATCH(C141,Lists!$A$2:$A$27,0)),"رمز غير معروف"))</f>
        <v/>
      </c>
      <c r="E141" s="4"/>
      <c r="F141" s="4"/>
      <c r="G141" s="18"/>
      <c r="H141" s="32"/>
      <c r="I141" s="32"/>
      <c r="J141" s="33" t="str">
        <f t="shared" si="4"/>
        <v/>
      </c>
      <c r="K141" s="30" t="str">
        <f>IF(J141="","",IF(J141&gt;=KPIs!$D$5,"نعم","لا"))</f>
        <v/>
      </c>
      <c r="L141" s="18"/>
      <c r="M141" s="34" t="str">
        <f t="shared" si="5"/>
        <v/>
      </c>
      <c r="N141" s="4"/>
      <c r="O141" s="4"/>
      <c r="P141" s="4"/>
    </row>
    <row r="142" spans="1:16" ht="18" x14ac:dyDescent="0.25">
      <c r="A142" s="4"/>
      <c r="B142" s="18"/>
      <c r="C142" s="18"/>
      <c r="D142" s="10" t="str">
        <f>IF(C142="","",IFERROR(INDEX(Lists!$B$2:$B$27,MATCH(C142,Lists!$A$2:$A$27,0)),"رمز غير معروف"))</f>
        <v/>
      </c>
      <c r="E142" s="4"/>
      <c r="F142" s="4"/>
      <c r="G142" s="18"/>
      <c r="H142" s="32"/>
      <c r="I142" s="32"/>
      <c r="J142" s="33" t="str">
        <f t="shared" si="4"/>
        <v/>
      </c>
      <c r="K142" s="30" t="str">
        <f>IF(J142="","",IF(J142&gt;=KPIs!$D$5,"نعم","لا"))</f>
        <v/>
      </c>
      <c r="L142" s="18"/>
      <c r="M142" s="34" t="str">
        <f t="shared" si="5"/>
        <v/>
      </c>
      <c r="N142" s="4"/>
      <c r="O142" s="4"/>
      <c r="P142" s="4"/>
    </row>
    <row r="143" spans="1:16" ht="18" x14ac:dyDescent="0.25">
      <c r="A143" s="4"/>
      <c r="B143" s="18"/>
      <c r="C143" s="18"/>
      <c r="D143" s="10" t="str">
        <f>IF(C143="","",IFERROR(INDEX(Lists!$B$2:$B$27,MATCH(C143,Lists!$A$2:$A$27,0)),"رمز غير معروف"))</f>
        <v/>
      </c>
      <c r="E143" s="4"/>
      <c r="F143" s="4"/>
      <c r="G143" s="18"/>
      <c r="H143" s="32"/>
      <c r="I143" s="32"/>
      <c r="J143" s="33" t="str">
        <f t="shared" si="4"/>
        <v/>
      </c>
      <c r="K143" s="30" t="str">
        <f>IF(J143="","",IF(J143&gt;=KPIs!$D$5,"نعم","لا"))</f>
        <v/>
      </c>
      <c r="L143" s="18"/>
      <c r="M143" s="34" t="str">
        <f t="shared" si="5"/>
        <v/>
      </c>
      <c r="N143" s="4"/>
      <c r="O143" s="4"/>
      <c r="P143" s="4"/>
    </row>
    <row r="144" spans="1:16" ht="18" x14ac:dyDescent="0.25">
      <c r="A144" s="4"/>
      <c r="B144" s="18"/>
      <c r="C144" s="18"/>
      <c r="D144" s="10" t="str">
        <f>IF(C144="","",IFERROR(INDEX(Lists!$B$2:$B$27,MATCH(C144,Lists!$A$2:$A$27,0)),"رمز غير معروف"))</f>
        <v/>
      </c>
      <c r="E144" s="4"/>
      <c r="F144" s="4"/>
      <c r="G144" s="18"/>
      <c r="H144" s="32"/>
      <c r="I144" s="32"/>
      <c r="J144" s="33" t="str">
        <f t="shared" si="4"/>
        <v/>
      </c>
      <c r="K144" s="30" t="str">
        <f>IF(J144="","",IF(J144&gt;=KPIs!$D$5,"نعم","لا"))</f>
        <v/>
      </c>
      <c r="L144" s="18"/>
      <c r="M144" s="34" t="str">
        <f t="shared" si="5"/>
        <v/>
      </c>
      <c r="N144" s="4"/>
      <c r="O144" s="4"/>
      <c r="P144" s="4"/>
    </row>
    <row r="145" spans="1:16" ht="18" x14ac:dyDescent="0.25">
      <c r="A145" s="4"/>
      <c r="B145" s="18"/>
      <c r="C145" s="18"/>
      <c r="D145" s="10" t="str">
        <f>IF(C145="","",IFERROR(INDEX(Lists!$B$2:$B$27,MATCH(C145,Lists!$A$2:$A$27,0)),"رمز غير معروف"))</f>
        <v/>
      </c>
      <c r="E145" s="4"/>
      <c r="F145" s="4"/>
      <c r="G145" s="18"/>
      <c r="H145" s="32"/>
      <c r="I145" s="32"/>
      <c r="J145" s="33" t="str">
        <f t="shared" si="4"/>
        <v/>
      </c>
      <c r="K145" s="30" t="str">
        <f>IF(J145="","",IF(J145&gt;=KPIs!$D$5,"نعم","لا"))</f>
        <v/>
      </c>
      <c r="L145" s="18"/>
      <c r="M145" s="34" t="str">
        <f t="shared" si="5"/>
        <v/>
      </c>
      <c r="N145" s="4"/>
      <c r="O145" s="4"/>
      <c r="P145" s="4"/>
    </row>
    <row r="146" spans="1:16" ht="18" x14ac:dyDescent="0.25">
      <c r="A146" s="4"/>
      <c r="B146" s="18"/>
      <c r="C146" s="18"/>
      <c r="D146" s="10" t="str">
        <f>IF(C146="","",IFERROR(INDEX(Lists!$B$2:$B$27,MATCH(C146,Lists!$A$2:$A$27,0)),"رمز غير معروف"))</f>
        <v/>
      </c>
      <c r="E146" s="4"/>
      <c r="F146" s="4"/>
      <c r="G146" s="18"/>
      <c r="H146" s="32"/>
      <c r="I146" s="32"/>
      <c r="J146" s="33" t="str">
        <f t="shared" si="4"/>
        <v/>
      </c>
      <c r="K146" s="30" t="str">
        <f>IF(J146="","",IF(J146&gt;=KPIs!$D$5,"نعم","لا"))</f>
        <v/>
      </c>
      <c r="L146" s="18"/>
      <c r="M146" s="34" t="str">
        <f t="shared" si="5"/>
        <v/>
      </c>
      <c r="N146" s="4"/>
      <c r="O146" s="4"/>
      <c r="P146" s="4"/>
    </row>
    <row r="147" spans="1:16" ht="18" x14ac:dyDescent="0.25">
      <c r="A147" s="4"/>
      <c r="B147" s="18"/>
      <c r="C147" s="18"/>
      <c r="D147" s="10" t="str">
        <f>IF(C147="","",IFERROR(INDEX(Lists!$B$2:$B$27,MATCH(C147,Lists!$A$2:$A$27,0)),"رمز غير معروف"))</f>
        <v/>
      </c>
      <c r="E147" s="4"/>
      <c r="F147" s="4"/>
      <c r="G147" s="18"/>
      <c r="H147" s="32"/>
      <c r="I147" s="32"/>
      <c r="J147" s="33" t="str">
        <f t="shared" si="4"/>
        <v/>
      </c>
      <c r="K147" s="30" t="str">
        <f>IF(J147="","",IF(J147&gt;=KPIs!$D$5,"نعم","لا"))</f>
        <v/>
      </c>
      <c r="L147" s="18"/>
      <c r="M147" s="34" t="str">
        <f t="shared" si="5"/>
        <v/>
      </c>
      <c r="N147" s="4"/>
      <c r="O147" s="4"/>
      <c r="P147" s="4"/>
    </row>
    <row r="148" spans="1:16" ht="18" x14ac:dyDescent="0.25">
      <c r="A148" s="4"/>
      <c r="B148" s="18"/>
      <c r="C148" s="18"/>
      <c r="D148" s="10" t="str">
        <f>IF(C148="","",IFERROR(INDEX(Lists!$B$2:$B$27,MATCH(C148,Lists!$A$2:$A$27,0)),"رمز غير معروف"))</f>
        <v/>
      </c>
      <c r="E148" s="4"/>
      <c r="F148" s="4"/>
      <c r="G148" s="18"/>
      <c r="H148" s="32"/>
      <c r="I148" s="32"/>
      <c r="J148" s="33" t="str">
        <f t="shared" si="4"/>
        <v/>
      </c>
      <c r="K148" s="30" t="str">
        <f>IF(J148="","",IF(J148&gt;=KPIs!$D$5,"نعم","لا"))</f>
        <v/>
      </c>
      <c r="L148" s="18"/>
      <c r="M148" s="34" t="str">
        <f t="shared" si="5"/>
        <v/>
      </c>
      <c r="N148" s="4"/>
      <c r="O148" s="4"/>
      <c r="P148" s="4"/>
    </row>
    <row r="149" spans="1:16" ht="18" x14ac:dyDescent="0.25">
      <c r="A149" s="4"/>
      <c r="B149" s="18"/>
      <c r="C149" s="18"/>
      <c r="D149" s="10" t="str">
        <f>IF(C149="","",IFERROR(INDEX(Lists!$B$2:$B$27,MATCH(C149,Lists!$A$2:$A$27,0)),"رمز غير معروف"))</f>
        <v/>
      </c>
      <c r="E149" s="4"/>
      <c r="F149" s="4"/>
      <c r="G149" s="18"/>
      <c r="H149" s="32"/>
      <c r="I149" s="32"/>
      <c r="J149" s="33" t="str">
        <f t="shared" si="4"/>
        <v/>
      </c>
      <c r="K149" s="30" t="str">
        <f>IF(J149="","",IF(J149&gt;=KPIs!$D$5,"نعم","لا"))</f>
        <v/>
      </c>
      <c r="L149" s="18"/>
      <c r="M149" s="34" t="str">
        <f t="shared" si="5"/>
        <v/>
      </c>
      <c r="N149" s="4"/>
      <c r="O149" s="4"/>
      <c r="P149" s="4"/>
    </row>
    <row r="150" spans="1:16" ht="18" x14ac:dyDescent="0.25">
      <c r="A150" s="4"/>
      <c r="B150" s="18"/>
      <c r="C150" s="18"/>
      <c r="D150" s="10" t="str">
        <f>IF(C150="","",IFERROR(INDEX(Lists!$B$2:$B$27,MATCH(C150,Lists!$A$2:$A$27,0)),"رمز غير معروف"))</f>
        <v/>
      </c>
      <c r="E150" s="4"/>
      <c r="F150" s="4"/>
      <c r="G150" s="18"/>
      <c r="H150" s="32"/>
      <c r="I150" s="32"/>
      <c r="J150" s="33" t="str">
        <f t="shared" si="4"/>
        <v/>
      </c>
      <c r="K150" s="30" t="str">
        <f>IF(J150="","",IF(J150&gt;=KPIs!$D$5,"نعم","لا"))</f>
        <v/>
      </c>
      <c r="L150" s="18"/>
      <c r="M150" s="34" t="str">
        <f t="shared" si="5"/>
        <v/>
      </c>
      <c r="N150" s="4"/>
      <c r="O150" s="4"/>
      <c r="P150" s="4"/>
    </row>
    <row r="151" spans="1:16" ht="18" x14ac:dyDescent="0.25">
      <c r="A151" s="4"/>
      <c r="B151" s="18"/>
      <c r="C151" s="18"/>
      <c r="D151" s="10" t="str">
        <f>IF(C151="","",IFERROR(INDEX(Lists!$B$2:$B$27,MATCH(C151,Lists!$A$2:$A$27,0)),"رمز غير معروف"))</f>
        <v/>
      </c>
      <c r="E151" s="4"/>
      <c r="F151" s="4"/>
      <c r="G151" s="18"/>
      <c r="H151" s="32"/>
      <c r="I151" s="32"/>
      <c r="J151" s="33" t="str">
        <f t="shared" si="4"/>
        <v/>
      </c>
      <c r="K151" s="30" t="str">
        <f>IF(J151="","",IF(J151&gt;=KPIs!$D$5,"نعم","لا"))</f>
        <v/>
      </c>
      <c r="L151" s="18"/>
      <c r="M151" s="34" t="str">
        <f t="shared" si="5"/>
        <v/>
      </c>
      <c r="N151" s="4"/>
      <c r="O151" s="4"/>
      <c r="P151" s="4"/>
    </row>
    <row r="152" spans="1:16" ht="18" x14ac:dyDescent="0.25">
      <c r="A152" s="4"/>
      <c r="B152" s="18"/>
      <c r="C152" s="18"/>
      <c r="D152" s="10" t="str">
        <f>IF(C152="","",IFERROR(INDEX(Lists!$B$2:$B$27,MATCH(C152,Lists!$A$2:$A$27,0)),"رمز غير معروف"))</f>
        <v/>
      </c>
      <c r="E152" s="4"/>
      <c r="F152" s="4"/>
      <c r="G152" s="18"/>
      <c r="H152" s="32"/>
      <c r="I152" s="32"/>
      <c r="J152" s="33" t="str">
        <f t="shared" si="4"/>
        <v/>
      </c>
      <c r="K152" s="30" t="str">
        <f>IF(J152="","",IF(J152&gt;=KPIs!$D$5,"نعم","لا"))</f>
        <v/>
      </c>
      <c r="L152" s="18"/>
      <c r="M152" s="34" t="str">
        <f t="shared" si="5"/>
        <v/>
      </c>
      <c r="N152" s="4"/>
      <c r="O152" s="4"/>
      <c r="P152" s="4"/>
    </row>
    <row r="153" spans="1:16" ht="18" x14ac:dyDescent="0.25">
      <c r="A153" s="4"/>
      <c r="B153" s="18"/>
      <c r="C153" s="18"/>
      <c r="D153" s="10" t="str">
        <f>IF(C153="","",IFERROR(INDEX(Lists!$B$2:$B$27,MATCH(C153,Lists!$A$2:$A$27,0)),"رمز غير معروف"))</f>
        <v/>
      </c>
      <c r="E153" s="4"/>
      <c r="F153" s="4"/>
      <c r="G153" s="18"/>
      <c r="H153" s="32"/>
      <c r="I153" s="32"/>
      <c r="J153" s="33" t="str">
        <f t="shared" si="4"/>
        <v/>
      </c>
      <c r="K153" s="30" t="str">
        <f>IF(J153="","",IF(J153&gt;=KPIs!$D$5,"نعم","لا"))</f>
        <v/>
      </c>
      <c r="L153" s="18"/>
      <c r="M153" s="34" t="str">
        <f t="shared" si="5"/>
        <v/>
      </c>
      <c r="N153" s="4"/>
      <c r="O153" s="4"/>
      <c r="P153" s="4"/>
    </row>
    <row r="154" spans="1:16" ht="18" x14ac:dyDescent="0.25">
      <c r="A154" s="4"/>
      <c r="B154" s="18"/>
      <c r="C154" s="18"/>
      <c r="D154" s="10" t="str">
        <f>IF(C154="","",IFERROR(INDEX(Lists!$B$2:$B$27,MATCH(C154,Lists!$A$2:$A$27,0)),"رمز غير معروف"))</f>
        <v/>
      </c>
      <c r="E154" s="4"/>
      <c r="F154" s="4"/>
      <c r="G154" s="18"/>
      <c r="H154" s="32"/>
      <c r="I154" s="32"/>
      <c r="J154" s="33" t="str">
        <f t="shared" si="4"/>
        <v/>
      </c>
      <c r="K154" s="30" t="str">
        <f>IF(J154="","",IF(J154&gt;=KPIs!$D$5,"نعم","لا"))</f>
        <v/>
      </c>
      <c r="L154" s="18"/>
      <c r="M154" s="34" t="str">
        <f t="shared" si="5"/>
        <v/>
      </c>
      <c r="N154" s="4"/>
      <c r="O154" s="4"/>
      <c r="P154" s="4"/>
    </row>
    <row r="155" spans="1:16" ht="18" x14ac:dyDescent="0.25">
      <c r="A155" s="4"/>
      <c r="B155" s="18"/>
      <c r="C155" s="18"/>
      <c r="D155" s="10" t="str">
        <f>IF(C155="","",IFERROR(INDEX(Lists!$B$2:$B$27,MATCH(C155,Lists!$A$2:$A$27,0)),"رمز غير معروف"))</f>
        <v/>
      </c>
      <c r="E155" s="4"/>
      <c r="F155" s="4"/>
      <c r="G155" s="18"/>
      <c r="H155" s="32"/>
      <c r="I155" s="32"/>
      <c r="J155" s="33" t="str">
        <f t="shared" si="4"/>
        <v/>
      </c>
      <c r="K155" s="30" t="str">
        <f>IF(J155="","",IF(J155&gt;=KPIs!$D$5,"نعم","لا"))</f>
        <v/>
      </c>
      <c r="L155" s="18"/>
      <c r="M155" s="34" t="str">
        <f t="shared" si="5"/>
        <v/>
      </c>
      <c r="N155" s="4"/>
      <c r="O155" s="4"/>
      <c r="P155" s="4"/>
    </row>
    <row r="156" spans="1:16" ht="18" x14ac:dyDescent="0.25">
      <c r="A156" s="4"/>
      <c r="B156" s="18"/>
      <c r="C156" s="18"/>
      <c r="D156" s="10" t="str">
        <f>IF(C156="","",IFERROR(INDEX(Lists!$B$2:$B$27,MATCH(C156,Lists!$A$2:$A$27,0)),"رمز غير معروف"))</f>
        <v/>
      </c>
      <c r="E156" s="4"/>
      <c r="F156" s="4"/>
      <c r="G156" s="18"/>
      <c r="H156" s="32"/>
      <c r="I156" s="32"/>
      <c r="J156" s="33" t="str">
        <f t="shared" si="4"/>
        <v/>
      </c>
      <c r="K156" s="30" t="str">
        <f>IF(J156="","",IF(J156&gt;=KPIs!$D$5,"نعم","لا"))</f>
        <v/>
      </c>
      <c r="L156" s="18"/>
      <c r="M156" s="34" t="str">
        <f t="shared" si="5"/>
        <v/>
      </c>
      <c r="N156" s="4"/>
      <c r="O156" s="4"/>
      <c r="P156" s="4"/>
    </row>
    <row r="157" spans="1:16" ht="18" x14ac:dyDescent="0.25">
      <c r="A157" s="4"/>
      <c r="B157" s="18"/>
      <c r="C157" s="18"/>
      <c r="D157" s="10" t="str">
        <f>IF(C157="","",IFERROR(INDEX(Lists!$B$2:$B$27,MATCH(C157,Lists!$A$2:$A$27,0)),"رمز غير معروف"))</f>
        <v/>
      </c>
      <c r="E157" s="4"/>
      <c r="F157" s="4"/>
      <c r="G157" s="18"/>
      <c r="H157" s="32"/>
      <c r="I157" s="32"/>
      <c r="J157" s="33" t="str">
        <f t="shared" si="4"/>
        <v/>
      </c>
      <c r="K157" s="30" t="str">
        <f>IF(J157="","",IF(J157&gt;=KPIs!$D$5,"نعم","لا"))</f>
        <v/>
      </c>
      <c r="L157" s="18"/>
      <c r="M157" s="34" t="str">
        <f t="shared" si="5"/>
        <v/>
      </c>
      <c r="N157" s="4"/>
      <c r="O157" s="4"/>
      <c r="P157" s="4"/>
    </row>
    <row r="158" spans="1:16" ht="18" x14ac:dyDescent="0.25">
      <c r="A158" s="4"/>
      <c r="B158" s="18"/>
      <c r="C158" s="18"/>
      <c r="D158" s="10" t="str">
        <f>IF(C158="","",IFERROR(INDEX(Lists!$B$2:$B$27,MATCH(C158,Lists!$A$2:$A$27,0)),"رمز غير معروف"))</f>
        <v/>
      </c>
      <c r="E158" s="4"/>
      <c r="F158" s="4"/>
      <c r="G158" s="18"/>
      <c r="H158" s="32"/>
      <c r="I158" s="32"/>
      <c r="J158" s="33" t="str">
        <f t="shared" si="4"/>
        <v/>
      </c>
      <c r="K158" s="30" t="str">
        <f>IF(J158="","",IF(J158&gt;=KPIs!$D$5,"نعم","لا"))</f>
        <v/>
      </c>
      <c r="L158" s="18"/>
      <c r="M158" s="34" t="str">
        <f t="shared" si="5"/>
        <v/>
      </c>
      <c r="N158" s="4"/>
      <c r="O158" s="4"/>
      <c r="P158" s="4"/>
    </row>
    <row r="159" spans="1:16" ht="18" x14ac:dyDescent="0.25">
      <c r="A159" s="4"/>
      <c r="B159" s="18"/>
      <c r="C159" s="18"/>
      <c r="D159" s="10" t="str">
        <f>IF(C159="","",IFERROR(INDEX(Lists!$B$2:$B$27,MATCH(C159,Lists!$A$2:$A$27,0)),"رمز غير معروف"))</f>
        <v/>
      </c>
      <c r="E159" s="4"/>
      <c r="F159" s="4"/>
      <c r="G159" s="18"/>
      <c r="H159" s="32"/>
      <c r="I159" s="32"/>
      <c r="J159" s="33" t="str">
        <f t="shared" si="4"/>
        <v/>
      </c>
      <c r="K159" s="30" t="str">
        <f>IF(J159="","",IF(J159&gt;=KPIs!$D$5,"نعم","لا"))</f>
        <v/>
      </c>
      <c r="L159" s="18"/>
      <c r="M159" s="34" t="str">
        <f t="shared" si="5"/>
        <v/>
      </c>
      <c r="N159" s="4"/>
      <c r="O159" s="4"/>
      <c r="P159" s="4"/>
    </row>
    <row r="160" spans="1:16" ht="18" x14ac:dyDescent="0.25">
      <c r="A160" s="4"/>
      <c r="B160" s="18"/>
      <c r="C160" s="18"/>
      <c r="D160" s="10" t="str">
        <f>IF(C160="","",IFERROR(INDEX(Lists!$B$2:$B$27,MATCH(C160,Lists!$A$2:$A$27,0)),"رمز غير معروف"))</f>
        <v/>
      </c>
      <c r="E160" s="4"/>
      <c r="F160" s="4"/>
      <c r="G160" s="18"/>
      <c r="H160" s="32"/>
      <c r="I160" s="32"/>
      <c r="J160" s="33" t="str">
        <f t="shared" si="4"/>
        <v/>
      </c>
      <c r="K160" s="30" t="str">
        <f>IF(J160="","",IF(J160&gt;=KPIs!$D$5,"نعم","لا"))</f>
        <v/>
      </c>
      <c r="L160" s="18"/>
      <c r="M160" s="34" t="str">
        <f t="shared" si="5"/>
        <v/>
      </c>
      <c r="N160" s="4"/>
      <c r="O160" s="4"/>
      <c r="P160" s="4"/>
    </row>
    <row r="161" spans="1:16" ht="18" x14ac:dyDescent="0.25">
      <c r="A161" s="4"/>
      <c r="B161" s="18"/>
      <c r="C161" s="18"/>
      <c r="D161" s="10" t="str">
        <f>IF(C161="","",IFERROR(INDEX(Lists!$B$2:$B$27,MATCH(C161,Lists!$A$2:$A$27,0)),"رمز غير معروف"))</f>
        <v/>
      </c>
      <c r="E161" s="4"/>
      <c r="F161" s="4"/>
      <c r="G161" s="18"/>
      <c r="H161" s="32"/>
      <c r="I161" s="32"/>
      <c r="J161" s="33" t="str">
        <f t="shared" si="4"/>
        <v/>
      </c>
      <c r="K161" s="30" t="str">
        <f>IF(J161="","",IF(J161&gt;=KPIs!$D$5,"نعم","لا"))</f>
        <v/>
      </c>
      <c r="L161" s="18"/>
      <c r="M161" s="34" t="str">
        <f t="shared" si="5"/>
        <v/>
      </c>
      <c r="N161" s="4"/>
      <c r="O161" s="4"/>
      <c r="P161" s="4"/>
    </row>
    <row r="162" spans="1:16" ht="18" x14ac:dyDescent="0.25">
      <c r="A162" s="4"/>
      <c r="B162" s="18"/>
      <c r="C162" s="18"/>
      <c r="D162" s="10" t="str">
        <f>IF(C162="","",IFERROR(INDEX(Lists!$B$2:$B$27,MATCH(C162,Lists!$A$2:$A$27,0)),"رمز غير معروف"))</f>
        <v/>
      </c>
      <c r="E162" s="4"/>
      <c r="F162" s="4"/>
      <c r="G162" s="18"/>
      <c r="H162" s="32"/>
      <c r="I162" s="32"/>
      <c r="J162" s="33" t="str">
        <f t="shared" si="4"/>
        <v/>
      </c>
      <c r="K162" s="30" t="str">
        <f>IF(J162="","",IF(J162&gt;=KPIs!$D$5,"نعم","لا"))</f>
        <v/>
      </c>
      <c r="L162" s="18"/>
      <c r="M162" s="34" t="str">
        <f t="shared" si="5"/>
        <v/>
      </c>
      <c r="N162" s="4"/>
      <c r="O162" s="4"/>
      <c r="P162" s="4"/>
    </row>
    <row r="163" spans="1:16" ht="18" x14ac:dyDescent="0.25">
      <c r="A163" s="4"/>
      <c r="B163" s="18"/>
      <c r="C163" s="18"/>
      <c r="D163" s="10" t="str">
        <f>IF(C163="","",IFERROR(INDEX(Lists!$B$2:$B$27,MATCH(C163,Lists!$A$2:$A$27,0)),"رمز غير معروف"))</f>
        <v/>
      </c>
      <c r="E163" s="4"/>
      <c r="F163" s="4"/>
      <c r="G163" s="18"/>
      <c r="H163" s="32"/>
      <c r="I163" s="32"/>
      <c r="J163" s="33" t="str">
        <f t="shared" si="4"/>
        <v/>
      </c>
      <c r="K163" s="30" t="str">
        <f>IF(J163="","",IF(J163&gt;=KPIs!$D$5,"نعم","لا"))</f>
        <v/>
      </c>
      <c r="L163" s="18"/>
      <c r="M163" s="34" t="str">
        <f t="shared" si="5"/>
        <v/>
      </c>
      <c r="N163" s="4"/>
      <c r="O163" s="4"/>
      <c r="P163" s="4"/>
    </row>
    <row r="164" spans="1:16" ht="18" x14ac:dyDescent="0.25">
      <c r="A164" s="4"/>
      <c r="B164" s="18"/>
      <c r="C164" s="18"/>
      <c r="D164" s="10" t="str">
        <f>IF(C164="","",IFERROR(INDEX(Lists!$B$2:$B$27,MATCH(C164,Lists!$A$2:$A$27,0)),"رمز غير معروف"))</f>
        <v/>
      </c>
      <c r="E164" s="4"/>
      <c r="F164" s="4"/>
      <c r="G164" s="18"/>
      <c r="H164" s="32"/>
      <c r="I164" s="32"/>
      <c r="J164" s="33" t="str">
        <f t="shared" si="4"/>
        <v/>
      </c>
      <c r="K164" s="30" t="str">
        <f>IF(J164="","",IF(J164&gt;=KPIs!$D$5,"نعم","لا"))</f>
        <v/>
      </c>
      <c r="L164" s="18"/>
      <c r="M164" s="34" t="str">
        <f t="shared" si="5"/>
        <v/>
      </c>
      <c r="N164" s="4"/>
      <c r="O164" s="4"/>
      <c r="P164" s="4"/>
    </row>
    <row r="165" spans="1:16" ht="18" x14ac:dyDescent="0.25">
      <c r="A165" s="4"/>
      <c r="B165" s="18"/>
      <c r="C165" s="18"/>
      <c r="D165" s="10" t="str">
        <f>IF(C165="","",IFERROR(INDEX(Lists!$B$2:$B$27,MATCH(C165,Lists!$A$2:$A$27,0)),"رمز غير معروف"))</f>
        <v/>
      </c>
      <c r="E165" s="4"/>
      <c r="F165" s="4"/>
      <c r="G165" s="18"/>
      <c r="H165" s="32"/>
      <c r="I165" s="32"/>
      <c r="J165" s="33" t="str">
        <f t="shared" si="4"/>
        <v/>
      </c>
      <c r="K165" s="30" t="str">
        <f>IF(J165="","",IF(J165&gt;=KPIs!$D$5,"نعم","لا"))</f>
        <v/>
      </c>
      <c r="L165" s="18"/>
      <c r="M165" s="34" t="str">
        <f t="shared" si="5"/>
        <v/>
      </c>
      <c r="N165" s="4"/>
      <c r="O165" s="4"/>
      <c r="P165" s="4"/>
    </row>
    <row r="166" spans="1:16" ht="18" x14ac:dyDescent="0.25">
      <c r="A166" s="4"/>
      <c r="B166" s="18"/>
      <c r="C166" s="18"/>
      <c r="D166" s="10" t="str">
        <f>IF(C166="","",IFERROR(INDEX(Lists!$B$2:$B$27,MATCH(C166,Lists!$A$2:$A$27,0)),"رمز غير معروف"))</f>
        <v/>
      </c>
      <c r="E166" s="4"/>
      <c r="F166" s="4"/>
      <c r="G166" s="18"/>
      <c r="H166" s="32"/>
      <c r="I166" s="32"/>
      <c r="J166" s="33" t="str">
        <f t="shared" si="4"/>
        <v/>
      </c>
      <c r="K166" s="30" t="str">
        <f>IF(J166="","",IF(J166&gt;=KPIs!$D$5,"نعم","لا"))</f>
        <v/>
      </c>
      <c r="L166" s="18"/>
      <c r="M166" s="34" t="str">
        <f t="shared" si="5"/>
        <v/>
      </c>
      <c r="N166" s="4"/>
      <c r="O166" s="4"/>
      <c r="P166" s="4"/>
    </row>
    <row r="167" spans="1:16" ht="18" x14ac:dyDescent="0.25">
      <c r="A167" s="4"/>
      <c r="B167" s="18"/>
      <c r="C167" s="18"/>
      <c r="D167" s="10" t="str">
        <f>IF(C167="","",IFERROR(INDEX(Lists!$B$2:$B$27,MATCH(C167,Lists!$A$2:$A$27,0)),"رمز غير معروف"))</f>
        <v/>
      </c>
      <c r="E167" s="4"/>
      <c r="F167" s="4"/>
      <c r="G167" s="18"/>
      <c r="H167" s="32"/>
      <c r="I167" s="32"/>
      <c r="J167" s="33" t="str">
        <f t="shared" si="4"/>
        <v/>
      </c>
      <c r="K167" s="30" t="str">
        <f>IF(J167="","",IF(J167&gt;=KPIs!$D$5,"نعم","لا"))</f>
        <v/>
      </c>
      <c r="L167" s="18"/>
      <c r="M167" s="34" t="str">
        <f t="shared" si="5"/>
        <v/>
      </c>
      <c r="N167" s="4"/>
      <c r="O167" s="4"/>
      <c r="P167" s="4"/>
    </row>
    <row r="168" spans="1:16" ht="18" x14ac:dyDescent="0.25">
      <c r="A168" s="4"/>
      <c r="B168" s="18"/>
      <c r="C168" s="18"/>
      <c r="D168" s="10" t="str">
        <f>IF(C168="","",IFERROR(INDEX(Lists!$B$2:$B$27,MATCH(C168,Lists!$A$2:$A$27,0)),"رمز غير معروف"))</f>
        <v/>
      </c>
      <c r="E168" s="4"/>
      <c r="F168" s="4"/>
      <c r="G168" s="18"/>
      <c r="H168" s="32"/>
      <c r="I168" s="32"/>
      <c r="J168" s="33" t="str">
        <f t="shared" si="4"/>
        <v/>
      </c>
      <c r="K168" s="30" t="str">
        <f>IF(J168="","",IF(J168&gt;=KPIs!$D$5,"نعم","لا"))</f>
        <v/>
      </c>
      <c r="L168" s="18"/>
      <c r="M168" s="34" t="str">
        <f t="shared" si="5"/>
        <v/>
      </c>
      <c r="N168" s="4"/>
      <c r="O168" s="4"/>
      <c r="P168" s="4"/>
    </row>
    <row r="169" spans="1:16" ht="18" x14ac:dyDescent="0.25">
      <c r="A169" s="4"/>
      <c r="B169" s="18"/>
      <c r="C169" s="18"/>
      <c r="D169" s="10" t="str">
        <f>IF(C169="","",IFERROR(INDEX(Lists!$B$2:$B$27,MATCH(C169,Lists!$A$2:$A$27,0)),"رمز غير معروف"))</f>
        <v/>
      </c>
      <c r="E169" s="4"/>
      <c r="F169" s="4"/>
      <c r="G169" s="18"/>
      <c r="H169" s="32"/>
      <c r="I169" s="32"/>
      <c r="J169" s="33" t="str">
        <f t="shared" si="4"/>
        <v/>
      </c>
      <c r="K169" s="30" t="str">
        <f>IF(J169="","",IF(J169&gt;=KPIs!$D$5,"نعم","لا"))</f>
        <v/>
      </c>
      <c r="L169" s="18"/>
      <c r="M169" s="34" t="str">
        <f t="shared" si="5"/>
        <v/>
      </c>
      <c r="N169" s="4"/>
      <c r="O169" s="4"/>
      <c r="P169" s="4"/>
    </row>
    <row r="170" spans="1:16" ht="18" x14ac:dyDescent="0.25">
      <c r="A170" s="4"/>
      <c r="B170" s="18"/>
      <c r="C170" s="18"/>
      <c r="D170" s="10" t="str">
        <f>IF(C170="","",IFERROR(INDEX(Lists!$B$2:$B$27,MATCH(C170,Lists!$A$2:$A$27,0)),"رمز غير معروف"))</f>
        <v/>
      </c>
      <c r="E170" s="4"/>
      <c r="F170" s="4"/>
      <c r="G170" s="18"/>
      <c r="H170" s="32"/>
      <c r="I170" s="32"/>
      <c r="J170" s="33" t="str">
        <f t="shared" si="4"/>
        <v/>
      </c>
      <c r="K170" s="30" t="str">
        <f>IF(J170="","",IF(J170&gt;=KPIs!$D$5,"نعم","لا"))</f>
        <v/>
      </c>
      <c r="L170" s="18"/>
      <c r="M170" s="34" t="str">
        <f t="shared" si="5"/>
        <v/>
      </c>
      <c r="N170" s="4"/>
      <c r="O170" s="4"/>
      <c r="P170" s="4"/>
    </row>
    <row r="171" spans="1:16" ht="18" x14ac:dyDescent="0.25">
      <c r="A171" s="4"/>
      <c r="B171" s="18"/>
      <c r="C171" s="18"/>
      <c r="D171" s="10" t="str">
        <f>IF(C171="","",IFERROR(INDEX(Lists!$B$2:$B$27,MATCH(C171,Lists!$A$2:$A$27,0)),"رمز غير معروف"))</f>
        <v/>
      </c>
      <c r="E171" s="4"/>
      <c r="F171" s="4"/>
      <c r="G171" s="18"/>
      <c r="H171" s="32"/>
      <c r="I171" s="32"/>
      <c r="J171" s="33" t="str">
        <f t="shared" si="4"/>
        <v/>
      </c>
      <c r="K171" s="30" t="str">
        <f>IF(J171="","",IF(J171&gt;=KPIs!$D$5,"نعم","لا"))</f>
        <v/>
      </c>
      <c r="L171" s="18"/>
      <c r="M171" s="34" t="str">
        <f t="shared" si="5"/>
        <v/>
      </c>
      <c r="N171" s="4"/>
      <c r="O171" s="4"/>
      <c r="P171" s="4"/>
    </row>
    <row r="172" spans="1:16" ht="18" x14ac:dyDescent="0.25">
      <c r="A172" s="4"/>
      <c r="B172" s="18"/>
      <c r="C172" s="18"/>
      <c r="D172" s="10" t="str">
        <f>IF(C172="","",IFERROR(INDEX(Lists!$B$2:$B$27,MATCH(C172,Lists!$A$2:$A$27,0)),"رمز غير معروف"))</f>
        <v/>
      </c>
      <c r="E172" s="4"/>
      <c r="F172" s="4"/>
      <c r="G172" s="18"/>
      <c r="H172" s="32"/>
      <c r="I172" s="32"/>
      <c r="J172" s="33" t="str">
        <f t="shared" si="4"/>
        <v/>
      </c>
      <c r="K172" s="30" t="str">
        <f>IF(J172="","",IF(J172&gt;=KPIs!$D$5,"نعم","لا"))</f>
        <v/>
      </c>
      <c r="L172" s="18"/>
      <c r="M172" s="34" t="str">
        <f t="shared" si="5"/>
        <v/>
      </c>
      <c r="N172" s="4"/>
      <c r="O172" s="4"/>
      <c r="P172" s="4"/>
    </row>
    <row r="173" spans="1:16" ht="18" x14ac:dyDescent="0.25">
      <c r="A173" s="4"/>
      <c r="B173" s="18"/>
      <c r="C173" s="18"/>
      <c r="D173" s="10" t="str">
        <f>IF(C173="","",IFERROR(INDEX(Lists!$B$2:$B$27,MATCH(C173,Lists!$A$2:$A$27,0)),"رمز غير معروف"))</f>
        <v/>
      </c>
      <c r="E173" s="4"/>
      <c r="F173" s="4"/>
      <c r="G173" s="18"/>
      <c r="H173" s="32"/>
      <c r="I173" s="32"/>
      <c r="J173" s="33" t="str">
        <f t="shared" si="4"/>
        <v/>
      </c>
      <c r="K173" s="30" t="str">
        <f>IF(J173="","",IF(J173&gt;=KPIs!$D$5,"نعم","لا"))</f>
        <v/>
      </c>
      <c r="L173" s="18"/>
      <c r="M173" s="34" t="str">
        <f t="shared" si="5"/>
        <v/>
      </c>
      <c r="N173" s="4"/>
      <c r="O173" s="4"/>
      <c r="P173" s="4"/>
    </row>
    <row r="174" spans="1:16" ht="18" x14ac:dyDescent="0.25">
      <c r="A174" s="4"/>
      <c r="B174" s="18"/>
      <c r="C174" s="18"/>
      <c r="D174" s="10" t="str">
        <f>IF(C174="","",IFERROR(INDEX(Lists!$B$2:$B$27,MATCH(C174,Lists!$A$2:$A$27,0)),"رمز غير معروف"))</f>
        <v/>
      </c>
      <c r="E174" s="4"/>
      <c r="F174" s="4"/>
      <c r="G174" s="18"/>
      <c r="H174" s="32"/>
      <c r="I174" s="32"/>
      <c r="J174" s="33" t="str">
        <f t="shared" si="4"/>
        <v/>
      </c>
      <c r="K174" s="30" t="str">
        <f>IF(J174="","",IF(J174&gt;=KPIs!$D$5,"نعم","لا"))</f>
        <v/>
      </c>
      <c r="L174" s="18"/>
      <c r="M174" s="34" t="str">
        <f t="shared" si="5"/>
        <v/>
      </c>
      <c r="N174" s="4"/>
      <c r="O174" s="4"/>
      <c r="P174" s="4"/>
    </row>
    <row r="175" spans="1:16" ht="18" x14ac:dyDescent="0.25">
      <c r="A175" s="4"/>
      <c r="B175" s="18"/>
      <c r="C175" s="18"/>
      <c r="D175" s="10" t="str">
        <f>IF(C175="","",IFERROR(INDEX(Lists!$B$2:$B$27,MATCH(C175,Lists!$A$2:$A$27,0)),"رمز غير معروف"))</f>
        <v/>
      </c>
      <c r="E175" s="4"/>
      <c r="F175" s="4"/>
      <c r="G175" s="18"/>
      <c r="H175" s="32"/>
      <c r="I175" s="32"/>
      <c r="J175" s="33" t="str">
        <f t="shared" si="4"/>
        <v/>
      </c>
      <c r="K175" s="30" t="str">
        <f>IF(J175="","",IF(J175&gt;=KPIs!$D$5,"نعم","لا"))</f>
        <v/>
      </c>
      <c r="L175" s="18"/>
      <c r="M175" s="34" t="str">
        <f t="shared" si="5"/>
        <v/>
      </c>
      <c r="N175" s="4"/>
      <c r="O175" s="4"/>
      <c r="P175" s="4"/>
    </row>
    <row r="176" spans="1:16" ht="18" x14ac:dyDescent="0.25">
      <c r="A176" s="4"/>
      <c r="B176" s="18"/>
      <c r="C176" s="18"/>
      <c r="D176" s="10" t="str">
        <f>IF(C176="","",IFERROR(INDEX(Lists!$B$2:$B$27,MATCH(C176,Lists!$A$2:$A$27,0)),"رمز غير معروف"))</f>
        <v/>
      </c>
      <c r="E176" s="4"/>
      <c r="F176" s="4"/>
      <c r="G176" s="18"/>
      <c r="H176" s="32"/>
      <c r="I176" s="32"/>
      <c r="J176" s="33" t="str">
        <f t="shared" si="4"/>
        <v/>
      </c>
      <c r="K176" s="30" t="str">
        <f>IF(J176="","",IF(J176&gt;=KPIs!$D$5,"نعم","لا"))</f>
        <v/>
      </c>
      <c r="L176" s="18"/>
      <c r="M176" s="34" t="str">
        <f t="shared" si="5"/>
        <v/>
      </c>
      <c r="N176" s="4"/>
      <c r="O176" s="4"/>
      <c r="P176" s="4"/>
    </row>
    <row r="177" spans="1:16" ht="18" x14ac:dyDescent="0.25">
      <c r="A177" s="4"/>
      <c r="B177" s="18"/>
      <c r="C177" s="18"/>
      <c r="D177" s="10" t="str">
        <f>IF(C177="","",IFERROR(INDEX(Lists!$B$2:$B$27,MATCH(C177,Lists!$A$2:$A$27,0)),"رمز غير معروف"))</f>
        <v/>
      </c>
      <c r="E177" s="4"/>
      <c r="F177" s="4"/>
      <c r="G177" s="18"/>
      <c r="H177" s="32"/>
      <c r="I177" s="32"/>
      <c r="J177" s="33" t="str">
        <f t="shared" si="4"/>
        <v/>
      </c>
      <c r="K177" s="30" t="str">
        <f>IF(J177="","",IF(J177&gt;=KPIs!$D$5,"نعم","لا"))</f>
        <v/>
      </c>
      <c r="L177" s="18"/>
      <c r="M177" s="34" t="str">
        <f t="shared" si="5"/>
        <v/>
      </c>
      <c r="N177" s="4"/>
      <c r="O177" s="4"/>
      <c r="P177" s="4"/>
    </row>
    <row r="178" spans="1:16" ht="18" x14ac:dyDescent="0.25">
      <c r="A178" s="4"/>
      <c r="B178" s="18"/>
      <c r="C178" s="18"/>
      <c r="D178" s="10" t="str">
        <f>IF(C178="","",IFERROR(INDEX(Lists!$B$2:$B$27,MATCH(C178,Lists!$A$2:$A$27,0)),"رمز غير معروف"))</f>
        <v/>
      </c>
      <c r="E178" s="4"/>
      <c r="F178" s="4"/>
      <c r="G178" s="18"/>
      <c r="H178" s="32"/>
      <c r="I178" s="32"/>
      <c r="J178" s="33" t="str">
        <f t="shared" si="4"/>
        <v/>
      </c>
      <c r="K178" s="30" t="str">
        <f>IF(J178="","",IF(J178&gt;=KPIs!$D$5,"نعم","لا"))</f>
        <v/>
      </c>
      <c r="L178" s="18"/>
      <c r="M178" s="34" t="str">
        <f t="shared" si="5"/>
        <v/>
      </c>
      <c r="N178" s="4"/>
      <c r="O178" s="4"/>
      <c r="P178" s="4"/>
    </row>
    <row r="179" spans="1:16" ht="18" x14ac:dyDescent="0.25">
      <c r="A179" s="4"/>
      <c r="B179" s="18"/>
      <c r="C179" s="18"/>
      <c r="D179" s="10" t="str">
        <f>IF(C179="","",IFERROR(INDEX(Lists!$B$2:$B$27,MATCH(C179,Lists!$A$2:$A$27,0)),"رمز غير معروف"))</f>
        <v/>
      </c>
      <c r="E179" s="4"/>
      <c r="F179" s="4"/>
      <c r="G179" s="18"/>
      <c r="H179" s="32"/>
      <c r="I179" s="32"/>
      <c r="J179" s="33" t="str">
        <f t="shared" si="4"/>
        <v/>
      </c>
      <c r="K179" s="30" t="str">
        <f>IF(J179="","",IF(J179&gt;=KPIs!$D$5,"نعم","لا"))</f>
        <v/>
      </c>
      <c r="L179" s="18"/>
      <c r="M179" s="34" t="str">
        <f t="shared" si="5"/>
        <v/>
      </c>
      <c r="N179" s="4"/>
      <c r="O179" s="4"/>
      <c r="P179" s="4"/>
    </row>
    <row r="180" spans="1:16" ht="18" x14ac:dyDescent="0.25">
      <c r="A180" s="4"/>
      <c r="B180" s="18"/>
      <c r="C180" s="18"/>
      <c r="D180" s="10" t="str">
        <f>IF(C180="","",IFERROR(INDEX(Lists!$B$2:$B$27,MATCH(C180,Lists!$A$2:$A$27,0)),"رمز غير معروف"))</f>
        <v/>
      </c>
      <c r="E180" s="4"/>
      <c r="F180" s="4"/>
      <c r="G180" s="18"/>
      <c r="H180" s="32"/>
      <c r="I180" s="32"/>
      <c r="J180" s="33" t="str">
        <f t="shared" si="4"/>
        <v/>
      </c>
      <c r="K180" s="30" t="str">
        <f>IF(J180="","",IF(J180&gt;=KPIs!$D$5,"نعم","لا"))</f>
        <v/>
      </c>
      <c r="L180" s="18"/>
      <c r="M180" s="34" t="str">
        <f t="shared" si="5"/>
        <v/>
      </c>
      <c r="N180" s="4"/>
      <c r="O180" s="4"/>
      <c r="P180" s="4"/>
    </row>
    <row r="181" spans="1:16" ht="18" x14ac:dyDescent="0.25">
      <c r="A181" s="4"/>
      <c r="B181" s="18"/>
      <c r="C181" s="18"/>
      <c r="D181" s="10" t="str">
        <f>IF(C181="","",IFERROR(INDEX(Lists!$B$2:$B$27,MATCH(C181,Lists!$A$2:$A$27,0)),"رمز غير معروف"))</f>
        <v/>
      </c>
      <c r="E181" s="4"/>
      <c r="F181" s="4"/>
      <c r="G181" s="18"/>
      <c r="H181" s="32"/>
      <c r="I181" s="32"/>
      <c r="J181" s="33" t="str">
        <f t="shared" si="4"/>
        <v/>
      </c>
      <c r="K181" s="30" t="str">
        <f>IF(J181="","",IF(J181&gt;=KPIs!$D$5,"نعم","لا"))</f>
        <v/>
      </c>
      <c r="L181" s="18"/>
      <c r="M181" s="34" t="str">
        <f t="shared" si="5"/>
        <v/>
      </c>
      <c r="N181" s="4"/>
      <c r="O181" s="4"/>
      <c r="P181" s="4"/>
    </row>
    <row r="182" spans="1:16" ht="18" x14ac:dyDescent="0.25">
      <c r="A182" s="4"/>
      <c r="B182" s="18"/>
      <c r="C182" s="18"/>
      <c r="D182" s="10" t="str">
        <f>IF(C182="","",IFERROR(INDEX(Lists!$B$2:$B$27,MATCH(C182,Lists!$A$2:$A$27,0)),"رمز غير معروف"))</f>
        <v/>
      </c>
      <c r="E182" s="4"/>
      <c r="F182" s="4"/>
      <c r="G182" s="18"/>
      <c r="H182" s="32"/>
      <c r="I182" s="32"/>
      <c r="J182" s="33" t="str">
        <f t="shared" si="4"/>
        <v/>
      </c>
      <c r="K182" s="30" t="str">
        <f>IF(J182="","",IF(J182&gt;=KPIs!$D$5,"نعم","لا"))</f>
        <v/>
      </c>
      <c r="L182" s="18"/>
      <c r="M182" s="34" t="str">
        <f t="shared" si="5"/>
        <v/>
      </c>
      <c r="N182" s="4"/>
      <c r="O182" s="4"/>
      <c r="P182" s="4"/>
    </row>
    <row r="183" spans="1:16" ht="18" x14ac:dyDescent="0.25">
      <c r="A183" s="4"/>
      <c r="B183" s="18"/>
      <c r="C183" s="18"/>
      <c r="D183" s="10" t="str">
        <f>IF(C183="","",IFERROR(INDEX(Lists!$B$2:$B$27,MATCH(C183,Lists!$A$2:$A$27,0)),"رمز غير معروف"))</f>
        <v/>
      </c>
      <c r="E183" s="4"/>
      <c r="F183" s="4"/>
      <c r="G183" s="18"/>
      <c r="H183" s="32"/>
      <c r="I183" s="32"/>
      <c r="J183" s="33" t="str">
        <f t="shared" si="4"/>
        <v/>
      </c>
      <c r="K183" s="30" t="str">
        <f>IF(J183="","",IF(J183&gt;=KPIs!$D$5,"نعم","لا"))</f>
        <v/>
      </c>
      <c r="L183" s="18"/>
      <c r="M183" s="34" t="str">
        <f t="shared" si="5"/>
        <v/>
      </c>
      <c r="N183" s="4"/>
      <c r="O183" s="4"/>
      <c r="P183" s="4"/>
    </row>
    <row r="184" spans="1:16" ht="18" x14ac:dyDescent="0.25">
      <c r="A184" s="4"/>
      <c r="B184" s="18"/>
      <c r="C184" s="18"/>
      <c r="D184" s="10" t="str">
        <f>IF(C184="","",IFERROR(INDEX(Lists!$B$2:$B$27,MATCH(C184,Lists!$A$2:$A$27,0)),"رمز غير معروف"))</f>
        <v/>
      </c>
      <c r="E184" s="4"/>
      <c r="F184" s="4"/>
      <c r="G184" s="18"/>
      <c r="H184" s="32"/>
      <c r="I184" s="32"/>
      <c r="J184" s="33" t="str">
        <f t="shared" si="4"/>
        <v/>
      </c>
      <c r="K184" s="30" t="str">
        <f>IF(J184="","",IF(J184&gt;=KPIs!$D$5,"نعم","لا"))</f>
        <v/>
      </c>
      <c r="L184" s="18"/>
      <c r="M184" s="34" t="str">
        <f t="shared" si="5"/>
        <v/>
      </c>
      <c r="N184" s="4"/>
      <c r="O184" s="4"/>
      <c r="P184" s="4"/>
    </row>
    <row r="185" spans="1:16" ht="18" x14ac:dyDescent="0.25">
      <c r="A185" s="4"/>
      <c r="B185" s="18"/>
      <c r="C185" s="18"/>
      <c r="D185" s="10" t="str">
        <f>IF(C185="","",IFERROR(INDEX(Lists!$B$2:$B$27,MATCH(C185,Lists!$A$2:$A$27,0)),"رمز غير معروف"))</f>
        <v/>
      </c>
      <c r="E185" s="4"/>
      <c r="F185" s="4"/>
      <c r="G185" s="18"/>
      <c r="H185" s="32"/>
      <c r="I185" s="32"/>
      <c r="J185" s="33" t="str">
        <f t="shared" si="4"/>
        <v/>
      </c>
      <c r="K185" s="30" t="str">
        <f>IF(J185="","",IF(J185&gt;=KPIs!$D$5,"نعم","لا"))</f>
        <v/>
      </c>
      <c r="L185" s="18"/>
      <c r="M185" s="34" t="str">
        <f t="shared" si="5"/>
        <v/>
      </c>
      <c r="N185" s="4"/>
      <c r="O185" s="4"/>
      <c r="P185" s="4"/>
    </row>
    <row r="186" spans="1:16" ht="18" x14ac:dyDescent="0.25">
      <c r="A186" s="4"/>
      <c r="B186" s="18"/>
      <c r="C186" s="18"/>
      <c r="D186" s="10" t="str">
        <f>IF(C186="","",IFERROR(INDEX(Lists!$B$2:$B$27,MATCH(C186,Lists!$A$2:$A$27,0)),"رمز غير معروف"))</f>
        <v/>
      </c>
      <c r="E186" s="4"/>
      <c r="F186" s="4"/>
      <c r="G186" s="18"/>
      <c r="H186" s="32"/>
      <c r="I186" s="32"/>
      <c r="J186" s="33" t="str">
        <f t="shared" si="4"/>
        <v/>
      </c>
      <c r="K186" s="30" t="str">
        <f>IF(J186="","",IF(J186&gt;=KPIs!$D$5,"نعم","لا"))</f>
        <v/>
      </c>
      <c r="L186" s="18"/>
      <c r="M186" s="34" t="str">
        <f t="shared" si="5"/>
        <v/>
      </c>
      <c r="N186" s="4"/>
      <c r="O186" s="4"/>
      <c r="P186" s="4"/>
    </row>
    <row r="187" spans="1:16" ht="18" x14ac:dyDescent="0.25">
      <c r="A187" s="4"/>
      <c r="B187" s="18"/>
      <c r="C187" s="18"/>
      <c r="D187" s="10" t="str">
        <f>IF(C187="","",IFERROR(INDEX(Lists!$B$2:$B$27,MATCH(C187,Lists!$A$2:$A$27,0)),"رمز غير معروف"))</f>
        <v/>
      </c>
      <c r="E187" s="4"/>
      <c r="F187" s="4"/>
      <c r="G187" s="18"/>
      <c r="H187" s="32"/>
      <c r="I187" s="32"/>
      <c r="J187" s="33" t="str">
        <f t="shared" si="4"/>
        <v/>
      </c>
      <c r="K187" s="30" t="str">
        <f>IF(J187="","",IF(J187&gt;=KPIs!$D$5,"نعم","لا"))</f>
        <v/>
      </c>
      <c r="L187" s="18"/>
      <c r="M187" s="34" t="str">
        <f t="shared" si="5"/>
        <v/>
      </c>
      <c r="N187" s="4"/>
      <c r="O187" s="4"/>
      <c r="P187" s="4"/>
    </row>
    <row r="188" spans="1:16" ht="18" x14ac:dyDescent="0.25">
      <c r="A188" s="4"/>
      <c r="B188" s="18"/>
      <c r="C188" s="18"/>
      <c r="D188" s="10" t="str">
        <f>IF(C188="","",IFERROR(INDEX(Lists!$B$2:$B$27,MATCH(C188,Lists!$A$2:$A$27,0)),"رمز غير معروف"))</f>
        <v/>
      </c>
      <c r="E188" s="4"/>
      <c r="F188" s="4"/>
      <c r="G188" s="18"/>
      <c r="H188" s="32"/>
      <c r="I188" s="32"/>
      <c r="J188" s="33" t="str">
        <f t="shared" si="4"/>
        <v/>
      </c>
      <c r="K188" s="30" t="str">
        <f>IF(J188="","",IF(J188&gt;=KPIs!$D$5,"نعم","لا"))</f>
        <v/>
      </c>
      <c r="L188" s="18"/>
      <c r="M188" s="34" t="str">
        <f t="shared" si="5"/>
        <v/>
      </c>
      <c r="N188" s="4"/>
      <c r="O188" s="4"/>
      <c r="P188" s="4"/>
    </row>
    <row r="189" spans="1:16" ht="18" x14ac:dyDescent="0.25">
      <c r="A189" s="4"/>
      <c r="B189" s="18"/>
      <c r="C189" s="18"/>
      <c r="D189" s="10" t="str">
        <f>IF(C189="","",IFERROR(INDEX(Lists!$B$2:$B$27,MATCH(C189,Lists!$A$2:$A$27,0)),"رمز غير معروف"))</f>
        <v/>
      </c>
      <c r="E189" s="4"/>
      <c r="F189" s="4"/>
      <c r="G189" s="18"/>
      <c r="H189" s="32"/>
      <c r="I189" s="32"/>
      <c r="J189" s="33" t="str">
        <f t="shared" si="4"/>
        <v/>
      </c>
      <c r="K189" s="30" t="str">
        <f>IF(J189="","",IF(J189&gt;=KPIs!$D$5,"نعم","لا"))</f>
        <v/>
      </c>
      <c r="L189" s="18"/>
      <c r="M189" s="34" t="str">
        <f t="shared" si="5"/>
        <v/>
      </c>
      <c r="N189" s="4"/>
      <c r="O189" s="4"/>
      <c r="P189" s="4"/>
    </row>
    <row r="190" spans="1:16" ht="18" x14ac:dyDescent="0.25">
      <c r="A190" s="4"/>
      <c r="B190" s="18"/>
      <c r="C190" s="18"/>
      <c r="D190" s="10" t="str">
        <f>IF(C190="","",IFERROR(INDEX(Lists!$B$2:$B$27,MATCH(C190,Lists!$A$2:$A$27,0)),"رمز غير معروف"))</f>
        <v/>
      </c>
      <c r="E190" s="4"/>
      <c r="F190" s="4"/>
      <c r="G190" s="18"/>
      <c r="H190" s="32"/>
      <c r="I190" s="32"/>
      <c r="J190" s="33" t="str">
        <f t="shared" si="4"/>
        <v/>
      </c>
      <c r="K190" s="30" t="str">
        <f>IF(J190="","",IF(J190&gt;=KPIs!$D$5,"نعم","لا"))</f>
        <v/>
      </c>
      <c r="L190" s="18"/>
      <c r="M190" s="34" t="str">
        <f t="shared" si="5"/>
        <v/>
      </c>
      <c r="N190" s="4"/>
      <c r="O190" s="4"/>
      <c r="P190" s="4"/>
    </row>
    <row r="191" spans="1:16" ht="18" x14ac:dyDescent="0.25">
      <c r="A191" s="4"/>
      <c r="B191" s="18"/>
      <c r="C191" s="18"/>
      <c r="D191" s="10" t="str">
        <f>IF(C191="","",IFERROR(INDEX(Lists!$B$2:$B$27,MATCH(C191,Lists!$A$2:$A$27,0)),"رمز غير معروف"))</f>
        <v/>
      </c>
      <c r="E191" s="4"/>
      <c r="F191" s="4"/>
      <c r="G191" s="18"/>
      <c r="H191" s="32"/>
      <c r="I191" s="32"/>
      <c r="J191" s="33" t="str">
        <f t="shared" si="4"/>
        <v/>
      </c>
      <c r="K191" s="30" t="str">
        <f>IF(J191="","",IF(J191&gt;=KPIs!$D$5,"نعم","لا"))</f>
        <v/>
      </c>
      <c r="L191" s="18"/>
      <c r="M191" s="34" t="str">
        <f t="shared" si="5"/>
        <v/>
      </c>
      <c r="N191" s="4"/>
      <c r="O191" s="4"/>
      <c r="P191" s="4"/>
    </row>
    <row r="192" spans="1:16" ht="18" x14ac:dyDescent="0.25">
      <c r="A192" s="4"/>
      <c r="B192" s="18"/>
      <c r="C192" s="18"/>
      <c r="D192" s="10" t="str">
        <f>IF(C192="","",IFERROR(INDEX(Lists!$B$2:$B$27,MATCH(C192,Lists!$A$2:$A$27,0)),"رمز غير معروف"))</f>
        <v/>
      </c>
      <c r="E192" s="4"/>
      <c r="F192" s="4"/>
      <c r="G192" s="18"/>
      <c r="H192" s="32"/>
      <c r="I192" s="32"/>
      <c r="J192" s="33" t="str">
        <f t="shared" si="4"/>
        <v/>
      </c>
      <c r="K192" s="30" t="str">
        <f>IF(J192="","",IF(J192&gt;=KPIs!$D$5,"نعم","لا"))</f>
        <v/>
      </c>
      <c r="L192" s="18"/>
      <c r="M192" s="34" t="str">
        <f t="shared" si="5"/>
        <v/>
      </c>
      <c r="N192" s="4"/>
      <c r="O192" s="4"/>
      <c r="P192" s="4"/>
    </row>
    <row r="193" spans="1:16" ht="18" x14ac:dyDescent="0.25">
      <c r="A193" s="4"/>
      <c r="B193" s="18"/>
      <c r="C193" s="18"/>
      <c r="D193" s="10" t="str">
        <f>IF(C193="","",IFERROR(INDEX(Lists!$B$2:$B$27,MATCH(C193,Lists!$A$2:$A$27,0)),"رمز غير معروف"))</f>
        <v/>
      </c>
      <c r="E193" s="4"/>
      <c r="F193" s="4"/>
      <c r="G193" s="18"/>
      <c r="H193" s="32"/>
      <c r="I193" s="32"/>
      <c r="J193" s="33" t="str">
        <f t="shared" si="4"/>
        <v/>
      </c>
      <c r="K193" s="30" t="str">
        <f>IF(J193="","",IF(J193&gt;=KPIs!$D$5,"نعم","لا"))</f>
        <v/>
      </c>
      <c r="L193" s="18"/>
      <c r="M193" s="34" t="str">
        <f t="shared" si="5"/>
        <v/>
      </c>
      <c r="N193" s="4"/>
      <c r="O193" s="4"/>
      <c r="P193" s="4"/>
    </row>
    <row r="194" spans="1:16" ht="18" x14ac:dyDescent="0.25">
      <c r="A194" s="4"/>
      <c r="B194" s="18"/>
      <c r="C194" s="18"/>
      <c r="D194" s="10" t="str">
        <f>IF(C194="","",IFERROR(INDEX(Lists!$B$2:$B$27,MATCH(C194,Lists!$A$2:$A$27,0)),"رمز غير معروف"))</f>
        <v/>
      </c>
      <c r="E194" s="4"/>
      <c r="F194" s="4"/>
      <c r="G194" s="18"/>
      <c r="H194" s="32"/>
      <c r="I194" s="32"/>
      <c r="J194" s="33" t="str">
        <f t="shared" si="4"/>
        <v/>
      </c>
      <c r="K194" s="30" t="str">
        <f>IF(J194="","",IF(J194&gt;=KPIs!$D$5,"نعم","لا"))</f>
        <v/>
      </c>
      <c r="L194" s="18"/>
      <c r="M194" s="34" t="str">
        <f t="shared" si="5"/>
        <v/>
      </c>
      <c r="N194" s="4"/>
      <c r="O194" s="4"/>
      <c r="P194" s="4"/>
    </row>
    <row r="195" spans="1:16" ht="18" x14ac:dyDescent="0.25">
      <c r="A195" s="4"/>
      <c r="B195" s="18"/>
      <c r="C195" s="18"/>
      <c r="D195" s="10" t="str">
        <f>IF(C195="","",IFERROR(INDEX(Lists!$B$2:$B$27,MATCH(C195,Lists!$A$2:$A$27,0)),"رمز غير معروف"))</f>
        <v/>
      </c>
      <c r="E195" s="4"/>
      <c r="F195" s="4"/>
      <c r="G195" s="18"/>
      <c r="H195" s="32"/>
      <c r="I195" s="32"/>
      <c r="J195" s="33" t="str">
        <f t="shared" si="4"/>
        <v/>
      </c>
      <c r="K195" s="30" t="str">
        <f>IF(J195="","",IF(J195&gt;=KPIs!$D$5,"نعم","لا"))</f>
        <v/>
      </c>
      <c r="L195" s="18"/>
      <c r="M195" s="34" t="str">
        <f t="shared" si="5"/>
        <v/>
      </c>
      <c r="N195" s="4"/>
      <c r="O195" s="4"/>
      <c r="P195" s="4"/>
    </row>
    <row r="196" spans="1:16" ht="18" x14ac:dyDescent="0.25">
      <c r="A196" s="4"/>
      <c r="B196" s="18"/>
      <c r="C196" s="18"/>
      <c r="D196" s="10" t="str">
        <f>IF(C196="","",IFERROR(INDEX(Lists!$B$2:$B$27,MATCH(C196,Lists!$A$2:$A$27,0)),"رمز غير معروف"))</f>
        <v/>
      </c>
      <c r="E196" s="4"/>
      <c r="F196" s="4"/>
      <c r="G196" s="18"/>
      <c r="H196" s="32"/>
      <c r="I196" s="32"/>
      <c r="J196" s="33" t="str">
        <f t="shared" si="4"/>
        <v/>
      </c>
      <c r="K196" s="30" t="str">
        <f>IF(J196="","",IF(J196&gt;=KPIs!$D$5,"نعم","لا"))</f>
        <v/>
      </c>
      <c r="L196" s="18"/>
      <c r="M196" s="34" t="str">
        <f t="shared" si="5"/>
        <v/>
      </c>
      <c r="N196" s="4"/>
      <c r="O196" s="4"/>
      <c r="P196" s="4"/>
    </row>
    <row r="197" spans="1:16" ht="18" x14ac:dyDescent="0.25">
      <c r="A197" s="4"/>
      <c r="B197" s="18"/>
      <c r="C197" s="18"/>
      <c r="D197" s="10" t="str">
        <f>IF(C197="","",IFERROR(INDEX(Lists!$B$2:$B$27,MATCH(C197,Lists!$A$2:$A$27,0)),"رمز غير معروف"))</f>
        <v/>
      </c>
      <c r="E197" s="4"/>
      <c r="F197" s="4"/>
      <c r="G197" s="18"/>
      <c r="H197" s="32"/>
      <c r="I197" s="32"/>
      <c r="J197" s="33" t="str">
        <f t="shared" ref="J197:J260" si="6">IF(OR(H197="",I197=""),"",ROUND((I197-H197)*24,1))</f>
        <v/>
      </c>
      <c r="K197" s="30" t="str">
        <f>IF(J197="","",IF(J197&gt;=KPIs!$D$5,"نعم","لا"))</f>
        <v/>
      </c>
      <c r="L197" s="18"/>
      <c r="M197" s="34" t="str">
        <f t="shared" ref="M197:M260" si="7">IF(OR(B197&lt;&gt;"R0",L197=""),"",IF(L197="مرفوض",0,1))</f>
        <v/>
      </c>
      <c r="N197" s="4"/>
      <c r="O197" s="4"/>
      <c r="P197" s="4"/>
    </row>
    <row r="198" spans="1:16" ht="18" x14ac:dyDescent="0.25">
      <c r="A198" s="4"/>
      <c r="B198" s="18"/>
      <c r="C198" s="18"/>
      <c r="D198" s="10" t="str">
        <f>IF(C198="","",IFERROR(INDEX(Lists!$B$2:$B$27,MATCH(C198,Lists!$A$2:$A$27,0)),"رمز غير معروف"))</f>
        <v/>
      </c>
      <c r="E198" s="4"/>
      <c r="F198" s="4"/>
      <c r="G198" s="18"/>
      <c r="H198" s="32"/>
      <c r="I198" s="32"/>
      <c r="J198" s="33" t="str">
        <f t="shared" si="6"/>
        <v/>
      </c>
      <c r="K198" s="30" t="str">
        <f>IF(J198="","",IF(J198&gt;=KPIs!$D$5,"نعم","لا"))</f>
        <v/>
      </c>
      <c r="L198" s="18"/>
      <c r="M198" s="34" t="str">
        <f t="shared" si="7"/>
        <v/>
      </c>
      <c r="N198" s="4"/>
      <c r="O198" s="4"/>
      <c r="P198" s="4"/>
    </row>
    <row r="199" spans="1:16" ht="18" x14ac:dyDescent="0.25">
      <c r="A199" s="4"/>
      <c r="B199" s="18"/>
      <c r="C199" s="18"/>
      <c r="D199" s="10" t="str">
        <f>IF(C199="","",IFERROR(INDEX(Lists!$B$2:$B$27,MATCH(C199,Lists!$A$2:$A$27,0)),"رمز غير معروف"))</f>
        <v/>
      </c>
      <c r="E199" s="4"/>
      <c r="F199" s="4"/>
      <c r="G199" s="18"/>
      <c r="H199" s="32"/>
      <c r="I199" s="32"/>
      <c r="J199" s="33" t="str">
        <f t="shared" si="6"/>
        <v/>
      </c>
      <c r="K199" s="30" t="str">
        <f>IF(J199="","",IF(J199&gt;=KPIs!$D$5,"نعم","لا"))</f>
        <v/>
      </c>
      <c r="L199" s="18"/>
      <c r="M199" s="34" t="str">
        <f t="shared" si="7"/>
        <v/>
      </c>
      <c r="N199" s="4"/>
      <c r="O199" s="4"/>
      <c r="P199" s="4"/>
    </row>
    <row r="200" spans="1:16" ht="18" x14ac:dyDescent="0.25">
      <c r="A200" s="4"/>
      <c r="B200" s="18"/>
      <c r="C200" s="18"/>
      <c r="D200" s="10" t="str">
        <f>IF(C200="","",IFERROR(INDEX(Lists!$B$2:$B$27,MATCH(C200,Lists!$A$2:$A$27,0)),"رمز غير معروف"))</f>
        <v/>
      </c>
      <c r="E200" s="4"/>
      <c r="F200" s="4"/>
      <c r="G200" s="18"/>
      <c r="H200" s="32"/>
      <c r="I200" s="32"/>
      <c r="J200" s="33" t="str">
        <f t="shared" si="6"/>
        <v/>
      </c>
      <c r="K200" s="30" t="str">
        <f>IF(J200="","",IF(J200&gt;=KPIs!$D$5,"نعم","لا"))</f>
        <v/>
      </c>
      <c r="L200" s="18"/>
      <c r="M200" s="34" t="str">
        <f t="shared" si="7"/>
        <v/>
      </c>
      <c r="N200" s="4"/>
      <c r="O200" s="4"/>
      <c r="P200" s="4"/>
    </row>
    <row r="201" spans="1:16" ht="18" x14ac:dyDescent="0.25">
      <c r="A201" s="4"/>
      <c r="B201" s="18"/>
      <c r="C201" s="18"/>
      <c r="D201" s="10" t="str">
        <f>IF(C201="","",IFERROR(INDEX(Lists!$B$2:$B$27,MATCH(C201,Lists!$A$2:$A$27,0)),"رمز غير معروف"))</f>
        <v/>
      </c>
      <c r="E201" s="4"/>
      <c r="F201" s="4"/>
      <c r="G201" s="18"/>
      <c r="H201" s="32"/>
      <c r="I201" s="32"/>
      <c r="J201" s="33" t="str">
        <f t="shared" si="6"/>
        <v/>
      </c>
      <c r="K201" s="30" t="str">
        <f>IF(J201="","",IF(J201&gt;=KPIs!$D$5,"نعم","لا"))</f>
        <v/>
      </c>
      <c r="L201" s="18"/>
      <c r="M201" s="34" t="str">
        <f t="shared" si="7"/>
        <v/>
      </c>
      <c r="N201" s="4"/>
      <c r="O201" s="4"/>
      <c r="P201" s="4"/>
    </row>
    <row r="202" spans="1:16" ht="18" x14ac:dyDescent="0.25">
      <c r="A202" s="4"/>
      <c r="B202" s="18"/>
      <c r="C202" s="18"/>
      <c r="D202" s="10" t="str">
        <f>IF(C202="","",IFERROR(INDEX(Lists!$B$2:$B$27,MATCH(C202,Lists!$A$2:$A$27,0)),"رمز غير معروف"))</f>
        <v/>
      </c>
      <c r="E202" s="4"/>
      <c r="F202" s="4"/>
      <c r="G202" s="18"/>
      <c r="H202" s="32"/>
      <c r="I202" s="32"/>
      <c r="J202" s="33" t="str">
        <f t="shared" si="6"/>
        <v/>
      </c>
      <c r="K202" s="30" t="str">
        <f>IF(J202="","",IF(J202&gt;=KPIs!$D$5,"نعم","لا"))</f>
        <v/>
      </c>
      <c r="L202" s="18"/>
      <c r="M202" s="34" t="str">
        <f t="shared" si="7"/>
        <v/>
      </c>
      <c r="N202" s="4"/>
      <c r="O202" s="4"/>
      <c r="P202" s="4"/>
    </row>
    <row r="203" spans="1:16" ht="18" x14ac:dyDescent="0.25">
      <c r="A203" s="4"/>
      <c r="B203" s="18"/>
      <c r="C203" s="18"/>
      <c r="D203" s="10" t="str">
        <f>IF(C203="","",IFERROR(INDEX(Lists!$B$2:$B$27,MATCH(C203,Lists!$A$2:$A$27,0)),"رمز غير معروف"))</f>
        <v/>
      </c>
      <c r="E203" s="4"/>
      <c r="F203" s="4"/>
      <c r="G203" s="18"/>
      <c r="H203" s="32"/>
      <c r="I203" s="32"/>
      <c r="J203" s="33" t="str">
        <f t="shared" si="6"/>
        <v/>
      </c>
      <c r="K203" s="30" t="str">
        <f>IF(J203="","",IF(J203&gt;=KPIs!$D$5,"نعم","لا"))</f>
        <v/>
      </c>
      <c r="L203" s="18"/>
      <c r="M203" s="34" t="str">
        <f t="shared" si="7"/>
        <v/>
      </c>
      <c r="N203" s="4"/>
      <c r="O203" s="4"/>
      <c r="P203" s="4"/>
    </row>
    <row r="204" spans="1:16" ht="18" x14ac:dyDescent="0.25">
      <c r="A204" s="4"/>
      <c r="B204" s="18"/>
      <c r="C204" s="18"/>
      <c r="D204" s="10" t="str">
        <f>IF(C204="","",IFERROR(INDEX(Lists!$B$2:$B$27,MATCH(C204,Lists!$A$2:$A$27,0)),"رمز غير معروف"))</f>
        <v/>
      </c>
      <c r="E204" s="4"/>
      <c r="F204" s="4"/>
      <c r="G204" s="18"/>
      <c r="H204" s="32"/>
      <c r="I204" s="32"/>
      <c r="J204" s="33" t="str">
        <f t="shared" si="6"/>
        <v/>
      </c>
      <c r="K204" s="30" t="str">
        <f>IF(J204="","",IF(J204&gt;=KPIs!$D$5,"نعم","لا"))</f>
        <v/>
      </c>
      <c r="L204" s="18"/>
      <c r="M204" s="34" t="str">
        <f t="shared" si="7"/>
        <v/>
      </c>
      <c r="N204" s="4"/>
      <c r="O204" s="4"/>
      <c r="P204" s="4"/>
    </row>
    <row r="205" spans="1:16" ht="18" x14ac:dyDescent="0.25">
      <c r="A205" s="4"/>
      <c r="B205" s="18"/>
      <c r="C205" s="18"/>
      <c r="D205" s="10" t="str">
        <f>IF(C205="","",IFERROR(INDEX(Lists!$B$2:$B$27,MATCH(C205,Lists!$A$2:$A$27,0)),"رمز غير معروف"))</f>
        <v/>
      </c>
      <c r="E205" s="4"/>
      <c r="F205" s="4"/>
      <c r="G205" s="18"/>
      <c r="H205" s="32"/>
      <c r="I205" s="32"/>
      <c r="J205" s="33" t="str">
        <f t="shared" si="6"/>
        <v/>
      </c>
      <c r="K205" s="30" t="str">
        <f>IF(J205="","",IF(J205&gt;=KPIs!$D$5,"نعم","لا"))</f>
        <v/>
      </c>
      <c r="L205" s="18"/>
      <c r="M205" s="34" t="str">
        <f t="shared" si="7"/>
        <v/>
      </c>
      <c r="N205" s="4"/>
      <c r="O205" s="4"/>
      <c r="P205" s="4"/>
    </row>
    <row r="206" spans="1:16" ht="18" x14ac:dyDescent="0.25">
      <c r="A206" s="4"/>
      <c r="B206" s="18"/>
      <c r="C206" s="18"/>
      <c r="D206" s="10" t="str">
        <f>IF(C206="","",IFERROR(INDEX(Lists!$B$2:$B$27,MATCH(C206,Lists!$A$2:$A$27,0)),"رمز غير معروف"))</f>
        <v/>
      </c>
      <c r="E206" s="4"/>
      <c r="F206" s="4"/>
      <c r="G206" s="18"/>
      <c r="H206" s="32"/>
      <c r="I206" s="32"/>
      <c r="J206" s="33" t="str">
        <f t="shared" si="6"/>
        <v/>
      </c>
      <c r="K206" s="30" t="str">
        <f>IF(J206="","",IF(J206&gt;=KPIs!$D$5,"نعم","لا"))</f>
        <v/>
      </c>
      <c r="L206" s="18"/>
      <c r="M206" s="34" t="str">
        <f t="shared" si="7"/>
        <v/>
      </c>
      <c r="N206" s="4"/>
      <c r="O206" s="4"/>
      <c r="P206" s="4"/>
    </row>
    <row r="207" spans="1:16" ht="18" x14ac:dyDescent="0.25">
      <c r="A207" s="4"/>
      <c r="B207" s="18"/>
      <c r="C207" s="18"/>
      <c r="D207" s="10" t="str">
        <f>IF(C207="","",IFERROR(INDEX(Lists!$B$2:$B$27,MATCH(C207,Lists!$A$2:$A$27,0)),"رمز غير معروف"))</f>
        <v/>
      </c>
      <c r="E207" s="4"/>
      <c r="F207" s="4"/>
      <c r="G207" s="18"/>
      <c r="H207" s="32"/>
      <c r="I207" s="32"/>
      <c r="J207" s="33" t="str">
        <f t="shared" si="6"/>
        <v/>
      </c>
      <c r="K207" s="30" t="str">
        <f>IF(J207="","",IF(J207&gt;=KPIs!$D$5,"نعم","لا"))</f>
        <v/>
      </c>
      <c r="L207" s="18"/>
      <c r="M207" s="34" t="str">
        <f t="shared" si="7"/>
        <v/>
      </c>
      <c r="N207" s="4"/>
      <c r="O207" s="4"/>
      <c r="P207" s="4"/>
    </row>
    <row r="208" spans="1:16" ht="18" x14ac:dyDescent="0.25">
      <c r="A208" s="4"/>
      <c r="B208" s="18"/>
      <c r="C208" s="18"/>
      <c r="D208" s="10" t="str">
        <f>IF(C208="","",IFERROR(INDEX(Lists!$B$2:$B$27,MATCH(C208,Lists!$A$2:$A$27,0)),"رمز غير معروف"))</f>
        <v/>
      </c>
      <c r="E208" s="4"/>
      <c r="F208" s="4"/>
      <c r="G208" s="18"/>
      <c r="H208" s="32"/>
      <c r="I208" s="32"/>
      <c r="J208" s="33" t="str">
        <f t="shared" si="6"/>
        <v/>
      </c>
      <c r="K208" s="30" t="str">
        <f>IF(J208="","",IF(J208&gt;=KPIs!$D$5,"نعم","لا"))</f>
        <v/>
      </c>
      <c r="L208" s="18"/>
      <c r="M208" s="34" t="str">
        <f t="shared" si="7"/>
        <v/>
      </c>
      <c r="N208" s="4"/>
      <c r="O208" s="4"/>
      <c r="P208" s="4"/>
    </row>
    <row r="209" spans="1:16" ht="18" x14ac:dyDescent="0.25">
      <c r="A209" s="4"/>
      <c r="B209" s="18"/>
      <c r="C209" s="18"/>
      <c r="D209" s="10" t="str">
        <f>IF(C209="","",IFERROR(INDEX(Lists!$B$2:$B$27,MATCH(C209,Lists!$A$2:$A$27,0)),"رمز غير معروف"))</f>
        <v/>
      </c>
      <c r="E209" s="4"/>
      <c r="F209" s="4"/>
      <c r="G209" s="18"/>
      <c r="H209" s="32"/>
      <c r="I209" s="32"/>
      <c r="J209" s="33" t="str">
        <f t="shared" si="6"/>
        <v/>
      </c>
      <c r="K209" s="30" t="str">
        <f>IF(J209="","",IF(J209&gt;=KPIs!$D$5,"نعم","لا"))</f>
        <v/>
      </c>
      <c r="L209" s="18"/>
      <c r="M209" s="34" t="str">
        <f t="shared" si="7"/>
        <v/>
      </c>
      <c r="N209" s="4"/>
      <c r="O209" s="4"/>
      <c r="P209" s="4"/>
    </row>
    <row r="210" spans="1:16" ht="18" x14ac:dyDescent="0.25">
      <c r="A210" s="4"/>
      <c r="B210" s="18"/>
      <c r="C210" s="18"/>
      <c r="D210" s="10" t="str">
        <f>IF(C210="","",IFERROR(INDEX(Lists!$B$2:$B$27,MATCH(C210,Lists!$A$2:$A$27,0)),"رمز غير معروف"))</f>
        <v/>
      </c>
      <c r="E210" s="4"/>
      <c r="F210" s="4"/>
      <c r="G210" s="18"/>
      <c r="H210" s="32"/>
      <c r="I210" s="32"/>
      <c r="J210" s="33" t="str">
        <f t="shared" si="6"/>
        <v/>
      </c>
      <c r="K210" s="30" t="str">
        <f>IF(J210="","",IF(J210&gt;=KPIs!$D$5,"نعم","لا"))</f>
        <v/>
      </c>
      <c r="L210" s="18"/>
      <c r="M210" s="34" t="str">
        <f t="shared" si="7"/>
        <v/>
      </c>
      <c r="N210" s="4"/>
      <c r="O210" s="4"/>
      <c r="P210" s="4"/>
    </row>
    <row r="211" spans="1:16" ht="18" x14ac:dyDescent="0.25">
      <c r="A211" s="4"/>
      <c r="B211" s="18"/>
      <c r="C211" s="18"/>
      <c r="D211" s="10" t="str">
        <f>IF(C211="","",IFERROR(INDEX(Lists!$B$2:$B$27,MATCH(C211,Lists!$A$2:$A$27,0)),"رمز غير معروف"))</f>
        <v/>
      </c>
      <c r="E211" s="4"/>
      <c r="F211" s="4"/>
      <c r="G211" s="18"/>
      <c r="H211" s="32"/>
      <c r="I211" s="32"/>
      <c r="J211" s="33" t="str">
        <f t="shared" si="6"/>
        <v/>
      </c>
      <c r="K211" s="30" t="str">
        <f>IF(J211="","",IF(J211&gt;=KPIs!$D$5,"نعم","لا"))</f>
        <v/>
      </c>
      <c r="L211" s="18"/>
      <c r="M211" s="34" t="str">
        <f t="shared" si="7"/>
        <v/>
      </c>
      <c r="N211" s="4"/>
      <c r="O211" s="4"/>
      <c r="P211" s="4"/>
    </row>
    <row r="212" spans="1:16" ht="18" x14ac:dyDescent="0.25">
      <c r="A212" s="4"/>
      <c r="B212" s="18"/>
      <c r="C212" s="18"/>
      <c r="D212" s="10" t="str">
        <f>IF(C212="","",IFERROR(INDEX(Lists!$B$2:$B$27,MATCH(C212,Lists!$A$2:$A$27,0)),"رمز غير معروف"))</f>
        <v/>
      </c>
      <c r="E212" s="4"/>
      <c r="F212" s="4"/>
      <c r="G212" s="18"/>
      <c r="H212" s="32"/>
      <c r="I212" s="32"/>
      <c r="J212" s="33" t="str">
        <f t="shared" si="6"/>
        <v/>
      </c>
      <c r="K212" s="30" t="str">
        <f>IF(J212="","",IF(J212&gt;=KPIs!$D$5,"نعم","لا"))</f>
        <v/>
      </c>
      <c r="L212" s="18"/>
      <c r="M212" s="34" t="str">
        <f t="shared" si="7"/>
        <v/>
      </c>
      <c r="N212" s="4"/>
      <c r="O212" s="4"/>
      <c r="P212" s="4"/>
    </row>
    <row r="213" spans="1:16" ht="18" x14ac:dyDescent="0.25">
      <c r="A213" s="4"/>
      <c r="B213" s="18"/>
      <c r="C213" s="18"/>
      <c r="D213" s="10" t="str">
        <f>IF(C213="","",IFERROR(INDEX(Lists!$B$2:$B$27,MATCH(C213,Lists!$A$2:$A$27,0)),"رمز غير معروف"))</f>
        <v/>
      </c>
      <c r="E213" s="4"/>
      <c r="F213" s="4"/>
      <c r="G213" s="18"/>
      <c r="H213" s="32"/>
      <c r="I213" s="32"/>
      <c r="J213" s="33" t="str">
        <f t="shared" si="6"/>
        <v/>
      </c>
      <c r="K213" s="30" t="str">
        <f>IF(J213="","",IF(J213&gt;=KPIs!$D$5,"نعم","لا"))</f>
        <v/>
      </c>
      <c r="L213" s="18"/>
      <c r="M213" s="34" t="str">
        <f t="shared" si="7"/>
        <v/>
      </c>
      <c r="N213" s="4"/>
      <c r="O213" s="4"/>
      <c r="P213" s="4"/>
    </row>
    <row r="214" spans="1:16" ht="18" x14ac:dyDescent="0.25">
      <c r="A214" s="4"/>
      <c r="B214" s="18"/>
      <c r="C214" s="18"/>
      <c r="D214" s="10" t="str">
        <f>IF(C214="","",IFERROR(INDEX(Lists!$B$2:$B$27,MATCH(C214,Lists!$A$2:$A$27,0)),"رمز غير معروف"))</f>
        <v/>
      </c>
      <c r="E214" s="4"/>
      <c r="F214" s="4"/>
      <c r="G214" s="18"/>
      <c r="H214" s="32"/>
      <c r="I214" s="32"/>
      <c r="J214" s="33" t="str">
        <f t="shared" si="6"/>
        <v/>
      </c>
      <c r="K214" s="30" t="str">
        <f>IF(J214="","",IF(J214&gt;=KPIs!$D$5,"نعم","لا"))</f>
        <v/>
      </c>
      <c r="L214" s="18"/>
      <c r="M214" s="34" t="str">
        <f t="shared" si="7"/>
        <v/>
      </c>
      <c r="N214" s="4"/>
      <c r="O214" s="4"/>
      <c r="P214" s="4"/>
    </row>
    <row r="215" spans="1:16" ht="18" x14ac:dyDescent="0.25">
      <c r="A215" s="4"/>
      <c r="B215" s="18"/>
      <c r="C215" s="18"/>
      <c r="D215" s="10" t="str">
        <f>IF(C215="","",IFERROR(INDEX(Lists!$B$2:$B$27,MATCH(C215,Lists!$A$2:$A$27,0)),"رمز غير معروف"))</f>
        <v/>
      </c>
      <c r="E215" s="4"/>
      <c r="F215" s="4"/>
      <c r="G215" s="18"/>
      <c r="H215" s="32"/>
      <c r="I215" s="32"/>
      <c r="J215" s="33" t="str">
        <f t="shared" si="6"/>
        <v/>
      </c>
      <c r="K215" s="30" t="str">
        <f>IF(J215="","",IF(J215&gt;=KPIs!$D$5,"نعم","لا"))</f>
        <v/>
      </c>
      <c r="L215" s="18"/>
      <c r="M215" s="34" t="str">
        <f t="shared" si="7"/>
        <v/>
      </c>
      <c r="N215" s="4"/>
      <c r="O215" s="4"/>
      <c r="P215" s="4"/>
    </row>
    <row r="216" spans="1:16" ht="18" x14ac:dyDescent="0.25">
      <c r="A216" s="4"/>
      <c r="B216" s="18"/>
      <c r="C216" s="18"/>
      <c r="D216" s="10" t="str">
        <f>IF(C216="","",IFERROR(INDEX(Lists!$B$2:$B$27,MATCH(C216,Lists!$A$2:$A$27,0)),"رمز غير معروف"))</f>
        <v/>
      </c>
      <c r="E216" s="4"/>
      <c r="F216" s="4"/>
      <c r="G216" s="18"/>
      <c r="H216" s="32"/>
      <c r="I216" s="32"/>
      <c r="J216" s="33" t="str">
        <f t="shared" si="6"/>
        <v/>
      </c>
      <c r="K216" s="30" t="str">
        <f>IF(J216="","",IF(J216&gt;=KPIs!$D$5,"نعم","لا"))</f>
        <v/>
      </c>
      <c r="L216" s="18"/>
      <c r="M216" s="34" t="str">
        <f t="shared" si="7"/>
        <v/>
      </c>
      <c r="N216" s="4"/>
      <c r="O216" s="4"/>
      <c r="P216" s="4"/>
    </row>
    <row r="217" spans="1:16" ht="18" x14ac:dyDescent="0.25">
      <c r="A217" s="4"/>
      <c r="B217" s="18"/>
      <c r="C217" s="18"/>
      <c r="D217" s="10" t="str">
        <f>IF(C217="","",IFERROR(INDEX(Lists!$B$2:$B$27,MATCH(C217,Lists!$A$2:$A$27,0)),"رمز غير معروف"))</f>
        <v/>
      </c>
      <c r="E217" s="4"/>
      <c r="F217" s="4"/>
      <c r="G217" s="18"/>
      <c r="H217" s="32"/>
      <c r="I217" s="32"/>
      <c r="J217" s="33" t="str">
        <f t="shared" si="6"/>
        <v/>
      </c>
      <c r="K217" s="30" t="str">
        <f>IF(J217="","",IF(J217&gt;=KPIs!$D$5,"نعم","لا"))</f>
        <v/>
      </c>
      <c r="L217" s="18"/>
      <c r="M217" s="34" t="str">
        <f t="shared" si="7"/>
        <v/>
      </c>
      <c r="N217" s="4"/>
      <c r="O217" s="4"/>
      <c r="P217" s="4"/>
    </row>
    <row r="218" spans="1:16" ht="18" x14ac:dyDescent="0.25">
      <c r="A218" s="4"/>
      <c r="B218" s="18"/>
      <c r="C218" s="18"/>
      <c r="D218" s="10" t="str">
        <f>IF(C218="","",IFERROR(INDEX(Lists!$B$2:$B$27,MATCH(C218,Lists!$A$2:$A$27,0)),"رمز غير معروف"))</f>
        <v/>
      </c>
      <c r="E218" s="4"/>
      <c r="F218" s="4"/>
      <c r="G218" s="18"/>
      <c r="H218" s="32"/>
      <c r="I218" s="32"/>
      <c r="J218" s="33" t="str">
        <f t="shared" si="6"/>
        <v/>
      </c>
      <c r="K218" s="30" t="str">
        <f>IF(J218="","",IF(J218&gt;=KPIs!$D$5,"نعم","لا"))</f>
        <v/>
      </c>
      <c r="L218" s="18"/>
      <c r="M218" s="34" t="str">
        <f t="shared" si="7"/>
        <v/>
      </c>
      <c r="N218" s="4"/>
      <c r="O218" s="4"/>
      <c r="P218" s="4"/>
    </row>
    <row r="219" spans="1:16" ht="18" x14ac:dyDescent="0.25">
      <c r="A219" s="4"/>
      <c r="B219" s="18"/>
      <c r="C219" s="18"/>
      <c r="D219" s="10" t="str">
        <f>IF(C219="","",IFERROR(INDEX(Lists!$B$2:$B$27,MATCH(C219,Lists!$A$2:$A$27,0)),"رمز غير معروف"))</f>
        <v/>
      </c>
      <c r="E219" s="4"/>
      <c r="F219" s="4"/>
      <c r="G219" s="18"/>
      <c r="H219" s="32"/>
      <c r="I219" s="32"/>
      <c r="J219" s="33" t="str">
        <f t="shared" si="6"/>
        <v/>
      </c>
      <c r="K219" s="30" t="str">
        <f>IF(J219="","",IF(J219&gt;=KPIs!$D$5,"نعم","لا"))</f>
        <v/>
      </c>
      <c r="L219" s="18"/>
      <c r="M219" s="34" t="str">
        <f t="shared" si="7"/>
        <v/>
      </c>
      <c r="N219" s="4"/>
      <c r="O219" s="4"/>
      <c r="P219" s="4"/>
    </row>
    <row r="220" spans="1:16" ht="18" x14ac:dyDescent="0.25">
      <c r="A220" s="4"/>
      <c r="B220" s="18"/>
      <c r="C220" s="18"/>
      <c r="D220" s="10" t="str">
        <f>IF(C220="","",IFERROR(INDEX(Lists!$B$2:$B$27,MATCH(C220,Lists!$A$2:$A$27,0)),"رمز غير معروف"))</f>
        <v/>
      </c>
      <c r="E220" s="4"/>
      <c r="F220" s="4"/>
      <c r="G220" s="18"/>
      <c r="H220" s="32"/>
      <c r="I220" s="32"/>
      <c r="J220" s="33" t="str">
        <f t="shared" si="6"/>
        <v/>
      </c>
      <c r="K220" s="30" t="str">
        <f>IF(J220="","",IF(J220&gt;=KPIs!$D$5,"نعم","لا"))</f>
        <v/>
      </c>
      <c r="L220" s="18"/>
      <c r="M220" s="34" t="str">
        <f t="shared" si="7"/>
        <v/>
      </c>
      <c r="N220" s="4"/>
      <c r="O220" s="4"/>
      <c r="P220" s="4"/>
    </row>
    <row r="221" spans="1:16" ht="18" x14ac:dyDescent="0.25">
      <c r="A221" s="4"/>
      <c r="B221" s="18"/>
      <c r="C221" s="18"/>
      <c r="D221" s="10" t="str">
        <f>IF(C221="","",IFERROR(INDEX(Lists!$B$2:$B$27,MATCH(C221,Lists!$A$2:$A$27,0)),"رمز غير معروف"))</f>
        <v/>
      </c>
      <c r="E221" s="4"/>
      <c r="F221" s="4"/>
      <c r="G221" s="18"/>
      <c r="H221" s="32"/>
      <c r="I221" s="32"/>
      <c r="J221" s="33" t="str">
        <f t="shared" si="6"/>
        <v/>
      </c>
      <c r="K221" s="30" t="str">
        <f>IF(J221="","",IF(J221&gt;=KPIs!$D$5,"نعم","لا"))</f>
        <v/>
      </c>
      <c r="L221" s="18"/>
      <c r="M221" s="34" t="str">
        <f t="shared" si="7"/>
        <v/>
      </c>
      <c r="N221" s="4"/>
      <c r="O221" s="4"/>
      <c r="P221" s="4"/>
    </row>
    <row r="222" spans="1:16" ht="18" x14ac:dyDescent="0.25">
      <c r="A222" s="4"/>
      <c r="B222" s="18"/>
      <c r="C222" s="18"/>
      <c r="D222" s="10" t="str">
        <f>IF(C222="","",IFERROR(INDEX(Lists!$B$2:$B$27,MATCH(C222,Lists!$A$2:$A$27,0)),"رمز غير معروف"))</f>
        <v/>
      </c>
      <c r="E222" s="4"/>
      <c r="F222" s="4"/>
      <c r="G222" s="18"/>
      <c r="H222" s="32"/>
      <c r="I222" s="32"/>
      <c r="J222" s="33" t="str">
        <f t="shared" si="6"/>
        <v/>
      </c>
      <c r="K222" s="30" t="str">
        <f>IF(J222="","",IF(J222&gt;=KPIs!$D$5,"نعم","لا"))</f>
        <v/>
      </c>
      <c r="L222" s="18"/>
      <c r="M222" s="34" t="str">
        <f t="shared" si="7"/>
        <v/>
      </c>
      <c r="N222" s="4"/>
      <c r="O222" s="4"/>
      <c r="P222" s="4"/>
    </row>
    <row r="223" spans="1:16" ht="18" x14ac:dyDescent="0.25">
      <c r="A223" s="4"/>
      <c r="B223" s="18"/>
      <c r="C223" s="18"/>
      <c r="D223" s="10" t="str">
        <f>IF(C223="","",IFERROR(INDEX(Lists!$B$2:$B$27,MATCH(C223,Lists!$A$2:$A$27,0)),"رمز غير معروف"))</f>
        <v/>
      </c>
      <c r="E223" s="4"/>
      <c r="F223" s="4"/>
      <c r="G223" s="18"/>
      <c r="H223" s="32"/>
      <c r="I223" s="32"/>
      <c r="J223" s="33" t="str">
        <f t="shared" si="6"/>
        <v/>
      </c>
      <c r="K223" s="30" t="str">
        <f>IF(J223="","",IF(J223&gt;=KPIs!$D$5,"نعم","لا"))</f>
        <v/>
      </c>
      <c r="L223" s="18"/>
      <c r="M223" s="34" t="str">
        <f t="shared" si="7"/>
        <v/>
      </c>
      <c r="N223" s="4"/>
      <c r="O223" s="4"/>
      <c r="P223" s="4"/>
    </row>
    <row r="224" spans="1:16" ht="18" x14ac:dyDescent="0.25">
      <c r="A224" s="4"/>
      <c r="B224" s="18"/>
      <c r="C224" s="18"/>
      <c r="D224" s="10" t="str">
        <f>IF(C224="","",IFERROR(INDEX(Lists!$B$2:$B$27,MATCH(C224,Lists!$A$2:$A$27,0)),"رمز غير معروف"))</f>
        <v/>
      </c>
      <c r="E224" s="4"/>
      <c r="F224" s="4"/>
      <c r="G224" s="18"/>
      <c r="H224" s="32"/>
      <c r="I224" s="32"/>
      <c r="J224" s="33" t="str">
        <f t="shared" si="6"/>
        <v/>
      </c>
      <c r="K224" s="30" t="str">
        <f>IF(J224="","",IF(J224&gt;=KPIs!$D$5,"نعم","لا"))</f>
        <v/>
      </c>
      <c r="L224" s="18"/>
      <c r="M224" s="34" t="str">
        <f t="shared" si="7"/>
        <v/>
      </c>
      <c r="N224" s="4"/>
      <c r="O224" s="4"/>
      <c r="P224" s="4"/>
    </row>
    <row r="225" spans="1:16" ht="18" x14ac:dyDescent="0.25">
      <c r="A225" s="4"/>
      <c r="B225" s="18"/>
      <c r="C225" s="18"/>
      <c r="D225" s="10" t="str">
        <f>IF(C225="","",IFERROR(INDEX(Lists!$B$2:$B$27,MATCH(C225,Lists!$A$2:$A$27,0)),"رمز غير معروف"))</f>
        <v/>
      </c>
      <c r="E225" s="4"/>
      <c r="F225" s="4"/>
      <c r="G225" s="18"/>
      <c r="H225" s="32"/>
      <c r="I225" s="32"/>
      <c r="J225" s="33" t="str">
        <f t="shared" si="6"/>
        <v/>
      </c>
      <c r="K225" s="30" t="str">
        <f>IF(J225="","",IF(J225&gt;=KPIs!$D$5,"نعم","لا"))</f>
        <v/>
      </c>
      <c r="L225" s="18"/>
      <c r="M225" s="34" t="str">
        <f t="shared" si="7"/>
        <v/>
      </c>
      <c r="N225" s="4"/>
      <c r="O225" s="4"/>
      <c r="P225" s="4"/>
    </row>
    <row r="226" spans="1:16" ht="18" x14ac:dyDescent="0.25">
      <c r="A226" s="4"/>
      <c r="B226" s="18"/>
      <c r="C226" s="18"/>
      <c r="D226" s="10" t="str">
        <f>IF(C226="","",IFERROR(INDEX(Lists!$B$2:$B$27,MATCH(C226,Lists!$A$2:$A$27,0)),"رمز غير معروف"))</f>
        <v/>
      </c>
      <c r="E226" s="4"/>
      <c r="F226" s="4"/>
      <c r="G226" s="18"/>
      <c r="H226" s="32"/>
      <c r="I226" s="32"/>
      <c r="J226" s="33" t="str">
        <f t="shared" si="6"/>
        <v/>
      </c>
      <c r="K226" s="30" t="str">
        <f>IF(J226="","",IF(J226&gt;=KPIs!$D$5,"نعم","لا"))</f>
        <v/>
      </c>
      <c r="L226" s="18"/>
      <c r="M226" s="34" t="str">
        <f t="shared" si="7"/>
        <v/>
      </c>
      <c r="N226" s="4"/>
      <c r="O226" s="4"/>
      <c r="P226" s="4"/>
    </row>
    <row r="227" spans="1:16" ht="18" x14ac:dyDescent="0.25">
      <c r="A227" s="4"/>
      <c r="B227" s="18"/>
      <c r="C227" s="18"/>
      <c r="D227" s="10" t="str">
        <f>IF(C227="","",IFERROR(INDEX(Lists!$B$2:$B$27,MATCH(C227,Lists!$A$2:$A$27,0)),"رمز غير معروف"))</f>
        <v/>
      </c>
      <c r="E227" s="4"/>
      <c r="F227" s="4"/>
      <c r="G227" s="18"/>
      <c r="H227" s="32"/>
      <c r="I227" s="32"/>
      <c r="J227" s="33" t="str">
        <f t="shared" si="6"/>
        <v/>
      </c>
      <c r="K227" s="30" t="str">
        <f>IF(J227="","",IF(J227&gt;=KPIs!$D$5,"نعم","لا"))</f>
        <v/>
      </c>
      <c r="L227" s="18"/>
      <c r="M227" s="34" t="str">
        <f t="shared" si="7"/>
        <v/>
      </c>
      <c r="N227" s="4"/>
      <c r="O227" s="4"/>
      <c r="P227" s="4"/>
    </row>
    <row r="228" spans="1:16" ht="18" x14ac:dyDescent="0.25">
      <c r="A228" s="4"/>
      <c r="B228" s="18"/>
      <c r="C228" s="18"/>
      <c r="D228" s="10" t="str">
        <f>IF(C228="","",IFERROR(INDEX(Lists!$B$2:$B$27,MATCH(C228,Lists!$A$2:$A$27,0)),"رمز غير معروف"))</f>
        <v/>
      </c>
      <c r="E228" s="4"/>
      <c r="F228" s="4"/>
      <c r="G228" s="18"/>
      <c r="H228" s="32"/>
      <c r="I228" s="32"/>
      <c r="J228" s="33" t="str">
        <f t="shared" si="6"/>
        <v/>
      </c>
      <c r="K228" s="30" t="str">
        <f>IF(J228="","",IF(J228&gt;=KPIs!$D$5,"نعم","لا"))</f>
        <v/>
      </c>
      <c r="L228" s="18"/>
      <c r="M228" s="34" t="str">
        <f t="shared" si="7"/>
        <v/>
      </c>
      <c r="N228" s="4"/>
      <c r="O228" s="4"/>
      <c r="P228" s="4"/>
    </row>
    <row r="229" spans="1:16" ht="18" x14ac:dyDescent="0.25">
      <c r="A229" s="4"/>
      <c r="B229" s="18"/>
      <c r="C229" s="18"/>
      <c r="D229" s="10" t="str">
        <f>IF(C229="","",IFERROR(INDEX(Lists!$B$2:$B$27,MATCH(C229,Lists!$A$2:$A$27,0)),"رمز غير معروف"))</f>
        <v/>
      </c>
      <c r="E229" s="4"/>
      <c r="F229" s="4"/>
      <c r="G229" s="18"/>
      <c r="H229" s="32"/>
      <c r="I229" s="32"/>
      <c r="J229" s="33" t="str">
        <f t="shared" si="6"/>
        <v/>
      </c>
      <c r="K229" s="30" t="str">
        <f>IF(J229="","",IF(J229&gt;=KPIs!$D$5,"نعم","لا"))</f>
        <v/>
      </c>
      <c r="L229" s="18"/>
      <c r="M229" s="34" t="str">
        <f t="shared" si="7"/>
        <v/>
      </c>
      <c r="N229" s="4"/>
      <c r="O229" s="4"/>
      <c r="P229" s="4"/>
    </row>
    <row r="230" spans="1:16" ht="18" x14ac:dyDescent="0.25">
      <c r="A230" s="4"/>
      <c r="B230" s="18"/>
      <c r="C230" s="18"/>
      <c r="D230" s="10" t="str">
        <f>IF(C230="","",IFERROR(INDEX(Lists!$B$2:$B$27,MATCH(C230,Lists!$A$2:$A$27,0)),"رمز غير معروف"))</f>
        <v/>
      </c>
      <c r="E230" s="4"/>
      <c r="F230" s="4"/>
      <c r="G230" s="18"/>
      <c r="H230" s="32"/>
      <c r="I230" s="32"/>
      <c r="J230" s="33" t="str">
        <f t="shared" si="6"/>
        <v/>
      </c>
      <c r="K230" s="30" t="str">
        <f>IF(J230="","",IF(J230&gt;=KPIs!$D$5,"نعم","لا"))</f>
        <v/>
      </c>
      <c r="L230" s="18"/>
      <c r="M230" s="34" t="str">
        <f t="shared" si="7"/>
        <v/>
      </c>
      <c r="N230" s="4"/>
      <c r="O230" s="4"/>
      <c r="P230" s="4"/>
    </row>
    <row r="231" spans="1:16" ht="18" x14ac:dyDescent="0.25">
      <c r="A231" s="4"/>
      <c r="B231" s="18"/>
      <c r="C231" s="18"/>
      <c r="D231" s="10" t="str">
        <f>IF(C231="","",IFERROR(INDEX(Lists!$B$2:$B$27,MATCH(C231,Lists!$A$2:$A$27,0)),"رمز غير معروف"))</f>
        <v/>
      </c>
      <c r="E231" s="4"/>
      <c r="F231" s="4"/>
      <c r="G231" s="18"/>
      <c r="H231" s="32"/>
      <c r="I231" s="32"/>
      <c r="J231" s="33" t="str">
        <f t="shared" si="6"/>
        <v/>
      </c>
      <c r="K231" s="30" t="str">
        <f>IF(J231="","",IF(J231&gt;=KPIs!$D$5,"نعم","لا"))</f>
        <v/>
      </c>
      <c r="L231" s="18"/>
      <c r="M231" s="34" t="str">
        <f t="shared" si="7"/>
        <v/>
      </c>
      <c r="N231" s="4"/>
      <c r="O231" s="4"/>
      <c r="P231" s="4"/>
    </row>
    <row r="232" spans="1:16" ht="18" x14ac:dyDescent="0.25">
      <c r="A232" s="4"/>
      <c r="B232" s="18"/>
      <c r="C232" s="18"/>
      <c r="D232" s="10" t="str">
        <f>IF(C232="","",IFERROR(INDEX(Lists!$B$2:$B$27,MATCH(C232,Lists!$A$2:$A$27,0)),"رمز غير معروف"))</f>
        <v/>
      </c>
      <c r="E232" s="4"/>
      <c r="F232" s="4"/>
      <c r="G232" s="18"/>
      <c r="H232" s="32"/>
      <c r="I232" s="32"/>
      <c r="J232" s="33" t="str">
        <f t="shared" si="6"/>
        <v/>
      </c>
      <c r="K232" s="30" t="str">
        <f>IF(J232="","",IF(J232&gt;=KPIs!$D$5,"نعم","لا"))</f>
        <v/>
      </c>
      <c r="L232" s="18"/>
      <c r="M232" s="34" t="str">
        <f t="shared" si="7"/>
        <v/>
      </c>
      <c r="N232" s="4"/>
      <c r="O232" s="4"/>
      <c r="P232" s="4"/>
    </row>
    <row r="233" spans="1:16" ht="18" x14ac:dyDescent="0.25">
      <c r="A233" s="4"/>
      <c r="B233" s="18"/>
      <c r="C233" s="18"/>
      <c r="D233" s="10" t="str">
        <f>IF(C233="","",IFERROR(INDEX(Lists!$B$2:$B$27,MATCH(C233,Lists!$A$2:$A$27,0)),"رمز غير معروف"))</f>
        <v/>
      </c>
      <c r="E233" s="4"/>
      <c r="F233" s="4"/>
      <c r="G233" s="18"/>
      <c r="H233" s="32"/>
      <c r="I233" s="32"/>
      <c r="J233" s="33" t="str">
        <f t="shared" si="6"/>
        <v/>
      </c>
      <c r="K233" s="30" t="str">
        <f>IF(J233="","",IF(J233&gt;=KPIs!$D$5,"نعم","لا"))</f>
        <v/>
      </c>
      <c r="L233" s="18"/>
      <c r="M233" s="34" t="str">
        <f t="shared" si="7"/>
        <v/>
      </c>
      <c r="N233" s="4"/>
      <c r="O233" s="4"/>
      <c r="P233" s="4"/>
    </row>
    <row r="234" spans="1:16" ht="18" x14ac:dyDescent="0.25">
      <c r="A234" s="4"/>
      <c r="B234" s="18"/>
      <c r="C234" s="18"/>
      <c r="D234" s="10" t="str">
        <f>IF(C234="","",IFERROR(INDEX(Lists!$B$2:$B$27,MATCH(C234,Lists!$A$2:$A$27,0)),"رمز غير معروف"))</f>
        <v/>
      </c>
      <c r="E234" s="4"/>
      <c r="F234" s="4"/>
      <c r="G234" s="18"/>
      <c r="H234" s="32"/>
      <c r="I234" s="32"/>
      <c r="J234" s="33" t="str">
        <f t="shared" si="6"/>
        <v/>
      </c>
      <c r="K234" s="30" t="str">
        <f>IF(J234="","",IF(J234&gt;=KPIs!$D$5,"نعم","لا"))</f>
        <v/>
      </c>
      <c r="L234" s="18"/>
      <c r="M234" s="34" t="str">
        <f t="shared" si="7"/>
        <v/>
      </c>
      <c r="N234" s="4"/>
      <c r="O234" s="4"/>
      <c r="P234" s="4"/>
    </row>
    <row r="235" spans="1:16" ht="18" x14ac:dyDescent="0.25">
      <c r="A235" s="4"/>
      <c r="B235" s="18"/>
      <c r="C235" s="18"/>
      <c r="D235" s="10" t="str">
        <f>IF(C235="","",IFERROR(INDEX(Lists!$B$2:$B$27,MATCH(C235,Lists!$A$2:$A$27,0)),"رمز غير معروف"))</f>
        <v/>
      </c>
      <c r="E235" s="4"/>
      <c r="F235" s="4"/>
      <c r="G235" s="18"/>
      <c r="H235" s="32"/>
      <c r="I235" s="32"/>
      <c r="J235" s="33" t="str">
        <f t="shared" si="6"/>
        <v/>
      </c>
      <c r="K235" s="30" t="str">
        <f>IF(J235="","",IF(J235&gt;=KPIs!$D$5,"نعم","لا"))</f>
        <v/>
      </c>
      <c r="L235" s="18"/>
      <c r="M235" s="34" t="str">
        <f t="shared" si="7"/>
        <v/>
      </c>
      <c r="N235" s="4"/>
      <c r="O235" s="4"/>
      <c r="P235" s="4"/>
    </row>
    <row r="236" spans="1:16" ht="18" x14ac:dyDescent="0.25">
      <c r="A236" s="4"/>
      <c r="B236" s="18"/>
      <c r="C236" s="18"/>
      <c r="D236" s="10" t="str">
        <f>IF(C236="","",IFERROR(INDEX(Lists!$B$2:$B$27,MATCH(C236,Lists!$A$2:$A$27,0)),"رمز غير معروف"))</f>
        <v/>
      </c>
      <c r="E236" s="4"/>
      <c r="F236" s="4"/>
      <c r="G236" s="18"/>
      <c r="H236" s="32"/>
      <c r="I236" s="32"/>
      <c r="J236" s="33" t="str">
        <f t="shared" si="6"/>
        <v/>
      </c>
      <c r="K236" s="30" t="str">
        <f>IF(J236="","",IF(J236&gt;=KPIs!$D$5,"نعم","لا"))</f>
        <v/>
      </c>
      <c r="L236" s="18"/>
      <c r="M236" s="34" t="str">
        <f t="shared" si="7"/>
        <v/>
      </c>
      <c r="N236" s="4"/>
      <c r="O236" s="4"/>
      <c r="P236" s="4"/>
    </row>
    <row r="237" spans="1:16" ht="18" x14ac:dyDescent="0.25">
      <c r="A237" s="4"/>
      <c r="B237" s="18"/>
      <c r="C237" s="18"/>
      <c r="D237" s="10" t="str">
        <f>IF(C237="","",IFERROR(INDEX(Lists!$B$2:$B$27,MATCH(C237,Lists!$A$2:$A$27,0)),"رمز غير معروف"))</f>
        <v/>
      </c>
      <c r="E237" s="4"/>
      <c r="F237" s="4"/>
      <c r="G237" s="18"/>
      <c r="H237" s="32"/>
      <c r="I237" s="32"/>
      <c r="J237" s="33" t="str">
        <f t="shared" si="6"/>
        <v/>
      </c>
      <c r="K237" s="30" t="str">
        <f>IF(J237="","",IF(J237&gt;=KPIs!$D$5,"نعم","لا"))</f>
        <v/>
      </c>
      <c r="L237" s="18"/>
      <c r="M237" s="34" t="str">
        <f t="shared" si="7"/>
        <v/>
      </c>
      <c r="N237" s="4"/>
      <c r="O237" s="4"/>
      <c r="P237" s="4"/>
    </row>
    <row r="238" spans="1:16" ht="18" x14ac:dyDescent="0.25">
      <c r="A238" s="4"/>
      <c r="B238" s="18"/>
      <c r="C238" s="18"/>
      <c r="D238" s="10" t="str">
        <f>IF(C238="","",IFERROR(INDEX(Lists!$B$2:$B$27,MATCH(C238,Lists!$A$2:$A$27,0)),"رمز غير معروف"))</f>
        <v/>
      </c>
      <c r="E238" s="4"/>
      <c r="F238" s="4"/>
      <c r="G238" s="18"/>
      <c r="H238" s="32"/>
      <c r="I238" s="32"/>
      <c r="J238" s="33" t="str">
        <f t="shared" si="6"/>
        <v/>
      </c>
      <c r="K238" s="30" t="str">
        <f>IF(J238="","",IF(J238&gt;=KPIs!$D$5,"نعم","لا"))</f>
        <v/>
      </c>
      <c r="L238" s="18"/>
      <c r="M238" s="34" t="str">
        <f t="shared" si="7"/>
        <v/>
      </c>
      <c r="N238" s="4"/>
      <c r="O238" s="4"/>
      <c r="P238" s="4"/>
    </row>
    <row r="239" spans="1:16" ht="18" x14ac:dyDescent="0.25">
      <c r="A239" s="4"/>
      <c r="B239" s="18"/>
      <c r="C239" s="18"/>
      <c r="D239" s="10" t="str">
        <f>IF(C239="","",IFERROR(INDEX(Lists!$B$2:$B$27,MATCH(C239,Lists!$A$2:$A$27,0)),"رمز غير معروف"))</f>
        <v/>
      </c>
      <c r="E239" s="4"/>
      <c r="F239" s="4"/>
      <c r="G239" s="18"/>
      <c r="H239" s="32"/>
      <c r="I239" s="32"/>
      <c r="J239" s="33" t="str">
        <f t="shared" si="6"/>
        <v/>
      </c>
      <c r="K239" s="30" t="str">
        <f>IF(J239="","",IF(J239&gt;=KPIs!$D$5,"نعم","لا"))</f>
        <v/>
      </c>
      <c r="L239" s="18"/>
      <c r="M239" s="34" t="str">
        <f t="shared" si="7"/>
        <v/>
      </c>
      <c r="N239" s="4"/>
      <c r="O239" s="4"/>
      <c r="P239" s="4"/>
    </row>
    <row r="240" spans="1:16" ht="18" x14ac:dyDescent="0.25">
      <c r="A240" s="4"/>
      <c r="B240" s="18"/>
      <c r="C240" s="18"/>
      <c r="D240" s="10" t="str">
        <f>IF(C240="","",IFERROR(INDEX(Lists!$B$2:$B$27,MATCH(C240,Lists!$A$2:$A$27,0)),"رمز غير معروف"))</f>
        <v/>
      </c>
      <c r="E240" s="4"/>
      <c r="F240" s="4"/>
      <c r="G240" s="18"/>
      <c r="H240" s="32"/>
      <c r="I240" s="32"/>
      <c r="J240" s="33" t="str">
        <f t="shared" si="6"/>
        <v/>
      </c>
      <c r="K240" s="30" t="str">
        <f>IF(J240="","",IF(J240&gt;=KPIs!$D$5,"نعم","لا"))</f>
        <v/>
      </c>
      <c r="L240" s="18"/>
      <c r="M240" s="34" t="str">
        <f t="shared" si="7"/>
        <v/>
      </c>
      <c r="N240" s="4"/>
      <c r="O240" s="4"/>
      <c r="P240" s="4"/>
    </row>
    <row r="241" spans="1:16" ht="18" x14ac:dyDescent="0.25">
      <c r="A241" s="4"/>
      <c r="B241" s="18"/>
      <c r="C241" s="18"/>
      <c r="D241" s="10" t="str">
        <f>IF(C241="","",IFERROR(INDEX(Lists!$B$2:$B$27,MATCH(C241,Lists!$A$2:$A$27,0)),"رمز غير معروف"))</f>
        <v/>
      </c>
      <c r="E241" s="4"/>
      <c r="F241" s="4"/>
      <c r="G241" s="18"/>
      <c r="H241" s="32"/>
      <c r="I241" s="32"/>
      <c r="J241" s="33" t="str">
        <f t="shared" si="6"/>
        <v/>
      </c>
      <c r="K241" s="30" t="str">
        <f>IF(J241="","",IF(J241&gt;=KPIs!$D$5,"نعم","لا"))</f>
        <v/>
      </c>
      <c r="L241" s="18"/>
      <c r="M241" s="34" t="str">
        <f t="shared" si="7"/>
        <v/>
      </c>
      <c r="N241" s="4"/>
      <c r="O241" s="4"/>
      <c r="P241" s="4"/>
    </row>
    <row r="242" spans="1:16" ht="18" x14ac:dyDescent="0.25">
      <c r="A242" s="4"/>
      <c r="B242" s="18"/>
      <c r="C242" s="18"/>
      <c r="D242" s="10" t="str">
        <f>IF(C242="","",IFERROR(INDEX(Lists!$B$2:$B$27,MATCH(C242,Lists!$A$2:$A$27,0)),"رمز غير معروف"))</f>
        <v/>
      </c>
      <c r="E242" s="4"/>
      <c r="F242" s="4"/>
      <c r="G242" s="18"/>
      <c r="H242" s="32"/>
      <c r="I242" s="32"/>
      <c r="J242" s="33" t="str">
        <f t="shared" si="6"/>
        <v/>
      </c>
      <c r="K242" s="30" t="str">
        <f>IF(J242="","",IF(J242&gt;=KPIs!$D$5,"نعم","لا"))</f>
        <v/>
      </c>
      <c r="L242" s="18"/>
      <c r="M242" s="34" t="str">
        <f t="shared" si="7"/>
        <v/>
      </c>
      <c r="N242" s="4"/>
      <c r="O242" s="4"/>
      <c r="P242" s="4"/>
    </row>
    <row r="243" spans="1:16" ht="18" x14ac:dyDescent="0.25">
      <c r="A243" s="4"/>
      <c r="B243" s="18"/>
      <c r="C243" s="18"/>
      <c r="D243" s="10" t="str">
        <f>IF(C243="","",IFERROR(INDEX(Lists!$B$2:$B$27,MATCH(C243,Lists!$A$2:$A$27,0)),"رمز غير معروف"))</f>
        <v/>
      </c>
      <c r="E243" s="4"/>
      <c r="F243" s="4"/>
      <c r="G243" s="18"/>
      <c r="H243" s="32"/>
      <c r="I243" s="32"/>
      <c r="J243" s="33" t="str">
        <f t="shared" si="6"/>
        <v/>
      </c>
      <c r="K243" s="30" t="str">
        <f>IF(J243="","",IF(J243&gt;=KPIs!$D$5,"نعم","لا"))</f>
        <v/>
      </c>
      <c r="L243" s="18"/>
      <c r="M243" s="34" t="str">
        <f t="shared" si="7"/>
        <v/>
      </c>
      <c r="N243" s="4"/>
      <c r="O243" s="4"/>
      <c r="P243" s="4"/>
    </row>
    <row r="244" spans="1:16" ht="18" x14ac:dyDescent="0.25">
      <c r="A244" s="4"/>
      <c r="B244" s="18"/>
      <c r="C244" s="18"/>
      <c r="D244" s="10" t="str">
        <f>IF(C244="","",IFERROR(INDEX(Lists!$B$2:$B$27,MATCH(C244,Lists!$A$2:$A$27,0)),"رمز غير معروف"))</f>
        <v/>
      </c>
      <c r="E244" s="4"/>
      <c r="F244" s="4"/>
      <c r="G244" s="18"/>
      <c r="H244" s="32"/>
      <c r="I244" s="32"/>
      <c r="J244" s="33" t="str">
        <f t="shared" si="6"/>
        <v/>
      </c>
      <c r="K244" s="30" t="str">
        <f>IF(J244="","",IF(J244&gt;=KPIs!$D$5,"نعم","لا"))</f>
        <v/>
      </c>
      <c r="L244" s="18"/>
      <c r="M244" s="34" t="str">
        <f t="shared" si="7"/>
        <v/>
      </c>
      <c r="N244" s="4"/>
      <c r="O244" s="4"/>
      <c r="P244" s="4"/>
    </row>
    <row r="245" spans="1:16" ht="18" x14ac:dyDescent="0.25">
      <c r="A245" s="4"/>
      <c r="B245" s="18"/>
      <c r="C245" s="18"/>
      <c r="D245" s="10" t="str">
        <f>IF(C245="","",IFERROR(INDEX(Lists!$B$2:$B$27,MATCH(C245,Lists!$A$2:$A$27,0)),"رمز غير معروف"))</f>
        <v/>
      </c>
      <c r="E245" s="4"/>
      <c r="F245" s="4"/>
      <c r="G245" s="18"/>
      <c r="H245" s="32"/>
      <c r="I245" s="32"/>
      <c r="J245" s="33" t="str">
        <f t="shared" si="6"/>
        <v/>
      </c>
      <c r="K245" s="30" t="str">
        <f>IF(J245="","",IF(J245&gt;=KPIs!$D$5,"نعم","لا"))</f>
        <v/>
      </c>
      <c r="L245" s="18"/>
      <c r="M245" s="34" t="str">
        <f t="shared" si="7"/>
        <v/>
      </c>
      <c r="N245" s="4"/>
      <c r="O245" s="4"/>
      <c r="P245" s="4"/>
    </row>
    <row r="246" spans="1:16" ht="18" x14ac:dyDescent="0.25">
      <c r="A246" s="4"/>
      <c r="B246" s="18"/>
      <c r="C246" s="18"/>
      <c r="D246" s="10" t="str">
        <f>IF(C246="","",IFERROR(INDEX(Lists!$B$2:$B$27,MATCH(C246,Lists!$A$2:$A$27,0)),"رمز غير معروف"))</f>
        <v/>
      </c>
      <c r="E246" s="4"/>
      <c r="F246" s="4"/>
      <c r="G246" s="18"/>
      <c r="H246" s="32"/>
      <c r="I246" s="32"/>
      <c r="J246" s="33" t="str">
        <f t="shared" si="6"/>
        <v/>
      </c>
      <c r="K246" s="30" t="str">
        <f>IF(J246="","",IF(J246&gt;=KPIs!$D$5,"نعم","لا"))</f>
        <v/>
      </c>
      <c r="L246" s="18"/>
      <c r="M246" s="34" t="str">
        <f t="shared" si="7"/>
        <v/>
      </c>
      <c r="N246" s="4"/>
      <c r="O246" s="4"/>
      <c r="P246" s="4"/>
    </row>
    <row r="247" spans="1:16" ht="18" x14ac:dyDescent="0.25">
      <c r="A247" s="4"/>
      <c r="B247" s="18"/>
      <c r="C247" s="18"/>
      <c r="D247" s="10" t="str">
        <f>IF(C247="","",IFERROR(INDEX(Lists!$B$2:$B$27,MATCH(C247,Lists!$A$2:$A$27,0)),"رمز غير معروف"))</f>
        <v/>
      </c>
      <c r="E247" s="4"/>
      <c r="F247" s="4"/>
      <c r="G247" s="18"/>
      <c r="H247" s="32"/>
      <c r="I247" s="32"/>
      <c r="J247" s="33" t="str">
        <f t="shared" si="6"/>
        <v/>
      </c>
      <c r="K247" s="30" t="str">
        <f>IF(J247="","",IF(J247&gt;=KPIs!$D$5,"نعم","لا"))</f>
        <v/>
      </c>
      <c r="L247" s="18"/>
      <c r="M247" s="34" t="str">
        <f t="shared" si="7"/>
        <v/>
      </c>
      <c r="N247" s="4"/>
      <c r="O247" s="4"/>
      <c r="P247" s="4"/>
    </row>
    <row r="248" spans="1:16" ht="18" x14ac:dyDescent="0.25">
      <c r="A248" s="4"/>
      <c r="B248" s="18"/>
      <c r="C248" s="18"/>
      <c r="D248" s="10" t="str">
        <f>IF(C248="","",IFERROR(INDEX(Lists!$B$2:$B$27,MATCH(C248,Lists!$A$2:$A$27,0)),"رمز غير معروف"))</f>
        <v/>
      </c>
      <c r="E248" s="4"/>
      <c r="F248" s="4"/>
      <c r="G248" s="18"/>
      <c r="H248" s="32"/>
      <c r="I248" s="32"/>
      <c r="J248" s="33" t="str">
        <f t="shared" si="6"/>
        <v/>
      </c>
      <c r="K248" s="30" t="str">
        <f>IF(J248="","",IF(J248&gt;=KPIs!$D$5,"نعم","لا"))</f>
        <v/>
      </c>
      <c r="L248" s="18"/>
      <c r="M248" s="34" t="str">
        <f t="shared" si="7"/>
        <v/>
      </c>
      <c r="N248" s="4"/>
      <c r="O248" s="4"/>
      <c r="P248" s="4"/>
    </row>
    <row r="249" spans="1:16" ht="18" x14ac:dyDescent="0.25">
      <c r="A249" s="4"/>
      <c r="B249" s="18"/>
      <c r="C249" s="18"/>
      <c r="D249" s="10" t="str">
        <f>IF(C249="","",IFERROR(INDEX(Lists!$B$2:$B$27,MATCH(C249,Lists!$A$2:$A$27,0)),"رمز غير معروف"))</f>
        <v/>
      </c>
      <c r="E249" s="4"/>
      <c r="F249" s="4"/>
      <c r="G249" s="18"/>
      <c r="H249" s="32"/>
      <c r="I249" s="32"/>
      <c r="J249" s="33" t="str">
        <f t="shared" si="6"/>
        <v/>
      </c>
      <c r="K249" s="30" t="str">
        <f>IF(J249="","",IF(J249&gt;=KPIs!$D$5,"نعم","لا"))</f>
        <v/>
      </c>
      <c r="L249" s="18"/>
      <c r="M249" s="34" t="str">
        <f t="shared" si="7"/>
        <v/>
      </c>
      <c r="N249" s="4"/>
      <c r="O249" s="4"/>
      <c r="P249" s="4"/>
    </row>
    <row r="250" spans="1:16" ht="18" x14ac:dyDescent="0.25">
      <c r="A250" s="4"/>
      <c r="B250" s="18"/>
      <c r="C250" s="18"/>
      <c r="D250" s="10" t="str">
        <f>IF(C250="","",IFERROR(INDEX(Lists!$B$2:$B$27,MATCH(C250,Lists!$A$2:$A$27,0)),"رمز غير معروف"))</f>
        <v/>
      </c>
      <c r="E250" s="4"/>
      <c r="F250" s="4"/>
      <c r="G250" s="18"/>
      <c r="H250" s="32"/>
      <c r="I250" s="32"/>
      <c r="J250" s="33" t="str">
        <f t="shared" si="6"/>
        <v/>
      </c>
      <c r="K250" s="30" t="str">
        <f>IF(J250="","",IF(J250&gt;=KPIs!$D$5,"نعم","لا"))</f>
        <v/>
      </c>
      <c r="L250" s="18"/>
      <c r="M250" s="34" t="str">
        <f t="shared" si="7"/>
        <v/>
      </c>
      <c r="N250" s="4"/>
      <c r="O250" s="4"/>
      <c r="P250" s="4"/>
    </row>
    <row r="251" spans="1:16" ht="18" x14ac:dyDescent="0.25">
      <c r="A251" s="4"/>
      <c r="B251" s="18"/>
      <c r="C251" s="18"/>
      <c r="D251" s="10" t="str">
        <f>IF(C251="","",IFERROR(INDEX(Lists!$B$2:$B$27,MATCH(C251,Lists!$A$2:$A$27,0)),"رمز غير معروف"))</f>
        <v/>
      </c>
      <c r="E251" s="4"/>
      <c r="F251" s="4"/>
      <c r="G251" s="18"/>
      <c r="H251" s="32"/>
      <c r="I251" s="32"/>
      <c r="J251" s="33" t="str">
        <f t="shared" si="6"/>
        <v/>
      </c>
      <c r="K251" s="30" t="str">
        <f>IF(J251="","",IF(J251&gt;=KPIs!$D$5,"نعم","لا"))</f>
        <v/>
      </c>
      <c r="L251" s="18"/>
      <c r="M251" s="34" t="str">
        <f t="shared" si="7"/>
        <v/>
      </c>
      <c r="N251" s="4"/>
      <c r="O251" s="4"/>
      <c r="P251" s="4"/>
    </row>
    <row r="252" spans="1:16" ht="18" x14ac:dyDescent="0.25">
      <c r="A252" s="4"/>
      <c r="B252" s="18"/>
      <c r="C252" s="18"/>
      <c r="D252" s="10" t="str">
        <f>IF(C252="","",IFERROR(INDEX(Lists!$B$2:$B$27,MATCH(C252,Lists!$A$2:$A$27,0)),"رمز غير معروف"))</f>
        <v/>
      </c>
      <c r="E252" s="4"/>
      <c r="F252" s="4"/>
      <c r="G252" s="18"/>
      <c r="H252" s="32"/>
      <c r="I252" s="32"/>
      <c r="J252" s="33" t="str">
        <f t="shared" si="6"/>
        <v/>
      </c>
      <c r="K252" s="30" t="str">
        <f>IF(J252="","",IF(J252&gt;=KPIs!$D$5,"نعم","لا"))</f>
        <v/>
      </c>
      <c r="L252" s="18"/>
      <c r="M252" s="34" t="str">
        <f t="shared" si="7"/>
        <v/>
      </c>
      <c r="N252" s="4"/>
      <c r="O252" s="4"/>
      <c r="P252" s="4"/>
    </row>
    <row r="253" spans="1:16" ht="18" x14ac:dyDescent="0.25">
      <c r="A253" s="4"/>
      <c r="B253" s="18"/>
      <c r="C253" s="18"/>
      <c r="D253" s="10" t="str">
        <f>IF(C253="","",IFERROR(INDEX(Lists!$B$2:$B$27,MATCH(C253,Lists!$A$2:$A$27,0)),"رمز غير معروف"))</f>
        <v/>
      </c>
      <c r="E253" s="4"/>
      <c r="F253" s="4"/>
      <c r="G253" s="18"/>
      <c r="H253" s="32"/>
      <c r="I253" s="32"/>
      <c r="J253" s="33" t="str">
        <f t="shared" si="6"/>
        <v/>
      </c>
      <c r="K253" s="30" t="str">
        <f>IF(J253="","",IF(J253&gt;=KPIs!$D$5,"نعم","لا"))</f>
        <v/>
      </c>
      <c r="L253" s="18"/>
      <c r="M253" s="34" t="str">
        <f t="shared" si="7"/>
        <v/>
      </c>
      <c r="N253" s="4"/>
      <c r="O253" s="4"/>
      <c r="P253" s="4"/>
    </row>
    <row r="254" spans="1:16" ht="18" x14ac:dyDescent="0.25">
      <c r="A254" s="4"/>
      <c r="B254" s="18"/>
      <c r="C254" s="18"/>
      <c r="D254" s="10" t="str">
        <f>IF(C254="","",IFERROR(INDEX(Lists!$B$2:$B$27,MATCH(C254,Lists!$A$2:$A$27,0)),"رمز غير معروف"))</f>
        <v/>
      </c>
      <c r="E254" s="4"/>
      <c r="F254" s="4"/>
      <c r="G254" s="18"/>
      <c r="H254" s="32"/>
      <c r="I254" s="32"/>
      <c r="J254" s="33" t="str">
        <f t="shared" si="6"/>
        <v/>
      </c>
      <c r="K254" s="30" t="str">
        <f>IF(J254="","",IF(J254&gt;=KPIs!$D$5,"نعم","لا"))</f>
        <v/>
      </c>
      <c r="L254" s="18"/>
      <c r="M254" s="34" t="str">
        <f t="shared" si="7"/>
        <v/>
      </c>
      <c r="N254" s="4"/>
      <c r="O254" s="4"/>
      <c r="P254" s="4"/>
    </row>
    <row r="255" spans="1:16" ht="18" x14ac:dyDescent="0.25">
      <c r="A255" s="4"/>
      <c r="B255" s="18"/>
      <c r="C255" s="18"/>
      <c r="D255" s="10" t="str">
        <f>IF(C255="","",IFERROR(INDEX(Lists!$B$2:$B$27,MATCH(C255,Lists!$A$2:$A$27,0)),"رمز غير معروف"))</f>
        <v/>
      </c>
      <c r="E255" s="4"/>
      <c r="F255" s="4"/>
      <c r="G255" s="18"/>
      <c r="H255" s="32"/>
      <c r="I255" s="32"/>
      <c r="J255" s="33" t="str">
        <f t="shared" si="6"/>
        <v/>
      </c>
      <c r="K255" s="30" t="str">
        <f>IF(J255="","",IF(J255&gt;=KPIs!$D$5,"نعم","لا"))</f>
        <v/>
      </c>
      <c r="L255" s="18"/>
      <c r="M255" s="34" t="str">
        <f t="shared" si="7"/>
        <v/>
      </c>
      <c r="N255" s="4"/>
      <c r="O255" s="4"/>
      <c r="P255" s="4"/>
    </row>
    <row r="256" spans="1:16" ht="18" x14ac:dyDescent="0.25">
      <c r="A256" s="4"/>
      <c r="B256" s="18"/>
      <c r="C256" s="18"/>
      <c r="D256" s="10" t="str">
        <f>IF(C256="","",IFERROR(INDEX(Lists!$B$2:$B$27,MATCH(C256,Lists!$A$2:$A$27,0)),"رمز غير معروف"))</f>
        <v/>
      </c>
      <c r="E256" s="4"/>
      <c r="F256" s="4"/>
      <c r="G256" s="18"/>
      <c r="H256" s="32"/>
      <c r="I256" s="32"/>
      <c r="J256" s="33" t="str">
        <f t="shared" si="6"/>
        <v/>
      </c>
      <c r="K256" s="30" t="str">
        <f>IF(J256="","",IF(J256&gt;=KPIs!$D$5,"نعم","لا"))</f>
        <v/>
      </c>
      <c r="L256" s="18"/>
      <c r="M256" s="34" t="str">
        <f t="shared" si="7"/>
        <v/>
      </c>
      <c r="N256" s="4"/>
      <c r="O256" s="4"/>
      <c r="P256" s="4"/>
    </row>
    <row r="257" spans="1:16" ht="18" x14ac:dyDescent="0.25">
      <c r="A257" s="4"/>
      <c r="B257" s="18"/>
      <c r="C257" s="18"/>
      <c r="D257" s="10" t="str">
        <f>IF(C257="","",IFERROR(INDEX(Lists!$B$2:$B$27,MATCH(C257,Lists!$A$2:$A$27,0)),"رمز غير معروف"))</f>
        <v/>
      </c>
      <c r="E257" s="4"/>
      <c r="F257" s="4"/>
      <c r="G257" s="18"/>
      <c r="H257" s="32"/>
      <c r="I257" s="32"/>
      <c r="J257" s="33" t="str">
        <f t="shared" si="6"/>
        <v/>
      </c>
      <c r="K257" s="30" t="str">
        <f>IF(J257="","",IF(J257&gt;=KPIs!$D$5,"نعم","لا"))</f>
        <v/>
      </c>
      <c r="L257" s="18"/>
      <c r="M257" s="34" t="str">
        <f t="shared" si="7"/>
        <v/>
      </c>
      <c r="N257" s="4"/>
      <c r="O257" s="4"/>
      <c r="P257" s="4"/>
    </row>
    <row r="258" spans="1:16" ht="18" x14ac:dyDescent="0.25">
      <c r="A258" s="4"/>
      <c r="B258" s="18"/>
      <c r="C258" s="18"/>
      <c r="D258" s="10" t="str">
        <f>IF(C258="","",IFERROR(INDEX(Lists!$B$2:$B$27,MATCH(C258,Lists!$A$2:$A$27,0)),"رمز غير معروف"))</f>
        <v/>
      </c>
      <c r="E258" s="4"/>
      <c r="F258" s="4"/>
      <c r="G258" s="18"/>
      <c r="H258" s="32"/>
      <c r="I258" s="32"/>
      <c r="J258" s="33" t="str">
        <f t="shared" si="6"/>
        <v/>
      </c>
      <c r="K258" s="30" t="str">
        <f>IF(J258="","",IF(J258&gt;=KPIs!$D$5,"نعم","لا"))</f>
        <v/>
      </c>
      <c r="L258" s="18"/>
      <c r="M258" s="34" t="str">
        <f t="shared" si="7"/>
        <v/>
      </c>
      <c r="N258" s="4"/>
      <c r="O258" s="4"/>
      <c r="P258" s="4"/>
    </row>
    <row r="259" spans="1:16" ht="18" x14ac:dyDescent="0.25">
      <c r="A259" s="4"/>
      <c r="B259" s="18"/>
      <c r="C259" s="18"/>
      <c r="D259" s="10" t="str">
        <f>IF(C259="","",IFERROR(INDEX(Lists!$B$2:$B$27,MATCH(C259,Lists!$A$2:$A$27,0)),"رمز غير معروف"))</f>
        <v/>
      </c>
      <c r="E259" s="4"/>
      <c r="F259" s="4"/>
      <c r="G259" s="18"/>
      <c r="H259" s="32"/>
      <c r="I259" s="32"/>
      <c r="J259" s="33" t="str">
        <f t="shared" si="6"/>
        <v/>
      </c>
      <c r="K259" s="30" t="str">
        <f>IF(J259="","",IF(J259&gt;=KPIs!$D$5,"نعم","لا"))</f>
        <v/>
      </c>
      <c r="L259" s="18"/>
      <c r="M259" s="34" t="str">
        <f t="shared" si="7"/>
        <v/>
      </c>
      <c r="N259" s="4"/>
      <c r="O259" s="4"/>
      <c r="P259" s="4"/>
    </row>
    <row r="260" spans="1:16" ht="18" x14ac:dyDescent="0.25">
      <c r="A260" s="4"/>
      <c r="B260" s="18"/>
      <c r="C260" s="18"/>
      <c r="D260" s="10" t="str">
        <f>IF(C260="","",IFERROR(INDEX(Lists!$B$2:$B$27,MATCH(C260,Lists!$A$2:$A$27,0)),"رمز غير معروف"))</f>
        <v/>
      </c>
      <c r="E260" s="4"/>
      <c r="F260" s="4"/>
      <c r="G260" s="18"/>
      <c r="H260" s="32"/>
      <c r="I260" s="32"/>
      <c r="J260" s="33" t="str">
        <f t="shared" si="6"/>
        <v/>
      </c>
      <c r="K260" s="30" t="str">
        <f>IF(J260="","",IF(J260&gt;=KPIs!$D$5,"نعم","لا"))</f>
        <v/>
      </c>
      <c r="L260" s="18"/>
      <c r="M260" s="34" t="str">
        <f t="shared" si="7"/>
        <v/>
      </c>
      <c r="N260" s="4"/>
      <c r="O260" s="4"/>
      <c r="P260" s="4"/>
    </row>
    <row r="261" spans="1:16" ht="18" x14ac:dyDescent="0.25">
      <c r="A261" s="4"/>
      <c r="B261" s="18"/>
      <c r="C261" s="18"/>
      <c r="D261" s="10" t="str">
        <f>IF(C261="","",IFERROR(INDEX(Lists!$B$2:$B$27,MATCH(C261,Lists!$A$2:$A$27,0)),"رمز غير معروف"))</f>
        <v/>
      </c>
      <c r="E261" s="4"/>
      <c r="F261" s="4"/>
      <c r="G261" s="18"/>
      <c r="H261" s="32"/>
      <c r="I261" s="32"/>
      <c r="J261" s="33" t="str">
        <f t="shared" ref="J261:J304" si="8">IF(OR(H261="",I261=""),"",ROUND((I261-H261)*24,1))</f>
        <v/>
      </c>
      <c r="K261" s="30" t="str">
        <f>IF(J261="","",IF(J261&gt;=KPIs!$D$5,"نعم","لا"))</f>
        <v/>
      </c>
      <c r="L261" s="18"/>
      <c r="M261" s="34" t="str">
        <f t="shared" ref="M261:M304" si="9">IF(OR(B261&lt;&gt;"R0",L261=""),"",IF(L261="مرفوض",0,1))</f>
        <v/>
      </c>
      <c r="N261" s="4"/>
      <c r="O261" s="4"/>
      <c r="P261" s="4"/>
    </row>
    <row r="262" spans="1:16" ht="18" x14ac:dyDescent="0.25">
      <c r="A262" s="4"/>
      <c r="B262" s="18"/>
      <c r="C262" s="18"/>
      <c r="D262" s="10" t="str">
        <f>IF(C262="","",IFERROR(INDEX(Lists!$B$2:$B$27,MATCH(C262,Lists!$A$2:$A$27,0)),"رمز غير معروف"))</f>
        <v/>
      </c>
      <c r="E262" s="4"/>
      <c r="F262" s="4"/>
      <c r="G262" s="18"/>
      <c r="H262" s="32"/>
      <c r="I262" s="32"/>
      <c r="J262" s="33" t="str">
        <f t="shared" si="8"/>
        <v/>
      </c>
      <c r="K262" s="30" t="str">
        <f>IF(J262="","",IF(J262&gt;=KPIs!$D$5,"نعم","لا"))</f>
        <v/>
      </c>
      <c r="L262" s="18"/>
      <c r="M262" s="34" t="str">
        <f t="shared" si="9"/>
        <v/>
      </c>
      <c r="N262" s="4"/>
      <c r="O262" s="4"/>
      <c r="P262" s="4"/>
    </row>
    <row r="263" spans="1:16" ht="18" x14ac:dyDescent="0.25">
      <c r="A263" s="4"/>
      <c r="B263" s="18"/>
      <c r="C263" s="18"/>
      <c r="D263" s="10" t="str">
        <f>IF(C263="","",IFERROR(INDEX(Lists!$B$2:$B$27,MATCH(C263,Lists!$A$2:$A$27,0)),"رمز غير معروف"))</f>
        <v/>
      </c>
      <c r="E263" s="4"/>
      <c r="F263" s="4"/>
      <c r="G263" s="18"/>
      <c r="H263" s="32"/>
      <c r="I263" s="32"/>
      <c r="J263" s="33" t="str">
        <f t="shared" si="8"/>
        <v/>
      </c>
      <c r="K263" s="30" t="str">
        <f>IF(J263="","",IF(J263&gt;=KPIs!$D$5,"نعم","لا"))</f>
        <v/>
      </c>
      <c r="L263" s="18"/>
      <c r="M263" s="34" t="str">
        <f t="shared" si="9"/>
        <v/>
      </c>
      <c r="N263" s="4"/>
      <c r="O263" s="4"/>
      <c r="P263" s="4"/>
    </row>
    <row r="264" spans="1:16" ht="18" x14ac:dyDescent="0.25">
      <c r="A264" s="4"/>
      <c r="B264" s="18"/>
      <c r="C264" s="18"/>
      <c r="D264" s="10" t="str">
        <f>IF(C264="","",IFERROR(INDEX(Lists!$B$2:$B$27,MATCH(C264,Lists!$A$2:$A$27,0)),"رمز غير معروف"))</f>
        <v/>
      </c>
      <c r="E264" s="4"/>
      <c r="F264" s="4"/>
      <c r="G264" s="18"/>
      <c r="H264" s="32"/>
      <c r="I264" s="32"/>
      <c r="J264" s="33" t="str">
        <f t="shared" si="8"/>
        <v/>
      </c>
      <c r="K264" s="30" t="str">
        <f>IF(J264="","",IF(J264&gt;=KPIs!$D$5,"نعم","لا"))</f>
        <v/>
      </c>
      <c r="L264" s="18"/>
      <c r="M264" s="34" t="str">
        <f t="shared" si="9"/>
        <v/>
      </c>
      <c r="N264" s="4"/>
      <c r="O264" s="4"/>
      <c r="P264" s="4"/>
    </row>
    <row r="265" spans="1:16" ht="18" x14ac:dyDescent="0.25">
      <c r="A265" s="4"/>
      <c r="B265" s="18"/>
      <c r="C265" s="18"/>
      <c r="D265" s="10" t="str">
        <f>IF(C265="","",IFERROR(INDEX(Lists!$B$2:$B$27,MATCH(C265,Lists!$A$2:$A$27,0)),"رمز غير معروف"))</f>
        <v/>
      </c>
      <c r="E265" s="4"/>
      <c r="F265" s="4"/>
      <c r="G265" s="18"/>
      <c r="H265" s="32"/>
      <c r="I265" s="32"/>
      <c r="J265" s="33" t="str">
        <f t="shared" si="8"/>
        <v/>
      </c>
      <c r="K265" s="30" t="str">
        <f>IF(J265="","",IF(J265&gt;=KPIs!$D$5,"نعم","لا"))</f>
        <v/>
      </c>
      <c r="L265" s="18"/>
      <c r="M265" s="34" t="str">
        <f t="shared" si="9"/>
        <v/>
      </c>
      <c r="N265" s="4"/>
      <c r="O265" s="4"/>
      <c r="P265" s="4"/>
    </row>
    <row r="266" spans="1:16" ht="18" x14ac:dyDescent="0.25">
      <c r="A266" s="4"/>
      <c r="B266" s="18"/>
      <c r="C266" s="18"/>
      <c r="D266" s="10" t="str">
        <f>IF(C266="","",IFERROR(INDEX(Lists!$B$2:$B$27,MATCH(C266,Lists!$A$2:$A$27,0)),"رمز غير معروف"))</f>
        <v/>
      </c>
      <c r="E266" s="4"/>
      <c r="F266" s="4"/>
      <c r="G266" s="18"/>
      <c r="H266" s="32"/>
      <c r="I266" s="32"/>
      <c r="J266" s="33" t="str">
        <f t="shared" si="8"/>
        <v/>
      </c>
      <c r="K266" s="30" t="str">
        <f>IF(J266="","",IF(J266&gt;=KPIs!$D$5,"نعم","لا"))</f>
        <v/>
      </c>
      <c r="L266" s="18"/>
      <c r="M266" s="34" t="str">
        <f t="shared" si="9"/>
        <v/>
      </c>
      <c r="N266" s="4"/>
      <c r="O266" s="4"/>
      <c r="P266" s="4"/>
    </row>
    <row r="267" spans="1:16" ht="18" x14ac:dyDescent="0.25">
      <c r="A267" s="4"/>
      <c r="B267" s="18"/>
      <c r="C267" s="18"/>
      <c r="D267" s="10" t="str">
        <f>IF(C267="","",IFERROR(INDEX(Lists!$B$2:$B$27,MATCH(C267,Lists!$A$2:$A$27,0)),"رمز غير معروف"))</f>
        <v/>
      </c>
      <c r="E267" s="4"/>
      <c r="F267" s="4"/>
      <c r="G267" s="18"/>
      <c r="H267" s="32"/>
      <c r="I267" s="32"/>
      <c r="J267" s="33" t="str">
        <f t="shared" si="8"/>
        <v/>
      </c>
      <c r="K267" s="30" t="str">
        <f>IF(J267="","",IF(J267&gt;=KPIs!$D$5,"نعم","لا"))</f>
        <v/>
      </c>
      <c r="L267" s="18"/>
      <c r="M267" s="34" t="str">
        <f t="shared" si="9"/>
        <v/>
      </c>
      <c r="N267" s="4"/>
      <c r="O267" s="4"/>
      <c r="P267" s="4"/>
    </row>
    <row r="268" spans="1:16" ht="18" x14ac:dyDescent="0.25">
      <c r="A268" s="4"/>
      <c r="B268" s="18"/>
      <c r="C268" s="18"/>
      <c r="D268" s="10" t="str">
        <f>IF(C268="","",IFERROR(INDEX(Lists!$B$2:$B$27,MATCH(C268,Lists!$A$2:$A$27,0)),"رمز غير معروف"))</f>
        <v/>
      </c>
      <c r="E268" s="4"/>
      <c r="F268" s="4"/>
      <c r="G268" s="18"/>
      <c r="H268" s="32"/>
      <c r="I268" s="32"/>
      <c r="J268" s="33" t="str">
        <f t="shared" si="8"/>
        <v/>
      </c>
      <c r="K268" s="30" t="str">
        <f>IF(J268="","",IF(J268&gt;=KPIs!$D$5,"نعم","لا"))</f>
        <v/>
      </c>
      <c r="L268" s="18"/>
      <c r="M268" s="34" t="str">
        <f t="shared" si="9"/>
        <v/>
      </c>
      <c r="N268" s="4"/>
      <c r="O268" s="4"/>
      <c r="P268" s="4"/>
    </row>
    <row r="269" spans="1:16" ht="18" x14ac:dyDescent="0.25">
      <c r="A269" s="4"/>
      <c r="B269" s="18"/>
      <c r="C269" s="18"/>
      <c r="D269" s="10" t="str">
        <f>IF(C269="","",IFERROR(INDEX(Lists!$B$2:$B$27,MATCH(C269,Lists!$A$2:$A$27,0)),"رمز غير معروف"))</f>
        <v/>
      </c>
      <c r="E269" s="4"/>
      <c r="F269" s="4"/>
      <c r="G269" s="18"/>
      <c r="H269" s="32"/>
      <c r="I269" s="32"/>
      <c r="J269" s="33" t="str">
        <f t="shared" si="8"/>
        <v/>
      </c>
      <c r="K269" s="30" t="str">
        <f>IF(J269="","",IF(J269&gt;=KPIs!$D$5,"نعم","لا"))</f>
        <v/>
      </c>
      <c r="L269" s="18"/>
      <c r="M269" s="34" t="str">
        <f t="shared" si="9"/>
        <v/>
      </c>
      <c r="N269" s="4"/>
      <c r="O269" s="4"/>
      <c r="P269" s="4"/>
    </row>
    <row r="270" spans="1:16" ht="18" x14ac:dyDescent="0.25">
      <c r="A270" s="4"/>
      <c r="B270" s="18"/>
      <c r="C270" s="18"/>
      <c r="D270" s="10" t="str">
        <f>IF(C270="","",IFERROR(INDEX(Lists!$B$2:$B$27,MATCH(C270,Lists!$A$2:$A$27,0)),"رمز غير معروف"))</f>
        <v/>
      </c>
      <c r="E270" s="4"/>
      <c r="F270" s="4"/>
      <c r="G270" s="18"/>
      <c r="H270" s="32"/>
      <c r="I270" s="32"/>
      <c r="J270" s="33" t="str">
        <f t="shared" si="8"/>
        <v/>
      </c>
      <c r="K270" s="30" t="str">
        <f>IF(J270="","",IF(J270&gt;=KPIs!$D$5,"نعم","لا"))</f>
        <v/>
      </c>
      <c r="L270" s="18"/>
      <c r="M270" s="34" t="str">
        <f t="shared" si="9"/>
        <v/>
      </c>
      <c r="N270" s="4"/>
      <c r="O270" s="4"/>
      <c r="P270" s="4"/>
    </row>
    <row r="271" spans="1:16" ht="18" x14ac:dyDescent="0.25">
      <c r="A271" s="4"/>
      <c r="B271" s="18"/>
      <c r="C271" s="18"/>
      <c r="D271" s="10" t="str">
        <f>IF(C271="","",IFERROR(INDEX(Lists!$B$2:$B$27,MATCH(C271,Lists!$A$2:$A$27,0)),"رمز غير معروف"))</f>
        <v/>
      </c>
      <c r="E271" s="4"/>
      <c r="F271" s="4"/>
      <c r="G271" s="18"/>
      <c r="H271" s="32"/>
      <c r="I271" s="32"/>
      <c r="J271" s="33" t="str">
        <f t="shared" si="8"/>
        <v/>
      </c>
      <c r="K271" s="30" t="str">
        <f>IF(J271="","",IF(J271&gt;=KPIs!$D$5,"نعم","لا"))</f>
        <v/>
      </c>
      <c r="L271" s="18"/>
      <c r="M271" s="34" t="str">
        <f t="shared" si="9"/>
        <v/>
      </c>
      <c r="N271" s="4"/>
      <c r="O271" s="4"/>
      <c r="P271" s="4"/>
    </row>
    <row r="272" spans="1:16" ht="18" x14ac:dyDescent="0.25">
      <c r="A272" s="4"/>
      <c r="B272" s="18"/>
      <c r="C272" s="18"/>
      <c r="D272" s="10" t="str">
        <f>IF(C272="","",IFERROR(INDEX(Lists!$B$2:$B$27,MATCH(C272,Lists!$A$2:$A$27,0)),"رمز غير معروف"))</f>
        <v/>
      </c>
      <c r="E272" s="4"/>
      <c r="F272" s="4"/>
      <c r="G272" s="18"/>
      <c r="H272" s="32"/>
      <c r="I272" s="32"/>
      <c r="J272" s="33" t="str">
        <f t="shared" si="8"/>
        <v/>
      </c>
      <c r="K272" s="30" t="str">
        <f>IF(J272="","",IF(J272&gt;=KPIs!$D$5,"نعم","لا"))</f>
        <v/>
      </c>
      <c r="L272" s="18"/>
      <c r="M272" s="34" t="str">
        <f t="shared" si="9"/>
        <v/>
      </c>
      <c r="N272" s="4"/>
      <c r="O272" s="4"/>
      <c r="P272" s="4"/>
    </row>
    <row r="273" spans="1:16" ht="18" x14ac:dyDescent="0.25">
      <c r="A273" s="4"/>
      <c r="B273" s="18"/>
      <c r="C273" s="18"/>
      <c r="D273" s="10" t="str">
        <f>IF(C273="","",IFERROR(INDEX(Lists!$B$2:$B$27,MATCH(C273,Lists!$A$2:$A$27,0)),"رمز غير معروف"))</f>
        <v/>
      </c>
      <c r="E273" s="4"/>
      <c r="F273" s="4"/>
      <c r="G273" s="18"/>
      <c r="H273" s="32"/>
      <c r="I273" s="32"/>
      <c r="J273" s="33" t="str">
        <f t="shared" si="8"/>
        <v/>
      </c>
      <c r="K273" s="30" t="str">
        <f>IF(J273="","",IF(J273&gt;=KPIs!$D$5,"نعم","لا"))</f>
        <v/>
      </c>
      <c r="L273" s="18"/>
      <c r="M273" s="34" t="str">
        <f t="shared" si="9"/>
        <v/>
      </c>
      <c r="N273" s="4"/>
      <c r="O273" s="4"/>
      <c r="P273" s="4"/>
    </row>
    <row r="274" spans="1:16" ht="18" x14ac:dyDescent="0.25">
      <c r="A274" s="4"/>
      <c r="B274" s="18"/>
      <c r="C274" s="18"/>
      <c r="D274" s="10" t="str">
        <f>IF(C274="","",IFERROR(INDEX(Lists!$B$2:$B$27,MATCH(C274,Lists!$A$2:$A$27,0)),"رمز غير معروف"))</f>
        <v/>
      </c>
      <c r="E274" s="4"/>
      <c r="F274" s="4"/>
      <c r="G274" s="18"/>
      <c r="H274" s="32"/>
      <c r="I274" s="32"/>
      <c r="J274" s="33" t="str">
        <f t="shared" si="8"/>
        <v/>
      </c>
      <c r="K274" s="30" t="str">
        <f>IF(J274="","",IF(J274&gt;=KPIs!$D$5,"نعم","لا"))</f>
        <v/>
      </c>
      <c r="L274" s="18"/>
      <c r="M274" s="34" t="str">
        <f t="shared" si="9"/>
        <v/>
      </c>
      <c r="N274" s="4"/>
      <c r="O274" s="4"/>
      <c r="P274" s="4"/>
    </row>
    <row r="275" spans="1:16" ht="18" x14ac:dyDescent="0.25">
      <c r="A275" s="4"/>
      <c r="B275" s="18"/>
      <c r="C275" s="18"/>
      <c r="D275" s="10" t="str">
        <f>IF(C275="","",IFERROR(INDEX(Lists!$B$2:$B$27,MATCH(C275,Lists!$A$2:$A$27,0)),"رمز غير معروف"))</f>
        <v/>
      </c>
      <c r="E275" s="4"/>
      <c r="F275" s="4"/>
      <c r="G275" s="18"/>
      <c r="H275" s="32"/>
      <c r="I275" s="32"/>
      <c r="J275" s="33" t="str">
        <f t="shared" si="8"/>
        <v/>
      </c>
      <c r="K275" s="30" t="str">
        <f>IF(J275="","",IF(J275&gt;=KPIs!$D$5,"نعم","لا"))</f>
        <v/>
      </c>
      <c r="L275" s="18"/>
      <c r="M275" s="34" t="str">
        <f t="shared" si="9"/>
        <v/>
      </c>
      <c r="N275" s="4"/>
      <c r="O275" s="4"/>
      <c r="P275" s="4"/>
    </row>
    <row r="276" spans="1:16" ht="18" x14ac:dyDescent="0.25">
      <c r="A276" s="4"/>
      <c r="B276" s="18"/>
      <c r="C276" s="18"/>
      <c r="D276" s="10" t="str">
        <f>IF(C276="","",IFERROR(INDEX(Lists!$B$2:$B$27,MATCH(C276,Lists!$A$2:$A$27,0)),"رمز غير معروف"))</f>
        <v/>
      </c>
      <c r="E276" s="4"/>
      <c r="F276" s="4"/>
      <c r="G276" s="18"/>
      <c r="H276" s="32"/>
      <c r="I276" s="32"/>
      <c r="J276" s="33" t="str">
        <f t="shared" si="8"/>
        <v/>
      </c>
      <c r="K276" s="30" t="str">
        <f>IF(J276="","",IF(J276&gt;=KPIs!$D$5,"نعم","لا"))</f>
        <v/>
      </c>
      <c r="L276" s="18"/>
      <c r="M276" s="34" t="str">
        <f t="shared" si="9"/>
        <v/>
      </c>
      <c r="N276" s="4"/>
      <c r="O276" s="4"/>
      <c r="P276" s="4"/>
    </row>
    <row r="277" spans="1:16" ht="18" x14ac:dyDescent="0.25">
      <c r="A277" s="4"/>
      <c r="B277" s="18"/>
      <c r="C277" s="18"/>
      <c r="D277" s="10" t="str">
        <f>IF(C277="","",IFERROR(INDEX(Lists!$B$2:$B$27,MATCH(C277,Lists!$A$2:$A$27,0)),"رمز غير معروف"))</f>
        <v/>
      </c>
      <c r="E277" s="4"/>
      <c r="F277" s="4"/>
      <c r="G277" s="18"/>
      <c r="H277" s="32"/>
      <c r="I277" s="32"/>
      <c r="J277" s="33" t="str">
        <f t="shared" si="8"/>
        <v/>
      </c>
      <c r="K277" s="30" t="str">
        <f>IF(J277="","",IF(J277&gt;=KPIs!$D$5,"نعم","لا"))</f>
        <v/>
      </c>
      <c r="L277" s="18"/>
      <c r="M277" s="34" t="str">
        <f t="shared" si="9"/>
        <v/>
      </c>
      <c r="N277" s="4"/>
      <c r="O277" s="4"/>
      <c r="P277" s="4"/>
    </row>
    <row r="278" spans="1:16" ht="18" x14ac:dyDescent="0.25">
      <c r="A278" s="4"/>
      <c r="B278" s="18"/>
      <c r="C278" s="18"/>
      <c r="D278" s="10" t="str">
        <f>IF(C278="","",IFERROR(INDEX(Lists!$B$2:$B$27,MATCH(C278,Lists!$A$2:$A$27,0)),"رمز غير معروف"))</f>
        <v/>
      </c>
      <c r="E278" s="4"/>
      <c r="F278" s="4"/>
      <c r="G278" s="18"/>
      <c r="H278" s="32"/>
      <c r="I278" s="32"/>
      <c r="J278" s="33" t="str">
        <f t="shared" si="8"/>
        <v/>
      </c>
      <c r="K278" s="30" t="str">
        <f>IF(J278="","",IF(J278&gt;=KPIs!$D$5,"نعم","لا"))</f>
        <v/>
      </c>
      <c r="L278" s="18"/>
      <c r="M278" s="34" t="str">
        <f t="shared" si="9"/>
        <v/>
      </c>
      <c r="N278" s="4"/>
      <c r="O278" s="4"/>
      <c r="P278" s="4"/>
    </row>
    <row r="279" spans="1:16" ht="18" x14ac:dyDescent="0.25">
      <c r="A279" s="4"/>
      <c r="B279" s="18"/>
      <c r="C279" s="18"/>
      <c r="D279" s="10" t="str">
        <f>IF(C279="","",IFERROR(INDEX(Lists!$B$2:$B$27,MATCH(C279,Lists!$A$2:$A$27,0)),"رمز غير معروف"))</f>
        <v/>
      </c>
      <c r="E279" s="4"/>
      <c r="F279" s="4"/>
      <c r="G279" s="18"/>
      <c r="H279" s="32"/>
      <c r="I279" s="32"/>
      <c r="J279" s="33" t="str">
        <f t="shared" si="8"/>
        <v/>
      </c>
      <c r="K279" s="30" t="str">
        <f>IF(J279="","",IF(J279&gt;=KPIs!$D$5,"نعم","لا"))</f>
        <v/>
      </c>
      <c r="L279" s="18"/>
      <c r="M279" s="34" t="str">
        <f t="shared" si="9"/>
        <v/>
      </c>
      <c r="N279" s="4"/>
      <c r="O279" s="4"/>
      <c r="P279" s="4"/>
    </row>
    <row r="280" spans="1:16" ht="18" x14ac:dyDescent="0.25">
      <c r="A280" s="4"/>
      <c r="B280" s="18"/>
      <c r="C280" s="18"/>
      <c r="D280" s="10" t="str">
        <f>IF(C280="","",IFERROR(INDEX(Lists!$B$2:$B$27,MATCH(C280,Lists!$A$2:$A$27,0)),"رمز غير معروف"))</f>
        <v/>
      </c>
      <c r="E280" s="4"/>
      <c r="F280" s="4"/>
      <c r="G280" s="18"/>
      <c r="H280" s="32"/>
      <c r="I280" s="32"/>
      <c r="J280" s="33" t="str">
        <f t="shared" si="8"/>
        <v/>
      </c>
      <c r="K280" s="30" t="str">
        <f>IF(J280="","",IF(J280&gt;=KPIs!$D$5,"نعم","لا"))</f>
        <v/>
      </c>
      <c r="L280" s="18"/>
      <c r="M280" s="34" t="str">
        <f t="shared" si="9"/>
        <v/>
      </c>
      <c r="N280" s="4"/>
      <c r="O280" s="4"/>
      <c r="P280" s="4"/>
    </row>
    <row r="281" spans="1:16" ht="18" x14ac:dyDescent="0.25">
      <c r="A281" s="4"/>
      <c r="B281" s="18"/>
      <c r="C281" s="18"/>
      <c r="D281" s="10" t="str">
        <f>IF(C281="","",IFERROR(INDEX(Lists!$B$2:$B$27,MATCH(C281,Lists!$A$2:$A$27,0)),"رمز غير معروف"))</f>
        <v/>
      </c>
      <c r="E281" s="4"/>
      <c r="F281" s="4"/>
      <c r="G281" s="18"/>
      <c r="H281" s="32"/>
      <c r="I281" s="32"/>
      <c r="J281" s="33" t="str">
        <f t="shared" si="8"/>
        <v/>
      </c>
      <c r="K281" s="30" t="str">
        <f>IF(J281="","",IF(J281&gt;=KPIs!$D$5,"نعم","لا"))</f>
        <v/>
      </c>
      <c r="L281" s="18"/>
      <c r="M281" s="34" t="str">
        <f t="shared" si="9"/>
        <v/>
      </c>
      <c r="N281" s="4"/>
      <c r="O281" s="4"/>
      <c r="P281" s="4"/>
    </row>
    <row r="282" spans="1:16" ht="18" x14ac:dyDescent="0.25">
      <c r="A282" s="4"/>
      <c r="B282" s="18"/>
      <c r="C282" s="18"/>
      <c r="D282" s="10" t="str">
        <f>IF(C282="","",IFERROR(INDEX(Lists!$B$2:$B$27,MATCH(C282,Lists!$A$2:$A$27,0)),"رمز غير معروف"))</f>
        <v/>
      </c>
      <c r="E282" s="4"/>
      <c r="F282" s="4"/>
      <c r="G282" s="18"/>
      <c r="H282" s="32"/>
      <c r="I282" s="32"/>
      <c r="J282" s="33" t="str">
        <f t="shared" si="8"/>
        <v/>
      </c>
      <c r="K282" s="30" t="str">
        <f>IF(J282="","",IF(J282&gt;=KPIs!$D$5,"نعم","لا"))</f>
        <v/>
      </c>
      <c r="L282" s="18"/>
      <c r="M282" s="34" t="str">
        <f t="shared" si="9"/>
        <v/>
      </c>
      <c r="N282" s="4"/>
      <c r="O282" s="4"/>
      <c r="P282" s="4"/>
    </row>
    <row r="283" spans="1:16" ht="18" x14ac:dyDescent="0.25">
      <c r="A283" s="4"/>
      <c r="B283" s="18"/>
      <c r="C283" s="18"/>
      <c r="D283" s="10" t="str">
        <f>IF(C283="","",IFERROR(INDEX(Lists!$B$2:$B$27,MATCH(C283,Lists!$A$2:$A$27,0)),"رمز غير معروف"))</f>
        <v/>
      </c>
      <c r="E283" s="4"/>
      <c r="F283" s="4"/>
      <c r="G283" s="18"/>
      <c r="H283" s="32"/>
      <c r="I283" s="32"/>
      <c r="J283" s="33" t="str">
        <f t="shared" si="8"/>
        <v/>
      </c>
      <c r="K283" s="30" t="str">
        <f>IF(J283="","",IF(J283&gt;=KPIs!$D$5,"نعم","لا"))</f>
        <v/>
      </c>
      <c r="L283" s="18"/>
      <c r="M283" s="34" t="str">
        <f t="shared" si="9"/>
        <v/>
      </c>
      <c r="N283" s="4"/>
      <c r="O283" s="4"/>
      <c r="P283" s="4"/>
    </row>
    <row r="284" spans="1:16" ht="18" x14ac:dyDescent="0.25">
      <c r="A284" s="4"/>
      <c r="B284" s="18"/>
      <c r="C284" s="18"/>
      <c r="D284" s="10" t="str">
        <f>IF(C284="","",IFERROR(INDEX(Lists!$B$2:$B$27,MATCH(C284,Lists!$A$2:$A$27,0)),"رمز غير معروف"))</f>
        <v/>
      </c>
      <c r="E284" s="4"/>
      <c r="F284" s="4"/>
      <c r="G284" s="18"/>
      <c r="H284" s="32"/>
      <c r="I284" s="32"/>
      <c r="J284" s="33" t="str">
        <f t="shared" si="8"/>
        <v/>
      </c>
      <c r="K284" s="30" t="str">
        <f>IF(J284="","",IF(J284&gt;=KPIs!$D$5,"نعم","لا"))</f>
        <v/>
      </c>
      <c r="L284" s="18"/>
      <c r="M284" s="34" t="str">
        <f t="shared" si="9"/>
        <v/>
      </c>
      <c r="N284" s="4"/>
      <c r="O284" s="4"/>
      <c r="P284" s="4"/>
    </row>
    <row r="285" spans="1:16" ht="18" x14ac:dyDescent="0.25">
      <c r="A285" s="4"/>
      <c r="B285" s="18"/>
      <c r="C285" s="18"/>
      <c r="D285" s="10" t="str">
        <f>IF(C285="","",IFERROR(INDEX(Lists!$B$2:$B$27,MATCH(C285,Lists!$A$2:$A$27,0)),"رمز غير معروف"))</f>
        <v/>
      </c>
      <c r="E285" s="4"/>
      <c r="F285" s="4"/>
      <c r="G285" s="18"/>
      <c r="H285" s="32"/>
      <c r="I285" s="32"/>
      <c r="J285" s="33" t="str">
        <f t="shared" si="8"/>
        <v/>
      </c>
      <c r="K285" s="30" t="str">
        <f>IF(J285="","",IF(J285&gt;=KPIs!$D$5,"نعم","لا"))</f>
        <v/>
      </c>
      <c r="L285" s="18"/>
      <c r="M285" s="34" t="str">
        <f t="shared" si="9"/>
        <v/>
      </c>
      <c r="N285" s="4"/>
      <c r="O285" s="4"/>
      <c r="P285" s="4"/>
    </row>
    <row r="286" spans="1:16" ht="18" x14ac:dyDescent="0.25">
      <c r="A286" s="4"/>
      <c r="B286" s="18"/>
      <c r="C286" s="18"/>
      <c r="D286" s="10" t="str">
        <f>IF(C286="","",IFERROR(INDEX(Lists!$B$2:$B$27,MATCH(C286,Lists!$A$2:$A$27,0)),"رمز غير معروف"))</f>
        <v/>
      </c>
      <c r="E286" s="4"/>
      <c r="F286" s="4"/>
      <c r="G286" s="18"/>
      <c r="H286" s="32"/>
      <c r="I286" s="32"/>
      <c r="J286" s="33" t="str">
        <f t="shared" si="8"/>
        <v/>
      </c>
      <c r="K286" s="30" t="str">
        <f>IF(J286="","",IF(J286&gt;=KPIs!$D$5,"نعم","لا"))</f>
        <v/>
      </c>
      <c r="L286" s="18"/>
      <c r="M286" s="34" t="str">
        <f t="shared" si="9"/>
        <v/>
      </c>
      <c r="N286" s="4"/>
      <c r="O286" s="4"/>
      <c r="P286" s="4"/>
    </row>
    <row r="287" spans="1:16" ht="18" x14ac:dyDescent="0.25">
      <c r="A287" s="4"/>
      <c r="B287" s="18"/>
      <c r="C287" s="18"/>
      <c r="D287" s="10" t="str">
        <f>IF(C287="","",IFERROR(INDEX(Lists!$B$2:$B$27,MATCH(C287,Lists!$A$2:$A$27,0)),"رمز غير معروف"))</f>
        <v/>
      </c>
      <c r="E287" s="4"/>
      <c r="F287" s="4"/>
      <c r="G287" s="18"/>
      <c r="H287" s="32"/>
      <c r="I287" s="32"/>
      <c r="J287" s="33" t="str">
        <f t="shared" si="8"/>
        <v/>
      </c>
      <c r="K287" s="30" t="str">
        <f>IF(J287="","",IF(J287&gt;=KPIs!$D$5,"نعم","لا"))</f>
        <v/>
      </c>
      <c r="L287" s="18"/>
      <c r="M287" s="34" t="str">
        <f t="shared" si="9"/>
        <v/>
      </c>
      <c r="N287" s="4"/>
      <c r="O287" s="4"/>
      <c r="P287" s="4"/>
    </row>
    <row r="288" spans="1:16" ht="18" x14ac:dyDescent="0.25">
      <c r="A288" s="4"/>
      <c r="B288" s="18"/>
      <c r="C288" s="18"/>
      <c r="D288" s="10" t="str">
        <f>IF(C288="","",IFERROR(INDEX(Lists!$B$2:$B$27,MATCH(C288,Lists!$A$2:$A$27,0)),"رمز غير معروف"))</f>
        <v/>
      </c>
      <c r="E288" s="4"/>
      <c r="F288" s="4"/>
      <c r="G288" s="18"/>
      <c r="H288" s="32"/>
      <c r="I288" s="32"/>
      <c r="J288" s="33" t="str">
        <f t="shared" si="8"/>
        <v/>
      </c>
      <c r="K288" s="30" t="str">
        <f>IF(J288="","",IF(J288&gt;=KPIs!$D$5,"نعم","لا"))</f>
        <v/>
      </c>
      <c r="L288" s="18"/>
      <c r="M288" s="34" t="str">
        <f t="shared" si="9"/>
        <v/>
      </c>
      <c r="N288" s="4"/>
      <c r="O288" s="4"/>
      <c r="P288" s="4"/>
    </row>
    <row r="289" spans="1:16" ht="18" x14ac:dyDescent="0.25">
      <c r="A289" s="4"/>
      <c r="B289" s="18"/>
      <c r="C289" s="18"/>
      <c r="D289" s="10" t="str">
        <f>IF(C289="","",IFERROR(INDEX(Lists!$B$2:$B$27,MATCH(C289,Lists!$A$2:$A$27,0)),"رمز غير معروف"))</f>
        <v/>
      </c>
      <c r="E289" s="4"/>
      <c r="F289" s="4"/>
      <c r="G289" s="18"/>
      <c r="H289" s="32"/>
      <c r="I289" s="32"/>
      <c r="J289" s="33" t="str">
        <f t="shared" si="8"/>
        <v/>
      </c>
      <c r="K289" s="30" t="str">
        <f>IF(J289="","",IF(J289&gt;=KPIs!$D$5,"نعم","لا"))</f>
        <v/>
      </c>
      <c r="L289" s="18"/>
      <c r="M289" s="34" t="str">
        <f t="shared" si="9"/>
        <v/>
      </c>
      <c r="N289" s="4"/>
      <c r="O289" s="4"/>
      <c r="P289" s="4"/>
    </row>
    <row r="290" spans="1:16" ht="18" x14ac:dyDescent="0.25">
      <c r="A290" s="4"/>
      <c r="B290" s="18"/>
      <c r="C290" s="18"/>
      <c r="D290" s="10" t="str">
        <f>IF(C290="","",IFERROR(INDEX(Lists!$B$2:$B$27,MATCH(C290,Lists!$A$2:$A$27,0)),"رمز غير معروف"))</f>
        <v/>
      </c>
      <c r="E290" s="4"/>
      <c r="F290" s="4"/>
      <c r="G290" s="18"/>
      <c r="H290" s="32"/>
      <c r="I290" s="32"/>
      <c r="J290" s="33" t="str">
        <f t="shared" si="8"/>
        <v/>
      </c>
      <c r="K290" s="30" t="str">
        <f>IF(J290="","",IF(J290&gt;=KPIs!$D$5,"نعم","لا"))</f>
        <v/>
      </c>
      <c r="L290" s="18"/>
      <c r="M290" s="34" t="str">
        <f t="shared" si="9"/>
        <v/>
      </c>
      <c r="N290" s="4"/>
      <c r="O290" s="4"/>
      <c r="P290" s="4"/>
    </row>
    <row r="291" spans="1:16" ht="18" x14ac:dyDescent="0.25">
      <c r="A291" s="4"/>
      <c r="B291" s="18"/>
      <c r="C291" s="18"/>
      <c r="D291" s="10" t="str">
        <f>IF(C291="","",IFERROR(INDEX(Lists!$B$2:$B$27,MATCH(C291,Lists!$A$2:$A$27,0)),"رمز غير معروف"))</f>
        <v/>
      </c>
      <c r="E291" s="4"/>
      <c r="F291" s="4"/>
      <c r="G291" s="18"/>
      <c r="H291" s="32"/>
      <c r="I291" s="32"/>
      <c r="J291" s="33" t="str">
        <f t="shared" si="8"/>
        <v/>
      </c>
      <c r="K291" s="30" t="str">
        <f>IF(J291="","",IF(J291&gt;=KPIs!$D$5,"نعم","لا"))</f>
        <v/>
      </c>
      <c r="L291" s="18"/>
      <c r="M291" s="34" t="str">
        <f t="shared" si="9"/>
        <v/>
      </c>
      <c r="N291" s="4"/>
      <c r="O291" s="4"/>
      <c r="P291" s="4"/>
    </row>
    <row r="292" spans="1:16" ht="18" x14ac:dyDescent="0.25">
      <c r="A292" s="4"/>
      <c r="B292" s="18"/>
      <c r="C292" s="18"/>
      <c r="D292" s="10" t="str">
        <f>IF(C292="","",IFERROR(INDEX(Lists!$B$2:$B$27,MATCH(C292,Lists!$A$2:$A$27,0)),"رمز غير معروف"))</f>
        <v/>
      </c>
      <c r="E292" s="4"/>
      <c r="F292" s="4"/>
      <c r="G292" s="18"/>
      <c r="H292" s="32"/>
      <c r="I292" s="32"/>
      <c r="J292" s="33" t="str">
        <f t="shared" si="8"/>
        <v/>
      </c>
      <c r="K292" s="30" t="str">
        <f>IF(J292="","",IF(J292&gt;=KPIs!$D$5,"نعم","لا"))</f>
        <v/>
      </c>
      <c r="L292" s="18"/>
      <c r="M292" s="34" t="str">
        <f t="shared" si="9"/>
        <v/>
      </c>
      <c r="N292" s="4"/>
      <c r="O292" s="4"/>
      <c r="P292" s="4"/>
    </row>
    <row r="293" spans="1:16" ht="18" x14ac:dyDescent="0.25">
      <c r="A293" s="4"/>
      <c r="B293" s="18"/>
      <c r="C293" s="18"/>
      <c r="D293" s="10" t="str">
        <f>IF(C293="","",IFERROR(INDEX(Lists!$B$2:$B$27,MATCH(C293,Lists!$A$2:$A$27,0)),"رمز غير معروف"))</f>
        <v/>
      </c>
      <c r="E293" s="4"/>
      <c r="F293" s="4"/>
      <c r="G293" s="18"/>
      <c r="H293" s="32"/>
      <c r="I293" s="32"/>
      <c r="J293" s="33" t="str">
        <f t="shared" si="8"/>
        <v/>
      </c>
      <c r="K293" s="30" t="str">
        <f>IF(J293="","",IF(J293&gt;=KPIs!$D$5,"نعم","لا"))</f>
        <v/>
      </c>
      <c r="L293" s="18"/>
      <c r="M293" s="34" t="str">
        <f t="shared" si="9"/>
        <v/>
      </c>
      <c r="N293" s="4"/>
      <c r="O293" s="4"/>
      <c r="P293" s="4"/>
    </row>
    <row r="294" spans="1:16" ht="18" x14ac:dyDescent="0.25">
      <c r="A294" s="4"/>
      <c r="B294" s="18"/>
      <c r="C294" s="18"/>
      <c r="D294" s="10" t="str">
        <f>IF(C294="","",IFERROR(INDEX(Lists!$B$2:$B$27,MATCH(C294,Lists!$A$2:$A$27,0)),"رمز غير معروف"))</f>
        <v/>
      </c>
      <c r="E294" s="4"/>
      <c r="F294" s="4"/>
      <c r="G294" s="18"/>
      <c r="H294" s="32"/>
      <c r="I294" s="32"/>
      <c r="J294" s="33" t="str">
        <f t="shared" si="8"/>
        <v/>
      </c>
      <c r="K294" s="30" t="str">
        <f>IF(J294="","",IF(J294&gt;=KPIs!$D$5,"نعم","لا"))</f>
        <v/>
      </c>
      <c r="L294" s="18"/>
      <c r="M294" s="34" t="str">
        <f t="shared" si="9"/>
        <v/>
      </c>
      <c r="N294" s="4"/>
      <c r="O294" s="4"/>
      <c r="P294" s="4"/>
    </row>
    <row r="295" spans="1:16" ht="18" x14ac:dyDescent="0.25">
      <c r="A295" s="4"/>
      <c r="B295" s="18"/>
      <c r="C295" s="18"/>
      <c r="D295" s="10" t="str">
        <f>IF(C295="","",IFERROR(INDEX(Lists!$B$2:$B$27,MATCH(C295,Lists!$A$2:$A$27,0)),"رمز غير معروف"))</f>
        <v/>
      </c>
      <c r="E295" s="4"/>
      <c r="F295" s="4"/>
      <c r="G295" s="18"/>
      <c r="H295" s="32"/>
      <c r="I295" s="32"/>
      <c r="J295" s="33" t="str">
        <f t="shared" si="8"/>
        <v/>
      </c>
      <c r="K295" s="30" t="str">
        <f>IF(J295="","",IF(J295&gt;=KPIs!$D$5,"نعم","لا"))</f>
        <v/>
      </c>
      <c r="L295" s="18"/>
      <c r="M295" s="34" t="str">
        <f t="shared" si="9"/>
        <v/>
      </c>
      <c r="N295" s="4"/>
      <c r="O295" s="4"/>
      <c r="P295" s="4"/>
    </row>
    <row r="296" spans="1:16" ht="18" x14ac:dyDescent="0.25">
      <c r="A296" s="4"/>
      <c r="B296" s="18"/>
      <c r="C296" s="18"/>
      <c r="D296" s="10" t="str">
        <f>IF(C296="","",IFERROR(INDEX(Lists!$B$2:$B$27,MATCH(C296,Lists!$A$2:$A$27,0)),"رمز غير معروف"))</f>
        <v/>
      </c>
      <c r="E296" s="4"/>
      <c r="F296" s="4"/>
      <c r="G296" s="18"/>
      <c r="H296" s="32"/>
      <c r="I296" s="32"/>
      <c r="J296" s="33" t="str">
        <f t="shared" si="8"/>
        <v/>
      </c>
      <c r="K296" s="30" t="str">
        <f>IF(J296="","",IF(J296&gt;=KPIs!$D$5,"نعم","لا"))</f>
        <v/>
      </c>
      <c r="L296" s="18"/>
      <c r="M296" s="34" t="str">
        <f t="shared" si="9"/>
        <v/>
      </c>
      <c r="N296" s="4"/>
      <c r="O296" s="4"/>
      <c r="P296" s="4"/>
    </row>
    <row r="297" spans="1:16" ht="18" x14ac:dyDescent="0.25">
      <c r="A297" s="4"/>
      <c r="B297" s="18"/>
      <c r="C297" s="18"/>
      <c r="D297" s="10" t="str">
        <f>IF(C297="","",IFERROR(INDEX(Lists!$B$2:$B$27,MATCH(C297,Lists!$A$2:$A$27,0)),"رمز غير معروف"))</f>
        <v/>
      </c>
      <c r="E297" s="4"/>
      <c r="F297" s="4"/>
      <c r="G297" s="18"/>
      <c r="H297" s="32"/>
      <c r="I297" s="32"/>
      <c r="J297" s="33" t="str">
        <f t="shared" si="8"/>
        <v/>
      </c>
      <c r="K297" s="30" t="str">
        <f>IF(J297="","",IF(J297&gt;=KPIs!$D$5,"نعم","لا"))</f>
        <v/>
      </c>
      <c r="L297" s="18"/>
      <c r="M297" s="34" t="str">
        <f t="shared" si="9"/>
        <v/>
      </c>
      <c r="N297" s="4"/>
      <c r="O297" s="4"/>
      <c r="P297" s="4"/>
    </row>
    <row r="298" spans="1:16" ht="18" x14ac:dyDescent="0.25">
      <c r="A298" s="4"/>
      <c r="B298" s="18"/>
      <c r="C298" s="18"/>
      <c r="D298" s="10" t="str">
        <f>IF(C298="","",IFERROR(INDEX(Lists!$B$2:$B$27,MATCH(C298,Lists!$A$2:$A$27,0)),"رمز غير معروف"))</f>
        <v/>
      </c>
      <c r="E298" s="4"/>
      <c r="F298" s="4"/>
      <c r="G298" s="18"/>
      <c r="H298" s="32"/>
      <c r="I298" s="32"/>
      <c r="J298" s="33" t="str">
        <f t="shared" si="8"/>
        <v/>
      </c>
      <c r="K298" s="30" t="str">
        <f>IF(J298="","",IF(J298&gt;=KPIs!$D$5,"نعم","لا"))</f>
        <v/>
      </c>
      <c r="L298" s="18"/>
      <c r="M298" s="34" t="str">
        <f t="shared" si="9"/>
        <v/>
      </c>
      <c r="N298" s="4"/>
      <c r="O298" s="4"/>
      <c r="P298" s="4"/>
    </row>
    <row r="299" spans="1:16" ht="18" x14ac:dyDescent="0.25">
      <c r="A299" s="4"/>
      <c r="B299" s="18"/>
      <c r="C299" s="18"/>
      <c r="D299" s="10" t="str">
        <f>IF(C299="","",IFERROR(INDEX(Lists!$B$2:$B$27,MATCH(C299,Lists!$A$2:$A$27,0)),"رمز غير معروف"))</f>
        <v/>
      </c>
      <c r="E299" s="4"/>
      <c r="F299" s="4"/>
      <c r="G299" s="18"/>
      <c r="H299" s="32"/>
      <c r="I299" s="32"/>
      <c r="J299" s="33" t="str">
        <f t="shared" si="8"/>
        <v/>
      </c>
      <c r="K299" s="30" t="str">
        <f>IF(J299="","",IF(J299&gt;=KPIs!$D$5,"نعم","لا"))</f>
        <v/>
      </c>
      <c r="L299" s="18"/>
      <c r="M299" s="34" t="str">
        <f t="shared" si="9"/>
        <v/>
      </c>
      <c r="N299" s="4"/>
      <c r="O299" s="4"/>
      <c r="P299" s="4"/>
    </row>
    <row r="300" spans="1:16" ht="18" x14ac:dyDescent="0.25">
      <c r="A300" s="4"/>
      <c r="B300" s="18"/>
      <c r="C300" s="18"/>
      <c r="D300" s="10" t="str">
        <f>IF(C300="","",IFERROR(INDEX(Lists!$B$2:$B$27,MATCH(C300,Lists!$A$2:$A$27,0)),"رمز غير معروف"))</f>
        <v/>
      </c>
      <c r="E300" s="4"/>
      <c r="F300" s="4"/>
      <c r="G300" s="18"/>
      <c r="H300" s="32"/>
      <c r="I300" s="32"/>
      <c r="J300" s="33" t="str">
        <f t="shared" si="8"/>
        <v/>
      </c>
      <c r="K300" s="30" t="str">
        <f>IF(J300="","",IF(J300&gt;=KPIs!$D$5,"نعم","لا"))</f>
        <v/>
      </c>
      <c r="L300" s="18"/>
      <c r="M300" s="34" t="str">
        <f t="shared" si="9"/>
        <v/>
      </c>
      <c r="N300" s="4"/>
      <c r="O300" s="4"/>
      <c r="P300" s="4"/>
    </row>
    <row r="301" spans="1:16" ht="18" x14ac:dyDescent="0.25">
      <c r="A301" s="4"/>
      <c r="B301" s="18"/>
      <c r="C301" s="18"/>
      <c r="D301" s="10" t="str">
        <f>IF(C301="","",IFERROR(INDEX(Lists!$B$2:$B$27,MATCH(C301,Lists!$A$2:$A$27,0)),"رمز غير معروف"))</f>
        <v/>
      </c>
      <c r="E301" s="4"/>
      <c r="F301" s="4"/>
      <c r="G301" s="18"/>
      <c r="H301" s="32"/>
      <c r="I301" s="32"/>
      <c r="J301" s="33" t="str">
        <f t="shared" si="8"/>
        <v/>
      </c>
      <c r="K301" s="30" t="str">
        <f>IF(J301="","",IF(J301&gt;=KPIs!$D$5,"نعم","لا"))</f>
        <v/>
      </c>
      <c r="L301" s="18"/>
      <c r="M301" s="34" t="str">
        <f t="shared" si="9"/>
        <v/>
      </c>
      <c r="N301" s="4"/>
      <c r="O301" s="4"/>
      <c r="P301" s="4"/>
    </row>
    <row r="302" spans="1:16" ht="18" x14ac:dyDescent="0.25">
      <c r="A302" s="4"/>
      <c r="B302" s="18"/>
      <c r="C302" s="18"/>
      <c r="D302" s="10" t="str">
        <f>IF(C302="","",IFERROR(INDEX(Lists!$B$2:$B$27,MATCH(C302,Lists!$A$2:$A$27,0)),"رمز غير معروف"))</f>
        <v/>
      </c>
      <c r="E302" s="4"/>
      <c r="F302" s="4"/>
      <c r="G302" s="18"/>
      <c r="H302" s="32"/>
      <c r="I302" s="32"/>
      <c r="J302" s="33" t="str">
        <f t="shared" si="8"/>
        <v/>
      </c>
      <c r="K302" s="30" t="str">
        <f>IF(J302="","",IF(J302&gt;=KPIs!$D$5,"نعم","لا"))</f>
        <v/>
      </c>
      <c r="L302" s="18"/>
      <c r="M302" s="34" t="str">
        <f t="shared" si="9"/>
        <v/>
      </c>
      <c r="N302" s="4"/>
      <c r="O302" s="4"/>
      <c r="P302" s="4"/>
    </row>
    <row r="303" spans="1:16" ht="18" x14ac:dyDescent="0.25">
      <c r="A303" s="4"/>
      <c r="B303" s="18"/>
      <c r="C303" s="18"/>
      <c r="D303" s="10" t="str">
        <f>IF(C303="","",IFERROR(INDEX(Lists!$B$2:$B$27,MATCH(C303,Lists!$A$2:$A$27,0)),"رمز غير معروف"))</f>
        <v/>
      </c>
      <c r="E303" s="4"/>
      <c r="F303" s="4"/>
      <c r="G303" s="18"/>
      <c r="H303" s="32"/>
      <c r="I303" s="32"/>
      <c r="J303" s="33" t="str">
        <f t="shared" si="8"/>
        <v/>
      </c>
      <c r="K303" s="30" t="str">
        <f>IF(J303="","",IF(J303&gt;=KPIs!$D$5,"نعم","لا"))</f>
        <v/>
      </c>
      <c r="L303" s="18"/>
      <c r="M303" s="34" t="str">
        <f t="shared" si="9"/>
        <v/>
      </c>
      <c r="N303" s="4"/>
      <c r="O303" s="4"/>
      <c r="P303" s="4"/>
    </row>
    <row r="304" spans="1:16" ht="18" x14ac:dyDescent="0.25">
      <c r="A304" s="4"/>
      <c r="B304" s="18"/>
      <c r="C304" s="18"/>
      <c r="D304" s="10" t="str">
        <f>IF(C304="","",IFERROR(INDEX(Lists!$B$2:$B$27,MATCH(C304,Lists!$A$2:$A$27,0)),"رمز غير معروف"))</f>
        <v/>
      </c>
      <c r="E304" s="4"/>
      <c r="F304" s="4"/>
      <c r="G304" s="18"/>
      <c r="H304" s="32"/>
      <c r="I304" s="32"/>
      <c r="J304" s="33" t="str">
        <f t="shared" si="8"/>
        <v/>
      </c>
      <c r="K304" s="30" t="str">
        <f>IF(J304="","",IF(J304&gt;=KPIs!$D$5,"نعم","لا"))</f>
        <v/>
      </c>
      <c r="L304" s="18"/>
      <c r="M304" s="34" t="str">
        <f t="shared" si="9"/>
        <v/>
      </c>
      <c r="N304" s="4"/>
      <c r="O304" s="4"/>
      <c r="P304" s="4"/>
    </row>
  </sheetData>
  <autoFilter ref="A4:P304" xr:uid="{00000000-0009-0000-0000-000003000000}"/>
  <conditionalFormatting sqref="L5:L304">
    <cfRule type="cellIs" dxfId="3" priority="1" operator="equal">
      <formula>"مرفوض"</formula>
    </cfRule>
  </conditionalFormatting>
  <printOptions horizontalCentered="1"/>
  <pageMargins left="0.75" right="0.75" top="1" bottom="1" header="0.5" footer="0.5"/>
  <pageSetup paperSize="9" fitToHeight="0" orientation="landscape"/>
  <headerFooter>
    <oddFooter>&amp;Lالمبدعون العرب للاستشارات الهندسية&amp;Cصفحة &amp;P من &amp;N&amp;R&amp;A</oddFooter>
  </headerFooter>
  <extLst>
    <ext xmlns:x14="http://schemas.microsoft.com/office/spreadsheetml/2009/9/main" uri="{CCE6A557-97BC-4b89-ADB6-D9C93CAAB3DF}">
      <x14:dataValidations xmlns:xm="http://schemas.microsoft.com/office/excel/2006/main" count="4">
        <x14:dataValidation type="list" allowBlank="1" showErrorMessage="1" errorTitle="قيمة غير صحيحة" error="اختر من القائمة المنسدلة" xr:uid="{00000000-0002-0000-0300-000000000000}">
          <x14:formula1>
            <xm:f>Lists!$C$2:$C$7</xm:f>
          </x14:formula1>
          <xm:sqref>B5:B304</xm:sqref>
        </x14:dataValidation>
        <x14:dataValidation type="list" allowBlank="1" showErrorMessage="1" errorTitle="قيمة غير صحيحة" error="اختر من القائمة المنسدلة" xr:uid="{00000000-0002-0000-0300-000001000000}">
          <x14:formula1>
            <xm:f>Lists!$A$2:$A$27</xm:f>
          </x14:formula1>
          <xm:sqref>C5:C304</xm:sqref>
        </x14:dataValidation>
        <x14:dataValidation type="list" allowBlank="1" showErrorMessage="1" errorTitle="قيمة غير صحيحة" error="اختر من القائمة المنسدلة" xr:uid="{00000000-0002-0000-0300-000002000000}">
          <x14:formula1>
            <xm:f>Lists!$E$2:$E$4</xm:f>
          </x14:formula1>
          <xm:sqref>G5:G304</xm:sqref>
        </x14:dataValidation>
        <x14:dataValidation type="list" allowBlank="1" showErrorMessage="1" errorTitle="قيمة غير صحيحة" error="اختر من القائمة المنسدلة" xr:uid="{00000000-0002-0000-0300-000003000000}">
          <x14:formula1>
            <xm:f>Lists!$D$2:$D$4</xm:f>
          </x14:formula1>
          <xm:sqref>L5:L304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52976"/>
    <pageSetUpPr fitToPage="1"/>
  </sheetPr>
  <dimension ref="A1:Q304"/>
  <sheetViews>
    <sheetView rightToLeft="1" workbookViewId="0">
      <pane xSplit="1" ySplit="4" topLeftCell="B5" activePane="bottomRight" state="frozen"/>
      <selection pane="topRight"/>
      <selection pane="bottomLeft"/>
      <selection pane="bottomRight"/>
    </sheetView>
  </sheetViews>
  <sheetFormatPr defaultRowHeight="13.8" x14ac:dyDescent="0.25"/>
  <cols>
    <col min="1" max="1" width="18" customWidth="1"/>
    <col min="2" max="2" width="12" customWidth="1"/>
    <col min="3" max="3" width="9" customWidth="1"/>
    <col min="4" max="5" width="18" customWidth="1"/>
    <col min="6" max="6" width="13" customWidth="1"/>
    <col min="7" max="7" width="12" customWidth="1"/>
    <col min="8" max="8" width="34" customWidth="1"/>
    <col min="9" max="9" width="16" customWidth="1"/>
    <col min="10" max="11" width="26" customWidth="1"/>
    <col min="12" max="12" width="14" customWidth="1"/>
    <col min="13" max="14" width="12" customWidth="1"/>
    <col min="15" max="15" width="10" customWidth="1"/>
    <col min="16" max="17" width="11" customWidth="1"/>
  </cols>
  <sheetData>
    <row r="1" spans="1:17" ht="22.8" x14ac:dyDescent="0.65">
      <c r="A1" s="1" t="s">
        <v>1229</v>
      </c>
    </row>
    <row r="2" spans="1:17" ht="16.8" x14ac:dyDescent="0.5">
      <c r="A2" s="2" t="s">
        <v>1230</v>
      </c>
    </row>
    <row r="4" spans="1:17" ht="31.95" customHeight="1" x14ac:dyDescent="0.25">
      <c r="A4" s="12" t="s">
        <v>1231</v>
      </c>
      <c r="B4" s="12" t="s">
        <v>1232</v>
      </c>
      <c r="C4" s="12" t="s">
        <v>118</v>
      </c>
      <c r="D4" s="12" t="s">
        <v>79</v>
      </c>
      <c r="E4" s="12" t="s">
        <v>1233</v>
      </c>
      <c r="F4" s="12" t="s">
        <v>1234</v>
      </c>
      <c r="G4" s="12" t="s">
        <v>1235</v>
      </c>
      <c r="H4" s="12" t="s">
        <v>1236</v>
      </c>
      <c r="I4" s="12" t="s">
        <v>1237</v>
      </c>
      <c r="J4" s="12" t="s">
        <v>1238</v>
      </c>
      <c r="K4" s="12" t="s">
        <v>1239</v>
      </c>
      <c r="L4" s="12" t="s">
        <v>1240</v>
      </c>
      <c r="M4" s="12" t="s">
        <v>1241</v>
      </c>
      <c r="N4" s="12" t="s">
        <v>1242</v>
      </c>
      <c r="O4" s="12" t="s">
        <v>43</v>
      </c>
      <c r="P4" s="12" t="s">
        <v>1243</v>
      </c>
      <c r="Q4" s="12" t="s">
        <v>1244</v>
      </c>
    </row>
    <row r="5" spans="1:17" ht="18" x14ac:dyDescent="0.25">
      <c r="A5" s="4"/>
      <c r="B5" s="35"/>
      <c r="C5" s="18"/>
      <c r="D5" s="10" t="str">
        <f>IF(C5="","",IFERROR(INDEX(Lists!$B$2:$B$27,MATCH(C5,Lists!$A$2:$A$27,0)),"رمز غير معروف"))</f>
        <v/>
      </c>
      <c r="E5" s="4"/>
      <c r="F5" s="18"/>
      <c r="G5" s="18"/>
      <c r="H5" s="4"/>
      <c r="I5" s="4"/>
      <c r="J5" s="4"/>
      <c r="K5" s="4"/>
      <c r="L5" s="18"/>
      <c r="M5" s="35"/>
      <c r="N5" s="35"/>
      <c r="O5" s="13" t="str">
        <f t="shared" ref="O5:O68" ca="1" si="0">IF(A5="","",IF(N5&lt;&gt;"","مغلق",IF(AND(M5&lt;&gt;"",TODAY()&gt;M5),"متأخر","مفتوح")))</f>
        <v/>
      </c>
      <c r="P5" s="34" t="str">
        <f t="shared" ref="P5:P68" si="1">IF(OR(B5="",N5=""),"",N5-B5)</f>
        <v/>
      </c>
      <c r="Q5" s="34" t="str">
        <f t="shared" ref="Q5:Q68" ca="1" si="2">IF(OR(A5="",B5="",N5&lt;&gt;""),"",TODAY()-B5)</f>
        <v/>
      </c>
    </row>
    <row r="6" spans="1:17" ht="18" x14ac:dyDescent="0.25">
      <c r="A6" s="4"/>
      <c r="B6" s="35"/>
      <c r="C6" s="18"/>
      <c r="D6" s="10" t="str">
        <f>IF(C6="","",IFERROR(INDEX(Lists!$B$2:$B$27,MATCH(C6,Lists!$A$2:$A$27,0)),"رمز غير معروف"))</f>
        <v/>
      </c>
      <c r="E6" s="4"/>
      <c r="F6" s="18"/>
      <c r="G6" s="18"/>
      <c r="H6" s="4"/>
      <c r="I6" s="4"/>
      <c r="J6" s="4"/>
      <c r="K6" s="4"/>
      <c r="L6" s="18"/>
      <c r="M6" s="35"/>
      <c r="N6" s="35"/>
      <c r="O6" s="13" t="str">
        <f t="shared" ca="1" si="0"/>
        <v/>
      </c>
      <c r="P6" s="34" t="str">
        <f t="shared" si="1"/>
        <v/>
      </c>
      <c r="Q6" s="34" t="str">
        <f t="shared" ca="1" si="2"/>
        <v/>
      </c>
    </row>
    <row r="7" spans="1:17" ht="18" x14ac:dyDescent="0.25">
      <c r="A7" s="4"/>
      <c r="B7" s="35"/>
      <c r="C7" s="18"/>
      <c r="D7" s="10" t="str">
        <f>IF(C7="","",IFERROR(INDEX(Lists!$B$2:$B$27,MATCH(C7,Lists!$A$2:$A$27,0)),"رمز غير معروف"))</f>
        <v/>
      </c>
      <c r="E7" s="4"/>
      <c r="F7" s="18"/>
      <c r="G7" s="18"/>
      <c r="H7" s="4"/>
      <c r="I7" s="4"/>
      <c r="J7" s="4"/>
      <c r="K7" s="4"/>
      <c r="L7" s="18"/>
      <c r="M7" s="35"/>
      <c r="N7" s="35"/>
      <c r="O7" s="13" t="str">
        <f t="shared" ca="1" si="0"/>
        <v/>
      </c>
      <c r="P7" s="34" t="str">
        <f t="shared" si="1"/>
        <v/>
      </c>
      <c r="Q7" s="34" t="str">
        <f t="shared" ca="1" si="2"/>
        <v/>
      </c>
    </row>
    <row r="8" spans="1:17" ht="18" x14ac:dyDescent="0.25">
      <c r="A8" s="4"/>
      <c r="B8" s="35"/>
      <c r="C8" s="18"/>
      <c r="D8" s="10" t="str">
        <f>IF(C8="","",IFERROR(INDEX(Lists!$B$2:$B$27,MATCH(C8,Lists!$A$2:$A$27,0)),"رمز غير معروف"))</f>
        <v/>
      </c>
      <c r="E8" s="4"/>
      <c r="F8" s="18"/>
      <c r="G8" s="18"/>
      <c r="H8" s="4"/>
      <c r="I8" s="4"/>
      <c r="J8" s="4"/>
      <c r="K8" s="4"/>
      <c r="L8" s="18"/>
      <c r="M8" s="35"/>
      <c r="N8" s="35"/>
      <c r="O8" s="13" t="str">
        <f t="shared" ca="1" si="0"/>
        <v/>
      </c>
      <c r="P8" s="34" t="str">
        <f t="shared" si="1"/>
        <v/>
      </c>
      <c r="Q8" s="34" t="str">
        <f t="shared" ca="1" si="2"/>
        <v/>
      </c>
    </row>
    <row r="9" spans="1:17" ht="18" x14ac:dyDescent="0.25">
      <c r="A9" s="4"/>
      <c r="B9" s="35"/>
      <c r="C9" s="18"/>
      <c r="D9" s="10" t="str">
        <f>IF(C9="","",IFERROR(INDEX(Lists!$B$2:$B$27,MATCH(C9,Lists!$A$2:$A$27,0)),"رمز غير معروف"))</f>
        <v/>
      </c>
      <c r="E9" s="4"/>
      <c r="F9" s="18"/>
      <c r="G9" s="18"/>
      <c r="H9" s="4"/>
      <c r="I9" s="4"/>
      <c r="J9" s="4"/>
      <c r="K9" s="4"/>
      <c r="L9" s="18"/>
      <c r="M9" s="35"/>
      <c r="N9" s="35"/>
      <c r="O9" s="13" t="str">
        <f t="shared" ca="1" si="0"/>
        <v/>
      </c>
      <c r="P9" s="34" t="str">
        <f t="shared" si="1"/>
        <v/>
      </c>
      <c r="Q9" s="34" t="str">
        <f t="shared" ca="1" si="2"/>
        <v/>
      </c>
    </row>
    <row r="10" spans="1:17" ht="18" x14ac:dyDescent="0.25">
      <c r="A10" s="4"/>
      <c r="B10" s="35"/>
      <c r="C10" s="18"/>
      <c r="D10" s="10" t="str">
        <f>IF(C10="","",IFERROR(INDEX(Lists!$B$2:$B$27,MATCH(C10,Lists!$A$2:$A$27,0)),"رمز غير معروف"))</f>
        <v/>
      </c>
      <c r="E10" s="4"/>
      <c r="F10" s="18"/>
      <c r="G10" s="18"/>
      <c r="H10" s="4"/>
      <c r="I10" s="4"/>
      <c r="J10" s="4"/>
      <c r="K10" s="4"/>
      <c r="L10" s="18"/>
      <c r="M10" s="35"/>
      <c r="N10" s="35"/>
      <c r="O10" s="13" t="str">
        <f t="shared" ca="1" si="0"/>
        <v/>
      </c>
      <c r="P10" s="34" t="str">
        <f t="shared" si="1"/>
        <v/>
      </c>
      <c r="Q10" s="34" t="str">
        <f t="shared" ca="1" si="2"/>
        <v/>
      </c>
    </row>
    <row r="11" spans="1:17" ht="18" x14ac:dyDescent="0.25">
      <c r="A11" s="4"/>
      <c r="B11" s="35"/>
      <c r="C11" s="18"/>
      <c r="D11" s="10" t="str">
        <f>IF(C11="","",IFERROR(INDEX(Lists!$B$2:$B$27,MATCH(C11,Lists!$A$2:$A$27,0)),"رمز غير معروف"))</f>
        <v/>
      </c>
      <c r="E11" s="4"/>
      <c r="F11" s="18"/>
      <c r="G11" s="18"/>
      <c r="H11" s="4"/>
      <c r="I11" s="4"/>
      <c r="J11" s="4"/>
      <c r="K11" s="4"/>
      <c r="L11" s="18"/>
      <c r="M11" s="35"/>
      <c r="N11" s="35"/>
      <c r="O11" s="13" t="str">
        <f t="shared" ca="1" si="0"/>
        <v/>
      </c>
      <c r="P11" s="34" t="str">
        <f t="shared" si="1"/>
        <v/>
      </c>
      <c r="Q11" s="34" t="str">
        <f t="shared" ca="1" si="2"/>
        <v/>
      </c>
    </row>
    <row r="12" spans="1:17" ht="18" x14ac:dyDescent="0.25">
      <c r="A12" s="4"/>
      <c r="B12" s="35"/>
      <c r="C12" s="18"/>
      <c r="D12" s="10" t="str">
        <f>IF(C12="","",IFERROR(INDEX(Lists!$B$2:$B$27,MATCH(C12,Lists!$A$2:$A$27,0)),"رمز غير معروف"))</f>
        <v/>
      </c>
      <c r="E12" s="4"/>
      <c r="F12" s="18"/>
      <c r="G12" s="18"/>
      <c r="H12" s="4"/>
      <c r="I12" s="4"/>
      <c r="J12" s="4"/>
      <c r="K12" s="4"/>
      <c r="L12" s="18"/>
      <c r="M12" s="35"/>
      <c r="N12" s="35"/>
      <c r="O12" s="13" t="str">
        <f t="shared" ca="1" si="0"/>
        <v/>
      </c>
      <c r="P12" s="34" t="str">
        <f t="shared" si="1"/>
        <v/>
      </c>
      <c r="Q12" s="34" t="str">
        <f t="shared" ca="1" si="2"/>
        <v/>
      </c>
    </row>
    <row r="13" spans="1:17" ht="18" x14ac:dyDescent="0.25">
      <c r="A13" s="4"/>
      <c r="B13" s="35"/>
      <c r="C13" s="18"/>
      <c r="D13" s="10" t="str">
        <f>IF(C13="","",IFERROR(INDEX(Lists!$B$2:$B$27,MATCH(C13,Lists!$A$2:$A$27,0)),"رمز غير معروف"))</f>
        <v/>
      </c>
      <c r="E13" s="4"/>
      <c r="F13" s="18"/>
      <c r="G13" s="18"/>
      <c r="H13" s="4"/>
      <c r="I13" s="4"/>
      <c r="J13" s="4"/>
      <c r="K13" s="4"/>
      <c r="L13" s="18"/>
      <c r="M13" s="35"/>
      <c r="N13" s="35"/>
      <c r="O13" s="13" t="str">
        <f t="shared" ca="1" si="0"/>
        <v/>
      </c>
      <c r="P13" s="34" t="str">
        <f t="shared" si="1"/>
        <v/>
      </c>
      <c r="Q13" s="34" t="str">
        <f t="shared" ca="1" si="2"/>
        <v/>
      </c>
    </row>
    <row r="14" spans="1:17" ht="18" x14ac:dyDescent="0.25">
      <c r="A14" s="4"/>
      <c r="B14" s="35"/>
      <c r="C14" s="18"/>
      <c r="D14" s="10" t="str">
        <f>IF(C14="","",IFERROR(INDEX(Lists!$B$2:$B$27,MATCH(C14,Lists!$A$2:$A$27,0)),"رمز غير معروف"))</f>
        <v/>
      </c>
      <c r="E14" s="4"/>
      <c r="F14" s="18"/>
      <c r="G14" s="18"/>
      <c r="H14" s="4"/>
      <c r="I14" s="4"/>
      <c r="J14" s="4"/>
      <c r="K14" s="4"/>
      <c r="L14" s="18"/>
      <c r="M14" s="35"/>
      <c r="N14" s="35"/>
      <c r="O14" s="13" t="str">
        <f t="shared" ca="1" si="0"/>
        <v/>
      </c>
      <c r="P14" s="34" t="str">
        <f t="shared" si="1"/>
        <v/>
      </c>
      <c r="Q14" s="34" t="str">
        <f t="shared" ca="1" si="2"/>
        <v/>
      </c>
    </row>
    <row r="15" spans="1:17" ht="18" x14ac:dyDescent="0.25">
      <c r="A15" s="4"/>
      <c r="B15" s="35"/>
      <c r="C15" s="18"/>
      <c r="D15" s="10" t="str">
        <f>IF(C15="","",IFERROR(INDEX(Lists!$B$2:$B$27,MATCH(C15,Lists!$A$2:$A$27,0)),"رمز غير معروف"))</f>
        <v/>
      </c>
      <c r="E15" s="4"/>
      <c r="F15" s="18"/>
      <c r="G15" s="18"/>
      <c r="H15" s="4"/>
      <c r="I15" s="4"/>
      <c r="J15" s="4"/>
      <c r="K15" s="4"/>
      <c r="L15" s="18"/>
      <c r="M15" s="35"/>
      <c r="N15" s="35"/>
      <c r="O15" s="13" t="str">
        <f t="shared" ca="1" si="0"/>
        <v/>
      </c>
      <c r="P15" s="34" t="str">
        <f t="shared" si="1"/>
        <v/>
      </c>
      <c r="Q15" s="34" t="str">
        <f t="shared" ca="1" si="2"/>
        <v/>
      </c>
    </row>
    <row r="16" spans="1:17" ht="18" x14ac:dyDescent="0.25">
      <c r="A16" s="4"/>
      <c r="B16" s="35"/>
      <c r="C16" s="18"/>
      <c r="D16" s="10" t="str">
        <f>IF(C16="","",IFERROR(INDEX(Lists!$B$2:$B$27,MATCH(C16,Lists!$A$2:$A$27,0)),"رمز غير معروف"))</f>
        <v/>
      </c>
      <c r="E16" s="4"/>
      <c r="F16" s="18"/>
      <c r="G16" s="18"/>
      <c r="H16" s="4"/>
      <c r="I16" s="4"/>
      <c r="J16" s="4"/>
      <c r="K16" s="4"/>
      <c r="L16" s="18"/>
      <c r="M16" s="35"/>
      <c r="N16" s="35"/>
      <c r="O16" s="13" t="str">
        <f t="shared" ca="1" si="0"/>
        <v/>
      </c>
      <c r="P16" s="34" t="str">
        <f t="shared" si="1"/>
        <v/>
      </c>
      <c r="Q16" s="34" t="str">
        <f t="shared" ca="1" si="2"/>
        <v/>
      </c>
    </row>
    <row r="17" spans="1:17" ht="18" x14ac:dyDescent="0.25">
      <c r="A17" s="4"/>
      <c r="B17" s="35"/>
      <c r="C17" s="18"/>
      <c r="D17" s="10" t="str">
        <f>IF(C17="","",IFERROR(INDEX(Lists!$B$2:$B$27,MATCH(C17,Lists!$A$2:$A$27,0)),"رمز غير معروف"))</f>
        <v/>
      </c>
      <c r="E17" s="4"/>
      <c r="F17" s="18"/>
      <c r="G17" s="18"/>
      <c r="H17" s="4"/>
      <c r="I17" s="4"/>
      <c r="J17" s="4"/>
      <c r="K17" s="4"/>
      <c r="L17" s="18"/>
      <c r="M17" s="35"/>
      <c r="N17" s="35"/>
      <c r="O17" s="13" t="str">
        <f t="shared" ca="1" si="0"/>
        <v/>
      </c>
      <c r="P17" s="34" t="str">
        <f t="shared" si="1"/>
        <v/>
      </c>
      <c r="Q17" s="34" t="str">
        <f t="shared" ca="1" si="2"/>
        <v/>
      </c>
    </row>
    <row r="18" spans="1:17" ht="18" x14ac:dyDescent="0.25">
      <c r="A18" s="4"/>
      <c r="B18" s="35"/>
      <c r="C18" s="18"/>
      <c r="D18" s="10" t="str">
        <f>IF(C18="","",IFERROR(INDEX(Lists!$B$2:$B$27,MATCH(C18,Lists!$A$2:$A$27,0)),"رمز غير معروف"))</f>
        <v/>
      </c>
      <c r="E18" s="4"/>
      <c r="F18" s="18"/>
      <c r="G18" s="18"/>
      <c r="H18" s="4"/>
      <c r="I18" s="4"/>
      <c r="J18" s="4"/>
      <c r="K18" s="4"/>
      <c r="L18" s="18"/>
      <c r="M18" s="35"/>
      <c r="N18" s="35"/>
      <c r="O18" s="13" t="str">
        <f t="shared" ca="1" si="0"/>
        <v/>
      </c>
      <c r="P18" s="34" t="str">
        <f t="shared" si="1"/>
        <v/>
      </c>
      <c r="Q18" s="34" t="str">
        <f t="shared" ca="1" si="2"/>
        <v/>
      </c>
    </row>
    <row r="19" spans="1:17" ht="18" x14ac:dyDescent="0.25">
      <c r="A19" s="4"/>
      <c r="B19" s="35"/>
      <c r="C19" s="18"/>
      <c r="D19" s="10" t="str">
        <f>IF(C19="","",IFERROR(INDEX(Lists!$B$2:$B$27,MATCH(C19,Lists!$A$2:$A$27,0)),"رمز غير معروف"))</f>
        <v/>
      </c>
      <c r="E19" s="4"/>
      <c r="F19" s="18"/>
      <c r="G19" s="18"/>
      <c r="H19" s="4"/>
      <c r="I19" s="4"/>
      <c r="J19" s="4"/>
      <c r="K19" s="4"/>
      <c r="L19" s="18"/>
      <c r="M19" s="35"/>
      <c r="N19" s="35"/>
      <c r="O19" s="13" t="str">
        <f t="shared" ca="1" si="0"/>
        <v/>
      </c>
      <c r="P19" s="34" t="str">
        <f t="shared" si="1"/>
        <v/>
      </c>
      <c r="Q19" s="34" t="str">
        <f t="shared" ca="1" si="2"/>
        <v/>
      </c>
    </row>
    <row r="20" spans="1:17" ht="18" x14ac:dyDescent="0.25">
      <c r="A20" s="4"/>
      <c r="B20" s="35"/>
      <c r="C20" s="18"/>
      <c r="D20" s="10" t="str">
        <f>IF(C20="","",IFERROR(INDEX(Lists!$B$2:$B$27,MATCH(C20,Lists!$A$2:$A$27,0)),"رمز غير معروف"))</f>
        <v/>
      </c>
      <c r="E20" s="4"/>
      <c r="F20" s="18"/>
      <c r="G20" s="18"/>
      <c r="H20" s="4"/>
      <c r="I20" s="4"/>
      <c r="J20" s="4"/>
      <c r="K20" s="4"/>
      <c r="L20" s="18"/>
      <c r="M20" s="35"/>
      <c r="N20" s="35"/>
      <c r="O20" s="13" t="str">
        <f t="shared" ca="1" si="0"/>
        <v/>
      </c>
      <c r="P20" s="34" t="str">
        <f t="shared" si="1"/>
        <v/>
      </c>
      <c r="Q20" s="34" t="str">
        <f t="shared" ca="1" si="2"/>
        <v/>
      </c>
    </row>
    <row r="21" spans="1:17" ht="18" x14ac:dyDescent="0.25">
      <c r="A21" s="4"/>
      <c r="B21" s="35"/>
      <c r="C21" s="18"/>
      <c r="D21" s="10" t="str">
        <f>IF(C21="","",IFERROR(INDEX(Lists!$B$2:$B$27,MATCH(C21,Lists!$A$2:$A$27,0)),"رمز غير معروف"))</f>
        <v/>
      </c>
      <c r="E21" s="4"/>
      <c r="F21" s="18"/>
      <c r="G21" s="18"/>
      <c r="H21" s="4"/>
      <c r="I21" s="4"/>
      <c r="J21" s="4"/>
      <c r="K21" s="4"/>
      <c r="L21" s="18"/>
      <c r="M21" s="35"/>
      <c r="N21" s="35"/>
      <c r="O21" s="13" t="str">
        <f t="shared" ca="1" si="0"/>
        <v/>
      </c>
      <c r="P21" s="34" t="str">
        <f t="shared" si="1"/>
        <v/>
      </c>
      <c r="Q21" s="34" t="str">
        <f t="shared" ca="1" si="2"/>
        <v/>
      </c>
    </row>
    <row r="22" spans="1:17" ht="18" x14ac:dyDescent="0.25">
      <c r="A22" s="4"/>
      <c r="B22" s="35"/>
      <c r="C22" s="18"/>
      <c r="D22" s="10" t="str">
        <f>IF(C22="","",IFERROR(INDEX(Lists!$B$2:$B$27,MATCH(C22,Lists!$A$2:$A$27,0)),"رمز غير معروف"))</f>
        <v/>
      </c>
      <c r="E22" s="4"/>
      <c r="F22" s="18"/>
      <c r="G22" s="18"/>
      <c r="H22" s="4"/>
      <c r="I22" s="4"/>
      <c r="J22" s="4"/>
      <c r="K22" s="4"/>
      <c r="L22" s="18"/>
      <c r="M22" s="35"/>
      <c r="N22" s="35"/>
      <c r="O22" s="13" t="str">
        <f t="shared" ca="1" si="0"/>
        <v/>
      </c>
      <c r="P22" s="34" t="str">
        <f t="shared" si="1"/>
        <v/>
      </c>
      <c r="Q22" s="34" t="str">
        <f t="shared" ca="1" si="2"/>
        <v/>
      </c>
    </row>
    <row r="23" spans="1:17" ht="18" x14ac:dyDescent="0.25">
      <c r="A23" s="4"/>
      <c r="B23" s="35"/>
      <c r="C23" s="18"/>
      <c r="D23" s="10" t="str">
        <f>IF(C23="","",IFERROR(INDEX(Lists!$B$2:$B$27,MATCH(C23,Lists!$A$2:$A$27,0)),"رمز غير معروف"))</f>
        <v/>
      </c>
      <c r="E23" s="4"/>
      <c r="F23" s="18"/>
      <c r="G23" s="18"/>
      <c r="H23" s="4"/>
      <c r="I23" s="4"/>
      <c r="J23" s="4"/>
      <c r="K23" s="4"/>
      <c r="L23" s="18"/>
      <c r="M23" s="35"/>
      <c r="N23" s="35"/>
      <c r="O23" s="13" t="str">
        <f t="shared" ca="1" si="0"/>
        <v/>
      </c>
      <c r="P23" s="34" t="str">
        <f t="shared" si="1"/>
        <v/>
      </c>
      <c r="Q23" s="34" t="str">
        <f t="shared" ca="1" si="2"/>
        <v/>
      </c>
    </row>
    <row r="24" spans="1:17" ht="18" x14ac:dyDescent="0.25">
      <c r="A24" s="4"/>
      <c r="B24" s="35"/>
      <c r="C24" s="18"/>
      <c r="D24" s="10" t="str">
        <f>IF(C24="","",IFERROR(INDEX(Lists!$B$2:$B$27,MATCH(C24,Lists!$A$2:$A$27,0)),"رمز غير معروف"))</f>
        <v/>
      </c>
      <c r="E24" s="4"/>
      <c r="F24" s="18"/>
      <c r="G24" s="18"/>
      <c r="H24" s="4"/>
      <c r="I24" s="4"/>
      <c r="J24" s="4"/>
      <c r="K24" s="4"/>
      <c r="L24" s="18"/>
      <c r="M24" s="35"/>
      <c r="N24" s="35"/>
      <c r="O24" s="13" t="str">
        <f t="shared" ca="1" si="0"/>
        <v/>
      </c>
      <c r="P24" s="34" t="str">
        <f t="shared" si="1"/>
        <v/>
      </c>
      <c r="Q24" s="34" t="str">
        <f t="shared" ca="1" si="2"/>
        <v/>
      </c>
    </row>
    <row r="25" spans="1:17" ht="18" x14ac:dyDescent="0.25">
      <c r="A25" s="4"/>
      <c r="B25" s="35"/>
      <c r="C25" s="18"/>
      <c r="D25" s="10" t="str">
        <f>IF(C25="","",IFERROR(INDEX(Lists!$B$2:$B$27,MATCH(C25,Lists!$A$2:$A$27,0)),"رمز غير معروف"))</f>
        <v/>
      </c>
      <c r="E25" s="4"/>
      <c r="F25" s="18"/>
      <c r="G25" s="18"/>
      <c r="H25" s="4"/>
      <c r="I25" s="4"/>
      <c r="J25" s="4"/>
      <c r="K25" s="4"/>
      <c r="L25" s="18"/>
      <c r="M25" s="35"/>
      <c r="N25" s="35"/>
      <c r="O25" s="13" t="str">
        <f t="shared" ca="1" si="0"/>
        <v/>
      </c>
      <c r="P25" s="34" t="str">
        <f t="shared" si="1"/>
        <v/>
      </c>
      <c r="Q25" s="34" t="str">
        <f t="shared" ca="1" si="2"/>
        <v/>
      </c>
    </row>
    <row r="26" spans="1:17" ht="18" x14ac:dyDescent="0.25">
      <c r="A26" s="4"/>
      <c r="B26" s="35"/>
      <c r="C26" s="18"/>
      <c r="D26" s="10" t="str">
        <f>IF(C26="","",IFERROR(INDEX(Lists!$B$2:$B$27,MATCH(C26,Lists!$A$2:$A$27,0)),"رمز غير معروف"))</f>
        <v/>
      </c>
      <c r="E26" s="4"/>
      <c r="F26" s="18"/>
      <c r="G26" s="18"/>
      <c r="H26" s="4"/>
      <c r="I26" s="4"/>
      <c r="J26" s="4"/>
      <c r="K26" s="4"/>
      <c r="L26" s="18"/>
      <c r="M26" s="35"/>
      <c r="N26" s="35"/>
      <c r="O26" s="13" t="str">
        <f t="shared" ca="1" si="0"/>
        <v/>
      </c>
      <c r="P26" s="34" t="str">
        <f t="shared" si="1"/>
        <v/>
      </c>
      <c r="Q26" s="34" t="str">
        <f t="shared" ca="1" si="2"/>
        <v/>
      </c>
    </row>
    <row r="27" spans="1:17" ht="18" x14ac:dyDescent="0.25">
      <c r="A27" s="4"/>
      <c r="B27" s="35"/>
      <c r="C27" s="18"/>
      <c r="D27" s="10" t="str">
        <f>IF(C27="","",IFERROR(INDEX(Lists!$B$2:$B$27,MATCH(C27,Lists!$A$2:$A$27,0)),"رمز غير معروف"))</f>
        <v/>
      </c>
      <c r="E27" s="4"/>
      <c r="F27" s="18"/>
      <c r="G27" s="18"/>
      <c r="H27" s="4"/>
      <c r="I27" s="4"/>
      <c r="J27" s="4"/>
      <c r="K27" s="4"/>
      <c r="L27" s="18"/>
      <c r="M27" s="35"/>
      <c r="N27" s="35"/>
      <c r="O27" s="13" t="str">
        <f t="shared" ca="1" si="0"/>
        <v/>
      </c>
      <c r="P27" s="34" t="str">
        <f t="shared" si="1"/>
        <v/>
      </c>
      <c r="Q27" s="34" t="str">
        <f t="shared" ca="1" si="2"/>
        <v/>
      </c>
    </row>
    <row r="28" spans="1:17" ht="18" x14ac:dyDescent="0.25">
      <c r="A28" s="4"/>
      <c r="B28" s="35"/>
      <c r="C28" s="18"/>
      <c r="D28" s="10" t="str">
        <f>IF(C28="","",IFERROR(INDEX(Lists!$B$2:$B$27,MATCH(C28,Lists!$A$2:$A$27,0)),"رمز غير معروف"))</f>
        <v/>
      </c>
      <c r="E28" s="4"/>
      <c r="F28" s="18"/>
      <c r="G28" s="18"/>
      <c r="H28" s="4"/>
      <c r="I28" s="4"/>
      <c r="J28" s="4"/>
      <c r="K28" s="4"/>
      <c r="L28" s="18"/>
      <c r="M28" s="35"/>
      <c r="N28" s="35"/>
      <c r="O28" s="13" t="str">
        <f t="shared" ca="1" si="0"/>
        <v/>
      </c>
      <c r="P28" s="34" t="str">
        <f t="shared" si="1"/>
        <v/>
      </c>
      <c r="Q28" s="34" t="str">
        <f t="shared" ca="1" si="2"/>
        <v/>
      </c>
    </row>
    <row r="29" spans="1:17" ht="18" x14ac:dyDescent="0.25">
      <c r="A29" s="4"/>
      <c r="B29" s="35"/>
      <c r="C29" s="18"/>
      <c r="D29" s="10" t="str">
        <f>IF(C29="","",IFERROR(INDEX(Lists!$B$2:$B$27,MATCH(C29,Lists!$A$2:$A$27,0)),"رمز غير معروف"))</f>
        <v/>
      </c>
      <c r="E29" s="4"/>
      <c r="F29" s="18"/>
      <c r="G29" s="18"/>
      <c r="H29" s="4"/>
      <c r="I29" s="4"/>
      <c r="J29" s="4"/>
      <c r="K29" s="4"/>
      <c r="L29" s="18"/>
      <c r="M29" s="35"/>
      <c r="N29" s="35"/>
      <c r="O29" s="13" t="str">
        <f t="shared" ca="1" si="0"/>
        <v/>
      </c>
      <c r="P29" s="34" t="str">
        <f t="shared" si="1"/>
        <v/>
      </c>
      <c r="Q29" s="34" t="str">
        <f t="shared" ca="1" si="2"/>
        <v/>
      </c>
    </row>
    <row r="30" spans="1:17" ht="18" x14ac:dyDescent="0.25">
      <c r="A30" s="4"/>
      <c r="B30" s="35"/>
      <c r="C30" s="18"/>
      <c r="D30" s="10" t="str">
        <f>IF(C30="","",IFERROR(INDEX(Lists!$B$2:$B$27,MATCH(C30,Lists!$A$2:$A$27,0)),"رمز غير معروف"))</f>
        <v/>
      </c>
      <c r="E30" s="4"/>
      <c r="F30" s="18"/>
      <c r="G30" s="18"/>
      <c r="H30" s="4"/>
      <c r="I30" s="4"/>
      <c r="J30" s="4"/>
      <c r="K30" s="4"/>
      <c r="L30" s="18"/>
      <c r="M30" s="35"/>
      <c r="N30" s="35"/>
      <c r="O30" s="13" t="str">
        <f t="shared" ca="1" si="0"/>
        <v/>
      </c>
      <c r="P30" s="34" t="str">
        <f t="shared" si="1"/>
        <v/>
      </c>
      <c r="Q30" s="34" t="str">
        <f t="shared" ca="1" si="2"/>
        <v/>
      </c>
    </row>
    <row r="31" spans="1:17" ht="18" x14ac:dyDescent="0.25">
      <c r="A31" s="4"/>
      <c r="B31" s="35"/>
      <c r="C31" s="18"/>
      <c r="D31" s="10" t="str">
        <f>IF(C31="","",IFERROR(INDEX(Lists!$B$2:$B$27,MATCH(C31,Lists!$A$2:$A$27,0)),"رمز غير معروف"))</f>
        <v/>
      </c>
      <c r="E31" s="4"/>
      <c r="F31" s="18"/>
      <c r="G31" s="18"/>
      <c r="H31" s="4"/>
      <c r="I31" s="4"/>
      <c r="J31" s="4"/>
      <c r="K31" s="4"/>
      <c r="L31" s="18"/>
      <c r="M31" s="35"/>
      <c r="N31" s="35"/>
      <c r="O31" s="13" t="str">
        <f t="shared" ca="1" si="0"/>
        <v/>
      </c>
      <c r="P31" s="34" t="str">
        <f t="shared" si="1"/>
        <v/>
      </c>
      <c r="Q31" s="34" t="str">
        <f t="shared" ca="1" si="2"/>
        <v/>
      </c>
    </row>
    <row r="32" spans="1:17" ht="18" x14ac:dyDescent="0.25">
      <c r="A32" s="4"/>
      <c r="B32" s="35"/>
      <c r="C32" s="18"/>
      <c r="D32" s="10" t="str">
        <f>IF(C32="","",IFERROR(INDEX(Lists!$B$2:$B$27,MATCH(C32,Lists!$A$2:$A$27,0)),"رمز غير معروف"))</f>
        <v/>
      </c>
      <c r="E32" s="4"/>
      <c r="F32" s="18"/>
      <c r="G32" s="18"/>
      <c r="H32" s="4"/>
      <c r="I32" s="4"/>
      <c r="J32" s="4"/>
      <c r="K32" s="4"/>
      <c r="L32" s="18"/>
      <c r="M32" s="35"/>
      <c r="N32" s="35"/>
      <c r="O32" s="13" t="str">
        <f t="shared" ca="1" si="0"/>
        <v/>
      </c>
      <c r="P32" s="34" t="str">
        <f t="shared" si="1"/>
        <v/>
      </c>
      <c r="Q32" s="34" t="str">
        <f t="shared" ca="1" si="2"/>
        <v/>
      </c>
    </row>
    <row r="33" spans="1:17" ht="18" x14ac:dyDescent="0.25">
      <c r="A33" s="4"/>
      <c r="B33" s="35"/>
      <c r="C33" s="18"/>
      <c r="D33" s="10" t="str">
        <f>IF(C33="","",IFERROR(INDEX(Lists!$B$2:$B$27,MATCH(C33,Lists!$A$2:$A$27,0)),"رمز غير معروف"))</f>
        <v/>
      </c>
      <c r="E33" s="4"/>
      <c r="F33" s="18"/>
      <c r="G33" s="18"/>
      <c r="H33" s="4"/>
      <c r="I33" s="4"/>
      <c r="J33" s="4"/>
      <c r="K33" s="4"/>
      <c r="L33" s="18"/>
      <c r="M33" s="35"/>
      <c r="N33" s="35"/>
      <c r="O33" s="13" t="str">
        <f t="shared" ca="1" si="0"/>
        <v/>
      </c>
      <c r="P33" s="34" t="str">
        <f t="shared" si="1"/>
        <v/>
      </c>
      <c r="Q33" s="34" t="str">
        <f t="shared" ca="1" si="2"/>
        <v/>
      </c>
    </row>
    <row r="34" spans="1:17" ht="18" x14ac:dyDescent="0.25">
      <c r="A34" s="4"/>
      <c r="B34" s="35"/>
      <c r="C34" s="18"/>
      <c r="D34" s="10" t="str">
        <f>IF(C34="","",IFERROR(INDEX(Lists!$B$2:$B$27,MATCH(C34,Lists!$A$2:$A$27,0)),"رمز غير معروف"))</f>
        <v/>
      </c>
      <c r="E34" s="4"/>
      <c r="F34" s="18"/>
      <c r="G34" s="18"/>
      <c r="H34" s="4"/>
      <c r="I34" s="4"/>
      <c r="J34" s="4"/>
      <c r="K34" s="4"/>
      <c r="L34" s="18"/>
      <c r="M34" s="35"/>
      <c r="N34" s="35"/>
      <c r="O34" s="13" t="str">
        <f t="shared" ca="1" si="0"/>
        <v/>
      </c>
      <c r="P34" s="34" t="str">
        <f t="shared" si="1"/>
        <v/>
      </c>
      <c r="Q34" s="34" t="str">
        <f t="shared" ca="1" si="2"/>
        <v/>
      </c>
    </row>
    <row r="35" spans="1:17" ht="18" x14ac:dyDescent="0.25">
      <c r="A35" s="4"/>
      <c r="B35" s="35"/>
      <c r="C35" s="18"/>
      <c r="D35" s="10" t="str">
        <f>IF(C35="","",IFERROR(INDEX(Lists!$B$2:$B$27,MATCH(C35,Lists!$A$2:$A$27,0)),"رمز غير معروف"))</f>
        <v/>
      </c>
      <c r="E35" s="4"/>
      <c r="F35" s="18"/>
      <c r="G35" s="18"/>
      <c r="H35" s="4"/>
      <c r="I35" s="4"/>
      <c r="J35" s="4"/>
      <c r="K35" s="4"/>
      <c r="L35" s="18"/>
      <c r="M35" s="35"/>
      <c r="N35" s="35"/>
      <c r="O35" s="13" t="str">
        <f t="shared" ca="1" si="0"/>
        <v/>
      </c>
      <c r="P35" s="34" t="str">
        <f t="shared" si="1"/>
        <v/>
      </c>
      <c r="Q35" s="34" t="str">
        <f t="shared" ca="1" si="2"/>
        <v/>
      </c>
    </row>
    <row r="36" spans="1:17" ht="18" x14ac:dyDescent="0.25">
      <c r="A36" s="4"/>
      <c r="B36" s="35"/>
      <c r="C36" s="18"/>
      <c r="D36" s="10" t="str">
        <f>IF(C36="","",IFERROR(INDEX(Lists!$B$2:$B$27,MATCH(C36,Lists!$A$2:$A$27,0)),"رمز غير معروف"))</f>
        <v/>
      </c>
      <c r="E36" s="4"/>
      <c r="F36" s="18"/>
      <c r="G36" s="18"/>
      <c r="H36" s="4"/>
      <c r="I36" s="4"/>
      <c r="J36" s="4"/>
      <c r="K36" s="4"/>
      <c r="L36" s="18"/>
      <c r="M36" s="35"/>
      <c r="N36" s="35"/>
      <c r="O36" s="13" t="str">
        <f t="shared" ca="1" si="0"/>
        <v/>
      </c>
      <c r="P36" s="34" t="str">
        <f t="shared" si="1"/>
        <v/>
      </c>
      <c r="Q36" s="34" t="str">
        <f t="shared" ca="1" si="2"/>
        <v/>
      </c>
    </row>
    <row r="37" spans="1:17" ht="18" x14ac:dyDescent="0.25">
      <c r="A37" s="4"/>
      <c r="B37" s="35"/>
      <c r="C37" s="18"/>
      <c r="D37" s="10" t="str">
        <f>IF(C37="","",IFERROR(INDEX(Lists!$B$2:$B$27,MATCH(C37,Lists!$A$2:$A$27,0)),"رمز غير معروف"))</f>
        <v/>
      </c>
      <c r="E37" s="4"/>
      <c r="F37" s="18"/>
      <c r="G37" s="18"/>
      <c r="H37" s="4"/>
      <c r="I37" s="4"/>
      <c r="J37" s="4"/>
      <c r="K37" s="4"/>
      <c r="L37" s="18"/>
      <c r="M37" s="35"/>
      <c r="N37" s="35"/>
      <c r="O37" s="13" t="str">
        <f t="shared" ca="1" si="0"/>
        <v/>
      </c>
      <c r="P37" s="34" t="str">
        <f t="shared" si="1"/>
        <v/>
      </c>
      <c r="Q37" s="34" t="str">
        <f t="shared" ca="1" si="2"/>
        <v/>
      </c>
    </row>
    <row r="38" spans="1:17" ht="18" x14ac:dyDescent="0.25">
      <c r="A38" s="4"/>
      <c r="B38" s="35"/>
      <c r="C38" s="18"/>
      <c r="D38" s="10" t="str">
        <f>IF(C38="","",IFERROR(INDEX(Lists!$B$2:$B$27,MATCH(C38,Lists!$A$2:$A$27,0)),"رمز غير معروف"))</f>
        <v/>
      </c>
      <c r="E38" s="4"/>
      <c r="F38" s="18"/>
      <c r="G38" s="18"/>
      <c r="H38" s="4"/>
      <c r="I38" s="4"/>
      <c r="J38" s="4"/>
      <c r="K38" s="4"/>
      <c r="L38" s="18"/>
      <c r="M38" s="35"/>
      <c r="N38" s="35"/>
      <c r="O38" s="13" t="str">
        <f t="shared" ca="1" si="0"/>
        <v/>
      </c>
      <c r="P38" s="34" t="str">
        <f t="shared" si="1"/>
        <v/>
      </c>
      <c r="Q38" s="34" t="str">
        <f t="shared" ca="1" si="2"/>
        <v/>
      </c>
    </row>
    <row r="39" spans="1:17" ht="18" x14ac:dyDescent="0.25">
      <c r="A39" s="4"/>
      <c r="B39" s="35"/>
      <c r="C39" s="18"/>
      <c r="D39" s="10" t="str">
        <f>IF(C39="","",IFERROR(INDEX(Lists!$B$2:$B$27,MATCH(C39,Lists!$A$2:$A$27,0)),"رمز غير معروف"))</f>
        <v/>
      </c>
      <c r="E39" s="4"/>
      <c r="F39" s="18"/>
      <c r="G39" s="18"/>
      <c r="H39" s="4"/>
      <c r="I39" s="4"/>
      <c r="J39" s="4"/>
      <c r="K39" s="4"/>
      <c r="L39" s="18"/>
      <c r="M39" s="35"/>
      <c r="N39" s="35"/>
      <c r="O39" s="13" t="str">
        <f t="shared" ca="1" si="0"/>
        <v/>
      </c>
      <c r="P39" s="34" t="str">
        <f t="shared" si="1"/>
        <v/>
      </c>
      <c r="Q39" s="34" t="str">
        <f t="shared" ca="1" si="2"/>
        <v/>
      </c>
    </row>
    <row r="40" spans="1:17" ht="18" x14ac:dyDescent="0.25">
      <c r="A40" s="4"/>
      <c r="B40" s="35"/>
      <c r="C40" s="18"/>
      <c r="D40" s="10" t="str">
        <f>IF(C40="","",IFERROR(INDEX(Lists!$B$2:$B$27,MATCH(C40,Lists!$A$2:$A$27,0)),"رمز غير معروف"))</f>
        <v/>
      </c>
      <c r="E40" s="4"/>
      <c r="F40" s="18"/>
      <c r="G40" s="18"/>
      <c r="H40" s="4"/>
      <c r="I40" s="4"/>
      <c r="J40" s="4"/>
      <c r="K40" s="4"/>
      <c r="L40" s="18"/>
      <c r="M40" s="35"/>
      <c r="N40" s="35"/>
      <c r="O40" s="13" t="str">
        <f t="shared" ca="1" si="0"/>
        <v/>
      </c>
      <c r="P40" s="34" t="str">
        <f t="shared" si="1"/>
        <v/>
      </c>
      <c r="Q40" s="34" t="str">
        <f t="shared" ca="1" si="2"/>
        <v/>
      </c>
    </row>
    <row r="41" spans="1:17" ht="18" x14ac:dyDescent="0.25">
      <c r="A41" s="4"/>
      <c r="B41" s="35"/>
      <c r="C41" s="18"/>
      <c r="D41" s="10" t="str">
        <f>IF(C41="","",IFERROR(INDEX(Lists!$B$2:$B$27,MATCH(C41,Lists!$A$2:$A$27,0)),"رمز غير معروف"))</f>
        <v/>
      </c>
      <c r="E41" s="4"/>
      <c r="F41" s="18"/>
      <c r="G41" s="18"/>
      <c r="H41" s="4"/>
      <c r="I41" s="4"/>
      <c r="J41" s="4"/>
      <c r="K41" s="4"/>
      <c r="L41" s="18"/>
      <c r="M41" s="35"/>
      <c r="N41" s="35"/>
      <c r="O41" s="13" t="str">
        <f t="shared" ca="1" si="0"/>
        <v/>
      </c>
      <c r="P41" s="34" t="str">
        <f t="shared" si="1"/>
        <v/>
      </c>
      <c r="Q41" s="34" t="str">
        <f t="shared" ca="1" si="2"/>
        <v/>
      </c>
    </row>
    <row r="42" spans="1:17" ht="18" x14ac:dyDescent="0.25">
      <c r="A42" s="4"/>
      <c r="B42" s="35"/>
      <c r="C42" s="18"/>
      <c r="D42" s="10" t="str">
        <f>IF(C42="","",IFERROR(INDEX(Lists!$B$2:$B$27,MATCH(C42,Lists!$A$2:$A$27,0)),"رمز غير معروف"))</f>
        <v/>
      </c>
      <c r="E42" s="4"/>
      <c r="F42" s="18"/>
      <c r="G42" s="18"/>
      <c r="H42" s="4"/>
      <c r="I42" s="4"/>
      <c r="J42" s="4"/>
      <c r="K42" s="4"/>
      <c r="L42" s="18"/>
      <c r="M42" s="35"/>
      <c r="N42" s="35"/>
      <c r="O42" s="13" t="str">
        <f t="shared" ca="1" si="0"/>
        <v/>
      </c>
      <c r="P42" s="34" t="str">
        <f t="shared" si="1"/>
        <v/>
      </c>
      <c r="Q42" s="34" t="str">
        <f t="shared" ca="1" si="2"/>
        <v/>
      </c>
    </row>
    <row r="43" spans="1:17" ht="18" x14ac:dyDescent="0.25">
      <c r="A43" s="4"/>
      <c r="B43" s="35"/>
      <c r="C43" s="18"/>
      <c r="D43" s="10" t="str">
        <f>IF(C43="","",IFERROR(INDEX(Lists!$B$2:$B$27,MATCH(C43,Lists!$A$2:$A$27,0)),"رمز غير معروف"))</f>
        <v/>
      </c>
      <c r="E43" s="4"/>
      <c r="F43" s="18"/>
      <c r="G43" s="18"/>
      <c r="H43" s="4"/>
      <c r="I43" s="4"/>
      <c r="J43" s="4"/>
      <c r="K43" s="4"/>
      <c r="L43" s="18"/>
      <c r="M43" s="35"/>
      <c r="N43" s="35"/>
      <c r="O43" s="13" t="str">
        <f t="shared" ca="1" si="0"/>
        <v/>
      </c>
      <c r="P43" s="34" t="str">
        <f t="shared" si="1"/>
        <v/>
      </c>
      <c r="Q43" s="34" t="str">
        <f t="shared" ca="1" si="2"/>
        <v/>
      </c>
    </row>
    <row r="44" spans="1:17" ht="18" x14ac:dyDescent="0.25">
      <c r="A44" s="4"/>
      <c r="B44" s="35"/>
      <c r="C44" s="18"/>
      <c r="D44" s="10" t="str">
        <f>IF(C44="","",IFERROR(INDEX(Lists!$B$2:$B$27,MATCH(C44,Lists!$A$2:$A$27,0)),"رمز غير معروف"))</f>
        <v/>
      </c>
      <c r="E44" s="4"/>
      <c r="F44" s="18"/>
      <c r="G44" s="18"/>
      <c r="H44" s="4"/>
      <c r="I44" s="4"/>
      <c r="J44" s="4"/>
      <c r="K44" s="4"/>
      <c r="L44" s="18"/>
      <c r="M44" s="35"/>
      <c r="N44" s="35"/>
      <c r="O44" s="13" t="str">
        <f t="shared" ca="1" si="0"/>
        <v/>
      </c>
      <c r="P44" s="34" t="str">
        <f t="shared" si="1"/>
        <v/>
      </c>
      <c r="Q44" s="34" t="str">
        <f t="shared" ca="1" si="2"/>
        <v/>
      </c>
    </row>
    <row r="45" spans="1:17" ht="18" x14ac:dyDescent="0.25">
      <c r="A45" s="4"/>
      <c r="B45" s="35"/>
      <c r="C45" s="18"/>
      <c r="D45" s="10" t="str">
        <f>IF(C45="","",IFERROR(INDEX(Lists!$B$2:$B$27,MATCH(C45,Lists!$A$2:$A$27,0)),"رمز غير معروف"))</f>
        <v/>
      </c>
      <c r="E45" s="4"/>
      <c r="F45" s="18"/>
      <c r="G45" s="18"/>
      <c r="H45" s="4"/>
      <c r="I45" s="4"/>
      <c r="J45" s="4"/>
      <c r="K45" s="4"/>
      <c r="L45" s="18"/>
      <c r="M45" s="35"/>
      <c r="N45" s="35"/>
      <c r="O45" s="13" t="str">
        <f t="shared" ca="1" si="0"/>
        <v/>
      </c>
      <c r="P45" s="34" t="str">
        <f t="shared" si="1"/>
        <v/>
      </c>
      <c r="Q45" s="34" t="str">
        <f t="shared" ca="1" si="2"/>
        <v/>
      </c>
    </row>
    <row r="46" spans="1:17" ht="18" x14ac:dyDescent="0.25">
      <c r="A46" s="4"/>
      <c r="B46" s="35"/>
      <c r="C46" s="18"/>
      <c r="D46" s="10" t="str">
        <f>IF(C46="","",IFERROR(INDEX(Lists!$B$2:$B$27,MATCH(C46,Lists!$A$2:$A$27,0)),"رمز غير معروف"))</f>
        <v/>
      </c>
      <c r="E46" s="4"/>
      <c r="F46" s="18"/>
      <c r="G46" s="18"/>
      <c r="H46" s="4"/>
      <c r="I46" s="4"/>
      <c r="J46" s="4"/>
      <c r="K46" s="4"/>
      <c r="L46" s="18"/>
      <c r="M46" s="35"/>
      <c r="N46" s="35"/>
      <c r="O46" s="13" t="str">
        <f t="shared" ca="1" si="0"/>
        <v/>
      </c>
      <c r="P46" s="34" t="str">
        <f t="shared" si="1"/>
        <v/>
      </c>
      <c r="Q46" s="34" t="str">
        <f t="shared" ca="1" si="2"/>
        <v/>
      </c>
    </row>
    <row r="47" spans="1:17" ht="18" x14ac:dyDescent="0.25">
      <c r="A47" s="4"/>
      <c r="B47" s="35"/>
      <c r="C47" s="18"/>
      <c r="D47" s="10" t="str">
        <f>IF(C47="","",IFERROR(INDEX(Lists!$B$2:$B$27,MATCH(C47,Lists!$A$2:$A$27,0)),"رمز غير معروف"))</f>
        <v/>
      </c>
      <c r="E47" s="4"/>
      <c r="F47" s="18"/>
      <c r="G47" s="18"/>
      <c r="H47" s="4"/>
      <c r="I47" s="4"/>
      <c r="J47" s="4"/>
      <c r="K47" s="4"/>
      <c r="L47" s="18"/>
      <c r="M47" s="35"/>
      <c r="N47" s="35"/>
      <c r="O47" s="13" t="str">
        <f t="shared" ca="1" si="0"/>
        <v/>
      </c>
      <c r="P47" s="34" t="str">
        <f t="shared" si="1"/>
        <v/>
      </c>
      <c r="Q47" s="34" t="str">
        <f t="shared" ca="1" si="2"/>
        <v/>
      </c>
    </row>
    <row r="48" spans="1:17" ht="18" x14ac:dyDescent="0.25">
      <c r="A48" s="4"/>
      <c r="B48" s="35"/>
      <c r="C48" s="18"/>
      <c r="D48" s="10" t="str">
        <f>IF(C48="","",IFERROR(INDEX(Lists!$B$2:$B$27,MATCH(C48,Lists!$A$2:$A$27,0)),"رمز غير معروف"))</f>
        <v/>
      </c>
      <c r="E48" s="4"/>
      <c r="F48" s="18"/>
      <c r="G48" s="18"/>
      <c r="H48" s="4"/>
      <c r="I48" s="4"/>
      <c r="J48" s="4"/>
      <c r="K48" s="4"/>
      <c r="L48" s="18"/>
      <c r="M48" s="35"/>
      <c r="N48" s="35"/>
      <c r="O48" s="13" t="str">
        <f t="shared" ca="1" si="0"/>
        <v/>
      </c>
      <c r="P48" s="34" t="str">
        <f t="shared" si="1"/>
        <v/>
      </c>
      <c r="Q48" s="34" t="str">
        <f t="shared" ca="1" si="2"/>
        <v/>
      </c>
    </row>
    <row r="49" spans="1:17" ht="18" x14ac:dyDescent="0.25">
      <c r="A49" s="4"/>
      <c r="B49" s="35"/>
      <c r="C49" s="18"/>
      <c r="D49" s="10" t="str">
        <f>IF(C49="","",IFERROR(INDEX(Lists!$B$2:$B$27,MATCH(C49,Lists!$A$2:$A$27,0)),"رمز غير معروف"))</f>
        <v/>
      </c>
      <c r="E49" s="4"/>
      <c r="F49" s="18"/>
      <c r="G49" s="18"/>
      <c r="H49" s="4"/>
      <c r="I49" s="4"/>
      <c r="J49" s="4"/>
      <c r="K49" s="4"/>
      <c r="L49" s="18"/>
      <c r="M49" s="35"/>
      <c r="N49" s="35"/>
      <c r="O49" s="13" t="str">
        <f t="shared" ca="1" si="0"/>
        <v/>
      </c>
      <c r="P49" s="34" t="str">
        <f t="shared" si="1"/>
        <v/>
      </c>
      <c r="Q49" s="34" t="str">
        <f t="shared" ca="1" si="2"/>
        <v/>
      </c>
    </row>
    <row r="50" spans="1:17" ht="18" x14ac:dyDescent="0.25">
      <c r="A50" s="4"/>
      <c r="B50" s="35"/>
      <c r="C50" s="18"/>
      <c r="D50" s="10" t="str">
        <f>IF(C50="","",IFERROR(INDEX(Lists!$B$2:$B$27,MATCH(C50,Lists!$A$2:$A$27,0)),"رمز غير معروف"))</f>
        <v/>
      </c>
      <c r="E50" s="4"/>
      <c r="F50" s="18"/>
      <c r="G50" s="18"/>
      <c r="H50" s="4"/>
      <c r="I50" s="4"/>
      <c r="J50" s="4"/>
      <c r="K50" s="4"/>
      <c r="L50" s="18"/>
      <c r="M50" s="35"/>
      <c r="N50" s="35"/>
      <c r="O50" s="13" t="str">
        <f t="shared" ca="1" si="0"/>
        <v/>
      </c>
      <c r="P50" s="34" t="str">
        <f t="shared" si="1"/>
        <v/>
      </c>
      <c r="Q50" s="34" t="str">
        <f t="shared" ca="1" si="2"/>
        <v/>
      </c>
    </row>
    <row r="51" spans="1:17" ht="18" x14ac:dyDescent="0.25">
      <c r="A51" s="4"/>
      <c r="B51" s="35"/>
      <c r="C51" s="18"/>
      <c r="D51" s="10" t="str">
        <f>IF(C51="","",IFERROR(INDEX(Lists!$B$2:$B$27,MATCH(C51,Lists!$A$2:$A$27,0)),"رمز غير معروف"))</f>
        <v/>
      </c>
      <c r="E51" s="4"/>
      <c r="F51" s="18"/>
      <c r="G51" s="18"/>
      <c r="H51" s="4"/>
      <c r="I51" s="4"/>
      <c r="J51" s="4"/>
      <c r="K51" s="4"/>
      <c r="L51" s="18"/>
      <c r="M51" s="35"/>
      <c r="N51" s="35"/>
      <c r="O51" s="13" t="str">
        <f t="shared" ca="1" si="0"/>
        <v/>
      </c>
      <c r="P51" s="34" t="str">
        <f t="shared" si="1"/>
        <v/>
      </c>
      <c r="Q51" s="34" t="str">
        <f t="shared" ca="1" si="2"/>
        <v/>
      </c>
    </row>
    <row r="52" spans="1:17" ht="18" x14ac:dyDescent="0.25">
      <c r="A52" s="4"/>
      <c r="B52" s="35"/>
      <c r="C52" s="18"/>
      <c r="D52" s="10" t="str">
        <f>IF(C52="","",IFERROR(INDEX(Lists!$B$2:$B$27,MATCH(C52,Lists!$A$2:$A$27,0)),"رمز غير معروف"))</f>
        <v/>
      </c>
      <c r="E52" s="4"/>
      <c r="F52" s="18"/>
      <c r="G52" s="18"/>
      <c r="H52" s="4"/>
      <c r="I52" s="4"/>
      <c r="J52" s="4"/>
      <c r="K52" s="4"/>
      <c r="L52" s="18"/>
      <c r="M52" s="35"/>
      <c r="N52" s="35"/>
      <c r="O52" s="13" t="str">
        <f t="shared" ca="1" si="0"/>
        <v/>
      </c>
      <c r="P52" s="34" t="str">
        <f t="shared" si="1"/>
        <v/>
      </c>
      <c r="Q52" s="34" t="str">
        <f t="shared" ca="1" si="2"/>
        <v/>
      </c>
    </row>
    <row r="53" spans="1:17" ht="18" x14ac:dyDescent="0.25">
      <c r="A53" s="4"/>
      <c r="B53" s="35"/>
      <c r="C53" s="18"/>
      <c r="D53" s="10" t="str">
        <f>IF(C53="","",IFERROR(INDEX(Lists!$B$2:$B$27,MATCH(C53,Lists!$A$2:$A$27,0)),"رمز غير معروف"))</f>
        <v/>
      </c>
      <c r="E53" s="4"/>
      <c r="F53" s="18"/>
      <c r="G53" s="18"/>
      <c r="H53" s="4"/>
      <c r="I53" s="4"/>
      <c r="J53" s="4"/>
      <c r="K53" s="4"/>
      <c r="L53" s="18"/>
      <c r="M53" s="35"/>
      <c r="N53" s="35"/>
      <c r="O53" s="13" t="str">
        <f t="shared" ca="1" si="0"/>
        <v/>
      </c>
      <c r="P53" s="34" t="str">
        <f t="shared" si="1"/>
        <v/>
      </c>
      <c r="Q53" s="34" t="str">
        <f t="shared" ca="1" si="2"/>
        <v/>
      </c>
    </row>
    <row r="54" spans="1:17" ht="18" x14ac:dyDescent="0.25">
      <c r="A54" s="4"/>
      <c r="B54" s="35"/>
      <c r="C54" s="18"/>
      <c r="D54" s="10" t="str">
        <f>IF(C54="","",IFERROR(INDEX(Lists!$B$2:$B$27,MATCH(C54,Lists!$A$2:$A$27,0)),"رمز غير معروف"))</f>
        <v/>
      </c>
      <c r="E54" s="4"/>
      <c r="F54" s="18"/>
      <c r="G54" s="18"/>
      <c r="H54" s="4"/>
      <c r="I54" s="4"/>
      <c r="J54" s="4"/>
      <c r="K54" s="4"/>
      <c r="L54" s="18"/>
      <c r="M54" s="35"/>
      <c r="N54" s="35"/>
      <c r="O54" s="13" t="str">
        <f t="shared" ca="1" si="0"/>
        <v/>
      </c>
      <c r="P54" s="34" t="str">
        <f t="shared" si="1"/>
        <v/>
      </c>
      <c r="Q54" s="34" t="str">
        <f t="shared" ca="1" si="2"/>
        <v/>
      </c>
    </row>
    <row r="55" spans="1:17" ht="18" x14ac:dyDescent="0.25">
      <c r="A55" s="4"/>
      <c r="B55" s="35"/>
      <c r="C55" s="18"/>
      <c r="D55" s="10" t="str">
        <f>IF(C55="","",IFERROR(INDEX(Lists!$B$2:$B$27,MATCH(C55,Lists!$A$2:$A$27,0)),"رمز غير معروف"))</f>
        <v/>
      </c>
      <c r="E55" s="4"/>
      <c r="F55" s="18"/>
      <c r="G55" s="18"/>
      <c r="H55" s="4"/>
      <c r="I55" s="4"/>
      <c r="J55" s="4"/>
      <c r="K55" s="4"/>
      <c r="L55" s="18"/>
      <c r="M55" s="35"/>
      <c r="N55" s="35"/>
      <c r="O55" s="13" t="str">
        <f t="shared" ca="1" si="0"/>
        <v/>
      </c>
      <c r="P55" s="34" t="str">
        <f t="shared" si="1"/>
        <v/>
      </c>
      <c r="Q55" s="34" t="str">
        <f t="shared" ca="1" si="2"/>
        <v/>
      </c>
    </row>
    <row r="56" spans="1:17" ht="18" x14ac:dyDescent="0.25">
      <c r="A56" s="4"/>
      <c r="B56" s="35"/>
      <c r="C56" s="18"/>
      <c r="D56" s="10" t="str">
        <f>IF(C56="","",IFERROR(INDEX(Lists!$B$2:$B$27,MATCH(C56,Lists!$A$2:$A$27,0)),"رمز غير معروف"))</f>
        <v/>
      </c>
      <c r="E56" s="4"/>
      <c r="F56" s="18"/>
      <c r="G56" s="18"/>
      <c r="H56" s="4"/>
      <c r="I56" s="4"/>
      <c r="J56" s="4"/>
      <c r="K56" s="4"/>
      <c r="L56" s="18"/>
      <c r="M56" s="35"/>
      <c r="N56" s="35"/>
      <c r="O56" s="13" t="str">
        <f t="shared" ca="1" si="0"/>
        <v/>
      </c>
      <c r="P56" s="34" t="str">
        <f t="shared" si="1"/>
        <v/>
      </c>
      <c r="Q56" s="34" t="str">
        <f t="shared" ca="1" si="2"/>
        <v/>
      </c>
    </row>
    <row r="57" spans="1:17" ht="18" x14ac:dyDescent="0.25">
      <c r="A57" s="4"/>
      <c r="B57" s="35"/>
      <c r="C57" s="18"/>
      <c r="D57" s="10" t="str">
        <f>IF(C57="","",IFERROR(INDEX(Lists!$B$2:$B$27,MATCH(C57,Lists!$A$2:$A$27,0)),"رمز غير معروف"))</f>
        <v/>
      </c>
      <c r="E57" s="4"/>
      <c r="F57" s="18"/>
      <c r="G57" s="18"/>
      <c r="H57" s="4"/>
      <c r="I57" s="4"/>
      <c r="J57" s="4"/>
      <c r="K57" s="4"/>
      <c r="L57" s="18"/>
      <c r="M57" s="35"/>
      <c r="N57" s="35"/>
      <c r="O57" s="13" t="str">
        <f t="shared" ca="1" si="0"/>
        <v/>
      </c>
      <c r="P57" s="34" t="str">
        <f t="shared" si="1"/>
        <v/>
      </c>
      <c r="Q57" s="34" t="str">
        <f t="shared" ca="1" si="2"/>
        <v/>
      </c>
    </row>
    <row r="58" spans="1:17" ht="18" x14ac:dyDescent="0.25">
      <c r="A58" s="4"/>
      <c r="B58" s="35"/>
      <c r="C58" s="18"/>
      <c r="D58" s="10" t="str">
        <f>IF(C58="","",IFERROR(INDEX(Lists!$B$2:$B$27,MATCH(C58,Lists!$A$2:$A$27,0)),"رمز غير معروف"))</f>
        <v/>
      </c>
      <c r="E58" s="4"/>
      <c r="F58" s="18"/>
      <c r="G58" s="18"/>
      <c r="H58" s="4"/>
      <c r="I58" s="4"/>
      <c r="J58" s="4"/>
      <c r="K58" s="4"/>
      <c r="L58" s="18"/>
      <c r="M58" s="35"/>
      <c r="N58" s="35"/>
      <c r="O58" s="13" t="str">
        <f t="shared" ca="1" si="0"/>
        <v/>
      </c>
      <c r="P58" s="34" t="str">
        <f t="shared" si="1"/>
        <v/>
      </c>
      <c r="Q58" s="34" t="str">
        <f t="shared" ca="1" si="2"/>
        <v/>
      </c>
    </row>
    <row r="59" spans="1:17" ht="18" x14ac:dyDescent="0.25">
      <c r="A59" s="4"/>
      <c r="B59" s="35"/>
      <c r="C59" s="18"/>
      <c r="D59" s="10" t="str">
        <f>IF(C59="","",IFERROR(INDEX(Lists!$B$2:$B$27,MATCH(C59,Lists!$A$2:$A$27,0)),"رمز غير معروف"))</f>
        <v/>
      </c>
      <c r="E59" s="4"/>
      <c r="F59" s="18"/>
      <c r="G59" s="18"/>
      <c r="H59" s="4"/>
      <c r="I59" s="4"/>
      <c r="J59" s="4"/>
      <c r="K59" s="4"/>
      <c r="L59" s="18"/>
      <c r="M59" s="35"/>
      <c r="N59" s="35"/>
      <c r="O59" s="13" t="str">
        <f t="shared" ca="1" si="0"/>
        <v/>
      </c>
      <c r="P59" s="34" t="str">
        <f t="shared" si="1"/>
        <v/>
      </c>
      <c r="Q59" s="34" t="str">
        <f t="shared" ca="1" si="2"/>
        <v/>
      </c>
    </row>
    <row r="60" spans="1:17" ht="18" x14ac:dyDescent="0.25">
      <c r="A60" s="4"/>
      <c r="B60" s="35"/>
      <c r="C60" s="18"/>
      <c r="D60" s="10" t="str">
        <f>IF(C60="","",IFERROR(INDEX(Lists!$B$2:$B$27,MATCH(C60,Lists!$A$2:$A$27,0)),"رمز غير معروف"))</f>
        <v/>
      </c>
      <c r="E60" s="4"/>
      <c r="F60" s="18"/>
      <c r="G60" s="18"/>
      <c r="H60" s="4"/>
      <c r="I60" s="4"/>
      <c r="J60" s="4"/>
      <c r="K60" s="4"/>
      <c r="L60" s="18"/>
      <c r="M60" s="35"/>
      <c r="N60" s="35"/>
      <c r="O60" s="13" t="str">
        <f t="shared" ca="1" si="0"/>
        <v/>
      </c>
      <c r="P60" s="34" t="str">
        <f t="shared" si="1"/>
        <v/>
      </c>
      <c r="Q60" s="34" t="str">
        <f t="shared" ca="1" si="2"/>
        <v/>
      </c>
    </row>
    <row r="61" spans="1:17" ht="18" x14ac:dyDescent="0.25">
      <c r="A61" s="4"/>
      <c r="B61" s="35"/>
      <c r="C61" s="18"/>
      <c r="D61" s="10" t="str">
        <f>IF(C61="","",IFERROR(INDEX(Lists!$B$2:$B$27,MATCH(C61,Lists!$A$2:$A$27,0)),"رمز غير معروف"))</f>
        <v/>
      </c>
      <c r="E61" s="4"/>
      <c r="F61" s="18"/>
      <c r="G61" s="18"/>
      <c r="H61" s="4"/>
      <c r="I61" s="4"/>
      <c r="J61" s="4"/>
      <c r="K61" s="4"/>
      <c r="L61" s="18"/>
      <c r="M61" s="35"/>
      <c r="N61" s="35"/>
      <c r="O61" s="13" t="str">
        <f t="shared" ca="1" si="0"/>
        <v/>
      </c>
      <c r="P61" s="34" t="str">
        <f t="shared" si="1"/>
        <v/>
      </c>
      <c r="Q61" s="34" t="str">
        <f t="shared" ca="1" si="2"/>
        <v/>
      </c>
    </row>
    <row r="62" spans="1:17" ht="18" x14ac:dyDescent="0.25">
      <c r="A62" s="4"/>
      <c r="B62" s="35"/>
      <c r="C62" s="18"/>
      <c r="D62" s="10" t="str">
        <f>IF(C62="","",IFERROR(INDEX(Lists!$B$2:$B$27,MATCH(C62,Lists!$A$2:$A$27,0)),"رمز غير معروف"))</f>
        <v/>
      </c>
      <c r="E62" s="4"/>
      <c r="F62" s="18"/>
      <c r="G62" s="18"/>
      <c r="H62" s="4"/>
      <c r="I62" s="4"/>
      <c r="J62" s="4"/>
      <c r="K62" s="4"/>
      <c r="L62" s="18"/>
      <c r="M62" s="35"/>
      <c r="N62" s="35"/>
      <c r="O62" s="13" t="str">
        <f t="shared" ca="1" si="0"/>
        <v/>
      </c>
      <c r="P62" s="34" t="str">
        <f t="shared" si="1"/>
        <v/>
      </c>
      <c r="Q62" s="34" t="str">
        <f t="shared" ca="1" si="2"/>
        <v/>
      </c>
    </row>
    <row r="63" spans="1:17" ht="18" x14ac:dyDescent="0.25">
      <c r="A63" s="4"/>
      <c r="B63" s="35"/>
      <c r="C63" s="18"/>
      <c r="D63" s="10" t="str">
        <f>IF(C63="","",IFERROR(INDEX(Lists!$B$2:$B$27,MATCH(C63,Lists!$A$2:$A$27,0)),"رمز غير معروف"))</f>
        <v/>
      </c>
      <c r="E63" s="4"/>
      <c r="F63" s="18"/>
      <c r="G63" s="18"/>
      <c r="H63" s="4"/>
      <c r="I63" s="4"/>
      <c r="J63" s="4"/>
      <c r="K63" s="4"/>
      <c r="L63" s="18"/>
      <c r="M63" s="35"/>
      <c r="N63" s="35"/>
      <c r="O63" s="13" t="str">
        <f t="shared" ca="1" si="0"/>
        <v/>
      </c>
      <c r="P63" s="34" t="str">
        <f t="shared" si="1"/>
        <v/>
      </c>
      <c r="Q63" s="34" t="str">
        <f t="shared" ca="1" si="2"/>
        <v/>
      </c>
    </row>
    <row r="64" spans="1:17" ht="18" x14ac:dyDescent="0.25">
      <c r="A64" s="4"/>
      <c r="B64" s="35"/>
      <c r="C64" s="18"/>
      <c r="D64" s="10" t="str">
        <f>IF(C64="","",IFERROR(INDEX(Lists!$B$2:$B$27,MATCH(C64,Lists!$A$2:$A$27,0)),"رمز غير معروف"))</f>
        <v/>
      </c>
      <c r="E64" s="4"/>
      <c r="F64" s="18"/>
      <c r="G64" s="18"/>
      <c r="H64" s="4"/>
      <c r="I64" s="4"/>
      <c r="J64" s="4"/>
      <c r="K64" s="4"/>
      <c r="L64" s="18"/>
      <c r="M64" s="35"/>
      <c r="N64" s="35"/>
      <c r="O64" s="13" t="str">
        <f t="shared" ca="1" si="0"/>
        <v/>
      </c>
      <c r="P64" s="34" t="str">
        <f t="shared" si="1"/>
        <v/>
      </c>
      <c r="Q64" s="34" t="str">
        <f t="shared" ca="1" si="2"/>
        <v/>
      </c>
    </row>
    <row r="65" spans="1:17" ht="18" x14ac:dyDescent="0.25">
      <c r="A65" s="4"/>
      <c r="B65" s="35"/>
      <c r="C65" s="18"/>
      <c r="D65" s="10" t="str">
        <f>IF(C65="","",IFERROR(INDEX(Lists!$B$2:$B$27,MATCH(C65,Lists!$A$2:$A$27,0)),"رمز غير معروف"))</f>
        <v/>
      </c>
      <c r="E65" s="4"/>
      <c r="F65" s="18"/>
      <c r="G65" s="18"/>
      <c r="H65" s="4"/>
      <c r="I65" s="4"/>
      <c r="J65" s="4"/>
      <c r="K65" s="4"/>
      <c r="L65" s="18"/>
      <c r="M65" s="35"/>
      <c r="N65" s="35"/>
      <c r="O65" s="13" t="str">
        <f t="shared" ca="1" si="0"/>
        <v/>
      </c>
      <c r="P65" s="34" t="str">
        <f t="shared" si="1"/>
        <v/>
      </c>
      <c r="Q65" s="34" t="str">
        <f t="shared" ca="1" si="2"/>
        <v/>
      </c>
    </row>
    <row r="66" spans="1:17" ht="18" x14ac:dyDescent="0.25">
      <c r="A66" s="4"/>
      <c r="B66" s="35"/>
      <c r="C66" s="18"/>
      <c r="D66" s="10" t="str">
        <f>IF(C66="","",IFERROR(INDEX(Lists!$B$2:$B$27,MATCH(C66,Lists!$A$2:$A$27,0)),"رمز غير معروف"))</f>
        <v/>
      </c>
      <c r="E66" s="4"/>
      <c r="F66" s="18"/>
      <c r="G66" s="18"/>
      <c r="H66" s="4"/>
      <c r="I66" s="4"/>
      <c r="J66" s="4"/>
      <c r="K66" s="4"/>
      <c r="L66" s="18"/>
      <c r="M66" s="35"/>
      <c r="N66" s="35"/>
      <c r="O66" s="13" t="str">
        <f t="shared" ca="1" si="0"/>
        <v/>
      </c>
      <c r="P66" s="34" t="str">
        <f t="shared" si="1"/>
        <v/>
      </c>
      <c r="Q66" s="34" t="str">
        <f t="shared" ca="1" si="2"/>
        <v/>
      </c>
    </row>
    <row r="67" spans="1:17" ht="18" x14ac:dyDescent="0.25">
      <c r="A67" s="4"/>
      <c r="B67" s="35"/>
      <c r="C67" s="18"/>
      <c r="D67" s="10" t="str">
        <f>IF(C67="","",IFERROR(INDEX(Lists!$B$2:$B$27,MATCH(C67,Lists!$A$2:$A$27,0)),"رمز غير معروف"))</f>
        <v/>
      </c>
      <c r="E67" s="4"/>
      <c r="F67" s="18"/>
      <c r="G67" s="18"/>
      <c r="H67" s="4"/>
      <c r="I67" s="4"/>
      <c r="J67" s="4"/>
      <c r="K67" s="4"/>
      <c r="L67" s="18"/>
      <c r="M67" s="35"/>
      <c r="N67" s="35"/>
      <c r="O67" s="13" t="str">
        <f t="shared" ca="1" si="0"/>
        <v/>
      </c>
      <c r="P67" s="34" t="str">
        <f t="shared" si="1"/>
        <v/>
      </c>
      <c r="Q67" s="34" t="str">
        <f t="shared" ca="1" si="2"/>
        <v/>
      </c>
    </row>
    <row r="68" spans="1:17" ht="18" x14ac:dyDescent="0.25">
      <c r="A68" s="4"/>
      <c r="B68" s="35"/>
      <c r="C68" s="18"/>
      <c r="D68" s="10" t="str">
        <f>IF(C68="","",IFERROR(INDEX(Lists!$B$2:$B$27,MATCH(C68,Lists!$A$2:$A$27,0)),"رمز غير معروف"))</f>
        <v/>
      </c>
      <c r="E68" s="4"/>
      <c r="F68" s="18"/>
      <c r="G68" s="18"/>
      <c r="H68" s="4"/>
      <c r="I68" s="4"/>
      <c r="J68" s="4"/>
      <c r="K68" s="4"/>
      <c r="L68" s="18"/>
      <c r="M68" s="35"/>
      <c r="N68" s="35"/>
      <c r="O68" s="13" t="str">
        <f t="shared" ca="1" si="0"/>
        <v/>
      </c>
      <c r="P68" s="34" t="str">
        <f t="shared" si="1"/>
        <v/>
      </c>
      <c r="Q68" s="34" t="str">
        <f t="shared" ca="1" si="2"/>
        <v/>
      </c>
    </row>
    <row r="69" spans="1:17" ht="18" x14ac:dyDescent="0.25">
      <c r="A69" s="4"/>
      <c r="B69" s="35"/>
      <c r="C69" s="18"/>
      <c r="D69" s="10" t="str">
        <f>IF(C69="","",IFERROR(INDEX(Lists!$B$2:$B$27,MATCH(C69,Lists!$A$2:$A$27,0)),"رمز غير معروف"))</f>
        <v/>
      </c>
      <c r="E69" s="4"/>
      <c r="F69" s="18"/>
      <c r="G69" s="18"/>
      <c r="H69" s="4"/>
      <c r="I69" s="4"/>
      <c r="J69" s="4"/>
      <c r="K69" s="4"/>
      <c r="L69" s="18"/>
      <c r="M69" s="35"/>
      <c r="N69" s="35"/>
      <c r="O69" s="13" t="str">
        <f t="shared" ref="O69:O132" ca="1" si="3">IF(A69="","",IF(N69&lt;&gt;"","مغلق",IF(AND(M69&lt;&gt;"",TODAY()&gt;M69),"متأخر","مفتوح")))</f>
        <v/>
      </c>
      <c r="P69" s="34" t="str">
        <f t="shared" ref="P69:P132" si="4">IF(OR(B69="",N69=""),"",N69-B69)</f>
        <v/>
      </c>
      <c r="Q69" s="34" t="str">
        <f t="shared" ref="Q69:Q132" ca="1" si="5">IF(OR(A69="",B69="",N69&lt;&gt;""),"",TODAY()-B69)</f>
        <v/>
      </c>
    </row>
    <row r="70" spans="1:17" ht="18" x14ac:dyDescent="0.25">
      <c r="A70" s="4"/>
      <c r="B70" s="35"/>
      <c r="C70" s="18"/>
      <c r="D70" s="10" t="str">
        <f>IF(C70="","",IFERROR(INDEX(Lists!$B$2:$B$27,MATCH(C70,Lists!$A$2:$A$27,0)),"رمز غير معروف"))</f>
        <v/>
      </c>
      <c r="E70" s="4"/>
      <c r="F70" s="18"/>
      <c r="G70" s="18"/>
      <c r="H70" s="4"/>
      <c r="I70" s="4"/>
      <c r="J70" s="4"/>
      <c r="K70" s="4"/>
      <c r="L70" s="18"/>
      <c r="M70" s="35"/>
      <c r="N70" s="35"/>
      <c r="O70" s="13" t="str">
        <f t="shared" ca="1" si="3"/>
        <v/>
      </c>
      <c r="P70" s="34" t="str">
        <f t="shared" si="4"/>
        <v/>
      </c>
      <c r="Q70" s="34" t="str">
        <f t="shared" ca="1" si="5"/>
        <v/>
      </c>
    </row>
    <row r="71" spans="1:17" ht="18" x14ac:dyDescent="0.25">
      <c r="A71" s="4"/>
      <c r="B71" s="35"/>
      <c r="C71" s="18"/>
      <c r="D71" s="10" t="str">
        <f>IF(C71="","",IFERROR(INDEX(Lists!$B$2:$B$27,MATCH(C71,Lists!$A$2:$A$27,0)),"رمز غير معروف"))</f>
        <v/>
      </c>
      <c r="E71" s="4"/>
      <c r="F71" s="18"/>
      <c r="G71" s="18"/>
      <c r="H71" s="4"/>
      <c r="I71" s="4"/>
      <c r="J71" s="4"/>
      <c r="K71" s="4"/>
      <c r="L71" s="18"/>
      <c r="M71" s="35"/>
      <c r="N71" s="35"/>
      <c r="O71" s="13" t="str">
        <f t="shared" ca="1" si="3"/>
        <v/>
      </c>
      <c r="P71" s="34" t="str">
        <f t="shared" si="4"/>
        <v/>
      </c>
      <c r="Q71" s="34" t="str">
        <f t="shared" ca="1" si="5"/>
        <v/>
      </c>
    </row>
    <row r="72" spans="1:17" ht="18" x14ac:dyDescent="0.25">
      <c r="A72" s="4"/>
      <c r="B72" s="35"/>
      <c r="C72" s="18"/>
      <c r="D72" s="10" t="str">
        <f>IF(C72="","",IFERROR(INDEX(Lists!$B$2:$B$27,MATCH(C72,Lists!$A$2:$A$27,0)),"رمز غير معروف"))</f>
        <v/>
      </c>
      <c r="E72" s="4"/>
      <c r="F72" s="18"/>
      <c r="G72" s="18"/>
      <c r="H72" s="4"/>
      <c r="I72" s="4"/>
      <c r="J72" s="4"/>
      <c r="K72" s="4"/>
      <c r="L72" s="18"/>
      <c r="M72" s="35"/>
      <c r="N72" s="35"/>
      <c r="O72" s="13" t="str">
        <f t="shared" ca="1" si="3"/>
        <v/>
      </c>
      <c r="P72" s="34" t="str">
        <f t="shared" si="4"/>
        <v/>
      </c>
      <c r="Q72" s="34" t="str">
        <f t="shared" ca="1" si="5"/>
        <v/>
      </c>
    </row>
    <row r="73" spans="1:17" ht="18" x14ac:dyDescent="0.25">
      <c r="A73" s="4"/>
      <c r="B73" s="35"/>
      <c r="C73" s="18"/>
      <c r="D73" s="10" t="str">
        <f>IF(C73="","",IFERROR(INDEX(Lists!$B$2:$B$27,MATCH(C73,Lists!$A$2:$A$27,0)),"رمز غير معروف"))</f>
        <v/>
      </c>
      <c r="E73" s="4"/>
      <c r="F73" s="18"/>
      <c r="G73" s="18"/>
      <c r="H73" s="4"/>
      <c r="I73" s="4"/>
      <c r="J73" s="4"/>
      <c r="K73" s="4"/>
      <c r="L73" s="18"/>
      <c r="M73" s="35"/>
      <c r="N73" s="35"/>
      <c r="O73" s="13" t="str">
        <f t="shared" ca="1" si="3"/>
        <v/>
      </c>
      <c r="P73" s="34" t="str">
        <f t="shared" si="4"/>
        <v/>
      </c>
      <c r="Q73" s="34" t="str">
        <f t="shared" ca="1" si="5"/>
        <v/>
      </c>
    </row>
    <row r="74" spans="1:17" ht="18" x14ac:dyDescent="0.25">
      <c r="A74" s="4"/>
      <c r="B74" s="35"/>
      <c r="C74" s="18"/>
      <c r="D74" s="10" t="str">
        <f>IF(C74="","",IFERROR(INDEX(Lists!$B$2:$B$27,MATCH(C74,Lists!$A$2:$A$27,0)),"رمز غير معروف"))</f>
        <v/>
      </c>
      <c r="E74" s="4"/>
      <c r="F74" s="18"/>
      <c r="G74" s="18"/>
      <c r="H74" s="4"/>
      <c r="I74" s="4"/>
      <c r="J74" s="4"/>
      <c r="K74" s="4"/>
      <c r="L74" s="18"/>
      <c r="M74" s="35"/>
      <c r="N74" s="35"/>
      <c r="O74" s="13" t="str">
        <f t="shared" ca="1" si="3"/>
        <v/>
      </c>
      <c r="P74" s="34" t="str">
        <f t="shared" si="4"/>
        <v/>
      </c>
      <c r="Q74" s="34" t="str">
        <f t="shared" ca="1" si="5"/>
        <v/>
      </c>
    </row>
    <row r="75" spans="1:17" ht="18" x14ac:dyDescent="0.25">
      <c r="A75" s="4"/>
      <c r="B75" s="35"/>
      <c r="C75" s="18"/>
      <c r="D75" s="10" t="str">
        <f>IF(C75="","",IFERROR(INDEX(Lists!$B$2:$B$27,MATCH(C75,Lists!$A$2:$A$27,0)),"رمز غير معروف"))</f>
        <v/>
      </c>
      <c r="E75" s="4"/>
      <c r="F75" s="18"/>
      <c r="G75" s="18"/>
      <c r="H75" s="4"/>
      <c r="I75" s="4"/>
      <c r="J75" s="4"/>
      <c r="K75" s="4"/>
      <c r="L75" s="18"/>
      <c r="M75" s="35"/>
      <c r="N75" s="35"/>
      <c r="O75" s="13" t="str">
        <f t="shared" ca="1" si="3"/>
        <v/>
      </c>
      <c r="P75" s="34" t="str">
        <f t="shared" si="4"/>
        <v/>
      </c>
      <c r="Q75" s="34" t="str">
        <f t="shared" ca="1" si="5"/>
        <v/>
      </c>
    </row>
    <row r="76" spans="1:17" ht="18" x14ac:dyDescent="0.25">
      <c r="A76" s="4"/>
      <c r="B76" s="35"/>
      <c r="C76" s="18"/>
      <c r="D76" s="10" t="str">
        <f>IF(C76="","",IFERROR(INDEX(Lists!$B$2:$B$27,MATCH(C76,Lists!$A$2:$A$27,0)),"رمز غير معروف"))</f>
        <v/>
      </c>
      <c r="E76" s="4"/>
      <c r="F76" s="18"/>
      <c r="G76" s="18"/>
      <c r="H76" s="4"/>
      <c r="I76" s="4"/>
      <c r="J76" s="4"/>
      <c r="K76" s="4"/>
      <c r="L76" s="18"/>
      <c r="M76" s="35"/>
      <c r="N76" s="35"/>
      <c r="O76" s="13" t="str">
        <f t="shared" ca="1" si="3"/>
        <v/>
      </c>
      <c r="P76" s="34" t="str">
        <f t="shared" si="4"/>
        <v/>
      </c>
      <c r="Q76" s="34" t="str">
        <f t="shared" ca="1" si="5"/>
        <v/>
      </c>
    </row>
    <row r="77" spans="1:17" ht="18" x14ac:dyDescent="0.25">
      <c r="A77" s="4"/>
      <c r="B77" s="35"/>
      <c r="C77" s="18"/>
      <c r="D77" s="10" t="str">
        <f>IF(C77="","",IFERROR(INDEX(Lists!$B$2:$B$27,MATCH(C77,Lists!$A$2:$A$27,0)),"رمز غير معروف"))</f>
        <v/>
      </c>
      <c r="E77" s="4"/>
      <c r="F77" s="18"/>
      <c r="G77" s="18"/>
      <c r="H77" s="4"/>
      <c r="I77" s="4"/>
      <c r="J77" s="4"/>
      <c r="K77" s="4"/>
      <c r="L77" s="18"/>
      <c r="M77" s="35"/>
      <c r="N77" s="35"/>
      <c r="O77" s="13" t="str">
        <f t="shared" ca="1" si="3"/>
        <v/>
      </c>
      <c r="P77" s="34" t="str">
        <f t="shared" si="4"/>
        <v/>
      </c>
      <c r="Q77" s="34" t="str">
        <f t="shared" ca="1" si="5"/>
        <v/>
      </c>
    </row>
    <row r="78" spans="1:17" ht="18" x14ac:dyDescent="0.25">
      <c r="A78" s="4"/>
      <c r="B78" s="35"/>
      <c r="C78" s="18"/>
      <c r="D78" s="10" t="str">
        <f>IF(C78="","",IFERROR(INDEX(Lists!$B$2:$B$27,MATCH(C78,Lists!$A$2:$A$27,0)),"رمز غير معروف"))</f>
        <v/>
      </c>
      <c r="E78" s="4"/>
      <c r="F78" s="18"/>
      <c r="G78" s="18"/>
      <c r="H78" s="4"/>
      <c r="I78" s="4"/>
      <c r="J78" s="4"/>
      <c r="K78" s="4"/>
      <c r="L78" s="18"/>
      <c r="M78" s="35"/>
      <c r="N78" s="35"/>
      <c r="O78" s="13" t="str">
        <f t="shared" ca="1" si="3"/>
        <v/>
      </c>
      <c r="P78" s="34" t="str">
        <f t="shared" si="4"/>
        <v/>
      </c>
      <c r="Q78" s="34" t="str">
        <f t="shared" ca="1" si="5"/>
        <v/>
      </c>
    </row>
    <row r="79" spans="1:17" ht="18" x14ac:dyDescent="0.25">
      <c r="A79" s="4"/>
      <c r="B79" s="35"/>
      <c r="C79" s="18"/>
      <c r="D79" s="10" t="str">
        <f>IF(C79="","",IFERROR(INDEX(Lists!$B$2:$B$27,MATCH(C79,Lists!$A$2:$A$27,0)),"رمز غير معروف"))</f>
        <v/>
      </c>
      <c r="E79" s="4"/>
      <c r="F79" s="18"/>
      <c r="G79" s="18"/>
      <c r="H79" s="4"/>
      <c r="I79" s="4"/>
      <c r="J79" s="4"/>
      <c r="K79" s="4"/>
      <c r="L79" s="18"/>
      <c r="M79" s="35"/>
      <c r="N79" s="35"/>
      <c r="O79" s="13" t="str">
        <f t="shared" ca="1" si="3"/>
        <v/>
      </c>
      <c r="P79" s="34" t="str">
        <f t="shared" si="4"/>
        <v/>
      </c>
      <c r="Q79" s="34" t="str">
        <f t="shared" ca="1" si="5"/>
        <v/>
      </c>
    </row>
    <row r="80" spans="1:17" ht="18" x14ac:dyDescent="0.25">
      <c r="A80" s="4"/>
      <c r="B80" s="35"/>
      <c r="C80" s="18"/>
      <c r="D80" s="10" t="str">
        <f>IF(C80="","",IFERROR(INDEX(Lists!$B$2:$B$27,MATCH(C80,Lists!$A$2:$A$27,0)),"رمز غير معروف"))</f>
        <v/>
      </c>
      <c r="E80" s="4"/>
      <c r="F80" s="18"/>
      <c r="G80" s="18"/>
      <c r="H80" s="4"/>
      <c r="I80" s="4"/>
      <c r="J80" s="4"/>
      <c r="K80" s="4"/>
      <c r="L80" s="18"/>
      <c r="M80" s="35"/>
      <c r="N80" s="35"/>
      <c r="O80" s="13" t="str">
        <f t="shared" ca="1" si="3"/>
        <v/>
      </c>
      <c r="P80" s="34" t="str">
        <f t="shared" si="4"/>
        <v/>
      </c>
      <c r="Q80" s="34" t="str">
        <f t="shared" ca="1" si="5"/>
        <v/>
      </c>
    </row>
    <row r="81" spans="1:17" ht="18" x14ac:dyDescent="0.25">
      <c r="A81" s="4"/>
      <c r="B81" s="35"/>
      <c r="C81" s="18"/>
      <c r="D81" s="10" t="str">
        <f>IF(C81="","",IFERROR(INDEX(Lists!$B$2:$B$27,MATCH(C81,Lists!$A$2:$A$27,0)),"رمز غير معروف"))</f>
        <v/>
      </c>
      <c r="E81" s="4"/>
      <c r="F81" s="18"/>
      <c r="G81" s="18"/>
      <c r="H81" s="4"/>
      <c r="I81" s="4"/>
      <c r="J81" s="4"/>
      <c r="K81" s="4"/>
      <c r="L81" s="18"/>
      <c r="M81" s="35"/>
      <c r="N81" s="35"/>
      <c r="O81" s="13" t="str">
        <f t="shared" ca="1" si="3"/>
        <v/>
      </c>
      <c r="P81" s="34" t="str">
        <f t="shared" si="4"/>
        <v/>
      </c>
      <c r="Q81" s="34" t="str">
        <f t="shared" ca="1" si="5"/>
        <v/>
      </c>
    </row>
    <row r="82" spans="1:17" ht="18" x14ac:dyDescent="0.25">
      <c r="A82" s="4"/>
      <c r="B82" s="35"/>
      <c r="C82" s="18"/>
      <c r="D82" s="10" t="str">
        <f>IF(C82="","",IFERROR(INDEX(Lists!$B$2:$B$27,MATCH(C82,Lists!$A$2:$A$27,0)),"رمز غير معروف"))</f>
        <v/>
      </c>
      <c r="E82" s="4"/>
      <c r="F82" s="18"/>
      <c r="G82" s="18"/>
      <c r="H82" s="4"/>
      <c r="I82" s="4"/>
      <c r="J82" s="4"/>
      <c r="K82" s="4"/>
      <c r="L82" s="18"/>
      <c r="M82" s="35"/>
      <c r="N82" s="35"/>
      <c r="O82" s="13" t="str">
        <f t="shared" ca="1" si="3"/>
        <v/>
      </c>
      <c r="P82" s="34" t="str">
        <f t="shared" si="4"/>
        <v/>
      </c>
      <c r="Q82" s="34" t="str">
        <f t="shared" ca="1" si="5"/>
        <v/>
      </c>
    </row>
    <row r="83" spans="1:17" ht="18" x14ac:dyDescent="0.25">
      <c r="A83" s="4"/>
      <c r="B83" s="35"/>
      <c r="C83" s="18"/>
      <c r="D83" s="10" t="str">
        <f>IF(C83="","",IFERROR(INDEX(Lists!$B$2:$B$27,MATCH(C83,Lists!$A$2:$A$27,0)),"رمز غير معروف"))</f>
        <v/>
      </c>
      <c r="E83" s="4"/>
      <c r="F83" s="18"/>
      <c r="G83" s="18"/>
      <c r="H83" s="4"/>
      <c r="I83" s="4"/>
      <c r="J83" s="4"/>
      <c r="K83" s="4"/>
      <c r="L83" s="18"/>
      <c r="M83" s="35"/>
      <c r="N83" s="35"/>
      <c r="O83" s="13" t="str">
        <f t="shared" ca="1" si="3"/>
        <v/>
      </c>
      <c r="P83" s="34" t="str">
        <f t="shared" si="4"/>
        <v/>
      </c>
      <c r="Q83" s="34" t="str">
        <f t="shared" ca="1" si="5"/>
        <v/>
      </c>
    </row>
    <row r="84" spans="1:17" ht="18" x14ac:dyDescent="0.25">
      <c r="A84" s="4"/>
      <c r="B84" s="35"/>
      <c r="C84" s="18"/>
      <c r="D84" s="10" t="str">
        <f>IF(C84="","",IFERROR(INDEX(Lists!$B$2:$B$27,MATCH(C84,Lists!$A$2:$A$27,0)),"رمز غير معروف"))</f>
        <v/>
      </c>
      <c r="E84" s="4"/>
      <c r="F84" s="18"/>
      <c r="G84" s="18"/>
      <c r="H84" s="4"/>
      <c r="I84" s="4"/>
      <c r="J84" s="4"/>
      <c r="K84" s="4"/>
      <c r="L84" s="18"/>
      <c r="M84" s="35"/>
      <c r="N84" s="35"/>
      <c r="O84" s="13" t="str">
        <f t="shared" ca="1" si="3"/>
        <v/>
      </c>
      <c r="P84" s="34" t="str">
        <f t="shared" si="4"/>
        <v/>
      </c>
      <c r="Q84" s="34" t="str">
        <f t="shared" ca="1" si="5"/>
        <v/>
      </c>
    </row>
    <row r="85" spans="1:17" ht="18" x14ac:dyDescent="0.25">
      <c r="A85" s="4"/>
      <c r="B85" s="35"/>
      <c r="C85" s="18"/>
      <c r="D85" s="10" t="str">
        <f>IF(C85="","",IFERROR(INDEX(Lists!$B$2:$B$27,MATCH(C85,Lists!$A$2:$A$27,0)),"رمز غير معروف"))</f>
        <v/>
      </c>
      <c r="E85" s="4"/>
      <c r="F85" s="18"/>
      <c r="G85" s="18"/>
      <c r="H85" s="4"/>
      <c r="I85" s="4"/>
      <c r="J85" s="4"/>
      <c r="K85" s="4"/>
      <c r="L85" s="18"/>
      <c r="M85" s="35"/>
      <c r="N85" s="35"/>
      <c r="O85" s="13" t="str">
        <f t="shared" ca="1" si="3"/>
        <v/>
      </c>
      <c r="P85" s="34" t="str">
        <f t="shared" si="4"/>
        <v/>
      </c>
      <c r="Q85" s="34" t="str">
        <f t="shared" ca="1" si="5"/>
        <v/>
      </c>
    </row>
    <row r="86" spans="1:17" ht="18" x14ac:dyDescent="0.25">
      <c r="A86" s="4"/>
      <c r="B86" s="35"/>
      <c r="C86" s="18"/>
      <c r="D86" s="10" t="str">
        <f>IF(C86="","",IFERROR(INDEX(Lists!$B$2:$B$27,MATCH(C86,Lists!$A$2:$A$27,0)),"رمز غير معروف"))</f>
        <v/>
      </c>
      <c r="E86" s="4"/>
      <c r="F86" s="18"/>
      <c r="G86" s="18"/>
      <c r="H86" s="4"/>
      <c r="I86" s="4"/>
      <c r="J86" s="4"/>
      <c r="K86" s="4"/>
      <c r="L86" s="18"/>
      <c r="M86" s="35"/>
      <c r="N86" s="35"/>
      <c r="O86" s="13" t="str">
        <f t="shared" ca="1" si="3"/>
        <v/>
      </c>
      <c r="P86" s="34" t="str">
        <f t="shared" si="4"/>
        <v/>
      </c>
      <c r="Q86" s="34" t="str">
        <f t="shared" ca="1" si="5"/>
        <v/>
      </c>
    </row>
    <row r="87" spans="1:17" ht="18" x14ac:dyDescent="0.25">
      <c r="A87" s="4"/>
      <c r="B87" s="35"/>
      <c r="C87" s="18"/>
      <c r="D87" s="10" t="str">
        <f>IF(C87="","",IFERROR(INDEX(Lists!$B$2:$B$27,MATCH(C87,Lists!$A$2:$A$27,0)),"رمز غير معروف"))</f>
        <v/>
      </c>
      <c r="E87" s="4"/>
      <c r="F87" s="18"/>
      <c r="G87" s="18"/>
      <c r="H87" s="4"/>
      <c r="I87" s="4"/>
      <c r="J87" s="4"/>
      <c r="K87" s="4"/>
      <c r="L87" s="18"/>
      <c r="M87" s="35"/>
      <c r="N87" s="35"/>
      <c r="O87" s="13" t="str">
        <f t="shared" ca="1" si="3"/>
        <v/>
      </c>
      <c r="P87" s="34" t="str">
        <f t="shared" si="4"/>
        <v/>
      </c>
      <c r="Q87" s="34" t="str">
        <f t="shared" ca="1" si="5"/>
        <v/>
      </c>
    </row>
    <row r="88" spans="1:17" ht="18" x14ac:dyDescent="0.25">
      <c r="A88" s="4"/>
      <c r="B88" s="35"/>
      <c r="C88" s="18"/>
      <c r="D88" s="10" t="str">
        <f>IF(C88="","",IFERROR(INDEX(Lists!$B$2:$B$27,MATCH(C88,Lists!$A$2:$A$27,0)),"رمز غير معروف"))</f>
        <v/>
      </c>
      <c r="E88" s="4"/>
      <c r="F88" s="18"/>
      <c r="G88" s="18"/>
      <c r="H88" s="4"/>
      <c r="I88" s="4"/>
      <c r="J88" s="4"/>
      <c r="K88" s="4"/>
      <c r="L88" s="18"/>
      <c r="M88" s="35"/>
      <c r="N88" s="35"/>
      <c r="O88" s="13" t="str">
        <f t="shared" ca="1" si="3"/>
        <v/>
      </c>
      <c r="P88" s="34" t="str">
        <f t="shared" si="4"/>
        <v/>
      </c>
      <c r="Q88" s="34" t="str">
        <f t="shared" ca="1" si="5"/>
        <v/>
      </c>
    </row>
    <row r="89" spans="1:17" ht="18" x14ac:dyDescent="0.25">
      <c r="A89" s="4"/>
      <c r="B89" s="35"/>
      <c r="C89" s="18"/>
      <c r="D89" s="10" t="str">
        <f>IF(C89="","",IFERROR(INDEX(Lists!$B$2:$B$27,MATCH(C89,Lists!$A$2:$A$27,0)),"رمز غير معروف"))</f>
        <v/>
      </c>
      <c r="E89" s="4"/>
      <c r="F89" s="18"/>
      <c r="G89" s="18"/>
      <c r="H89" s="4"/>
      <c r="I89" s="4"/>
      <c r="J89" s="4"/>
      <c r="K89" s="4"/>
      <c r="L89" s="18"/>
      <c r="M89" s="35"/>
      <c r="N89" s="35"/>
      <c r="O89" s="13" t="str">
        <f t="shared" ca="1" si="3"/>
        <v/>
      </c>
      <c r="P89" s="34" t="str">
        <f t="shared" si="4"/>
        <v/>
      </c>
      <c r="Q89" s="34" t="str">
        <f t="shared" ca="1" si="5"/>
        <v/>
      </c>
    </row>
    <row r="90" spans="1:17" ht="18" x14ac:dyDescent="0.25">
      <c r="A90" s="4"/>
      <c r="B90" s="35"/>
      <c r="C90" s="18"/>
      <c r="D90" s="10" t="str">
        <f>IF(C90="","",IFERROR(INDEX(Lists!$B$2:$B$27,MATCH(C90,Lists!$A$2:$A$27,0)),"رمز غير معروف"))</f>
        <v/>
      </c>
      <c r="E90" s="4"/>
      <c r="F90" s="18"/>
      <c r="G90" s="18"/>
      <c r="H90" s="4"/>
      <c r="I90" s="4"/>
      <c r="J90" s="4"/>
      <c r="K90" s="4"/>
      <c r="L90" s="18"/>
      <c r="M90" s="35"/>
      <c r="N90" s="35"/>
      <c r="O90" s="13" t="str">
        <f t="shared" ca="1" si="3"/>
        <v/>
      </c>
      <c r="P90" s="34" t="str">
        <f t="shared" si="4"/>
        <v/>
      </c>
      <c r="Q90" s="34" t="str">
        <f t="shared" ca="1" si="5"/>
        <v/>
      </c>
    </row>
    <row r="91" spans="1:17" ht="18" x14ac:dyDescent="0.25">
      <c r="A91" s="4"/>
      <c r="B91" s="35"/>
      <c r="C91" s="18"/>
      <c r="D91" s="10" t="str">
        <f>IF(C91="","",IFERROR(INDEX(Lists!$B$2:$B$27,MATCH(C91,Lists!$A$2:$A$27,0)),"رمز غير معروف"))</f>
        <v/>
      </c>
      <c r="E91" s="4"/>
      <c r="F91" s="18"/>
      <c r="G91" s="18"/>
      <c r="H91" s="4"/>
      <c r="I91" s="4"/>
      <c r="J91" s="4"/>
      <c r="K91" s="4"/>
      <c r="L91" s="18"/>
      <c r="M91" s="35"/>
      <c r="N91" s="35"/>
      <c r="O91" s="13" t="str">
        <f t="shared" ca="1" si="3"/>
        <v/>
      </c>
      <c r="P91" s="34" t="str">
        <f t="shared" si="4"/>
        <v/>
      </c>
      <c r="Q91" s="34" t="str">
        <f t="shared" ca="1" si="5"/>
        <v/>
      </c>
    </row>
    <row r="92" spans="1:17" ht="18" x14ac:dyDescent="0.25">
      <c r="A92" s="4"/>
      <c r="B92" s="35"/>
      <c r="C92" s="18"/>
      <c r="D92" s="10" t="str">
        <f>IF(C92="","",IFERROR(INDEX(Lists!$B$2:$B$27,MATCH(C92,Lists!$A$2:$A$27,0)),"رمز غير معروف"))</f>
        <v/>
      </c>
      <c r="E92" s="4"/>
      <c r="F92" s="18"/>
      <c r="G92" s="18"/>
      <c r="H92" s="4"/>
      <c r="I92" s="4"/>
      <c r="J92" s="4"/>
      <c r="K92" s="4"/>
      <c r="L92" s="18"/>
      <c r="M92" s="35"/>
      <c r="N92" s="35"/>
      <c r="O92" s="13" t="str">
        <f t="shared" ca="1" si="3"/>
        <v/>
      </c>
      <c r="P92" s="34" t="str">
        <f t="shared" si="4"/>
        <v/>
      </c>
      <c r="Q92" s="34" t="str">
        <f t="shared" ca="1" si="5"/>
        <v/>
      </c>
    </row>
    <row r="93" spans="1:17" ht="18" x14ac:dyDescent="0.25">
      <c r="A93" s="4"/>
      <c r="B93" s="35"/>
      <c r="C93" s="18"/>
      <c r="D93" s="10" t="str">
        <f>IF(C93="","",IFERROR(INDEX(Lists!$B$2:$B$27,MATCH(C93,Lists!$A$2:$A$27,0)),"رمز غير معروف"))</f>
        <v/>
      </c>
      <c r="E93" s="4"/>
      <c r="F93" s="18"/>
      <c r="G93" s="18"/>
      <c r="H93" s="4"/>
      <c r="I93" s="4"/>
      <c r="J93" s="4"/>
      <c r="K93" s="4"/>
      <c r="L93" s="18"/>
      <c r="M93" s="35"/>
      <c r="N93" s="35"/>
      <c r="O93" s="13" t="str">
        <f t="shared" ca="1" si="3"/>
        <v/>
      </c>
      <c r="P93" s="34" t="str">
        <f t="shared" si="4"/>
        <v/>
      </c>
      <c r="Q93" s="34" t="str">
        <f t="shared" ca="1" si="5"/>
        <v/>
      </c>
    </row>
    <row r="94" spans="1:17" ht="18" x14ac:dyDescent="0.25">
      <c r="A94" s="4"/>
      <c r="B94" s="35"/>
      <c r="C94" s="18"/>
      <c r="D94" s="10" t="str">
        <f>IF(C94="","",IFERROR(INDEX(Lists!$B$2:$B$27,MATCH(C94,Lists!$A$2:$A$27,0)),"رمز غير معروف"))</f>
        <v/>
      </c>
      <c r="E94" s="4"/>
      <c r="F94" s="18"/>
      <c r="G94" s="18"/>
      <c r="H94" s="4"/>
      <c r="I94" s="4"/>
      <c r="J94" s="4"/>
      <c r="K94" s="4"/>
      <c r="L94" s="18"/>
      <c r="M94" s="35"/>
      <c r="N94" s="35"/>
      <c r="O94" s="13" t="str">
        <f t="shared" ca="1" si="3"/>
        <v/>
      </c>
      <c r="P94" s="34" t="str">
        <f t="shared" si="4"/>
        <v/>
      </c>
      <c r="Q94" s="34" t="str">
        <f t="shared" ca="1" si="5"/>
        <v/>
      </c>
    </row>
    <row r="95" spans="1:17" ht="18" x14ac:dyDescent="0.25">
      <c r="A95" s="4"/>
      <c r="B95" s="35"/>
      <c r="C95" s="18"/>
      <c r="D95" s="10" t="str">
        <f>IF(C95="","",IFERROR(INDEX(Lists!$B$2:$B$27,MATCH(C95,Lists!$A$2:$A$27,0)),"رمز غير معروف"))</f>
        <v/>
      </c>
      <c r="E95" s="4"/>
      <c r="F95" s="18"/>
      <c r="G95" s="18"/>
      <c r="H95" s="4"/>
      <c r="I95" s="4"/>
      <c r="J95" s="4"/>
      <c r="K95" s="4"/>
      <c r="L95" s="18"/>
      <c r="M95" s="35"/>
      <c r="N95" s="35"/>
      <c r="O95" s="13" t="str">
        <f t="shared" ca="1" si="3"/>
        <v/>
      </c>
      <c r="P95" s="34" t="str">
        <f t="shared" si="4"/>
        <v/>
      </c>
      <c r="Q95" s="34" t="str">
        <f t="shared" ca="1" si="5"/>
        <v/>
      </c>
    </row>
    <row r="96" spans="1:17" ht="18" x14ac:dyDescent="0.25">
      <c r="A96" s="4"/>
      <c r="B96" s="35"/>
      <c r="C96" s="18"/>
      <c r="D96" s="10" t="str">
        <f>IF(C96="","",IFERROR(INDEX(Lists!$B$2:$B$27,MATCH(C96,Lists!$A$2:$A$27,0)),"رمز غير معروف"))</f>
        <v/>
      </c>
      <c r="E96" s="4"/>
      <c r="F96" s="18"/>
      <c r="G96" s="18"/>
      <c r="H96" s="4"/>
      <c r="I96" s="4"/>
      <c r="J96" s="4"/>
      <c r="K96" s="4"/>
      <c r="L96" s="18"/>
      <c r="M96" s="35"/>
      <c r="N96" s="35"/>
      <c r="O96" s="13" t="str">
        <f t="shared" ca="1" si="3"/>
        <v/>
      </c>
      <c r="P96" s="34" t="str">
        <f t="shared" si="4"/>
        <v/>
      </c>
      <c r="Q96" s="34" t="str">
        <f t="shared" ca="1" si="5"/>
        <v/>
      </c>
    </row>
    <row r="97" spans="1:17" ht="18" x14ac:dyDescent="0.25">
      <c r="A97" s="4"/>
      <c r="B97" s="35"/>
      <c r="C97" s="18"/>
      <c r="D97" s="10" t="str">
        <f>IF(C97="","",IFERROR(INDEX(Lists!$B$2:$B$27,MATCH(C97,Lists!$A$2:$A$27,0)),"رمز غير معروف"))</f>
        <v/>
      </c>
      <c r="E97" s="4"/>
      <c r="F97" s="18"/>
      <c r="G97" s="18"/>
      <c r="H97" s="4"/>
      <c r="I97" s="4"/>
      <c r="J97" s="4"/>
      <c r="K97" s="4"/>
      <c r="L97" s="18"/>
      <c r="M97" s="35"/>
      <c r="N97" s="35"/>
      <c r="O97" s="13" t="str">
        <f t="shared" ca="1" si="3"/>
        <v/>
      </c>
      <c r="P97" s="34" t="str">
        <f t="shared" si="4"/>
        <v/>
      </c>
      <c r="Q97" s="34" t="str">
        <f t="shared" ca="1" si="5"/>
        <v/>
      </c>
    </row>
    <row r="98" spans="1:17" ht="18" x14ac:dyDescent="0.25">
      <c r="A98" s="4"/>
      <c r="B98" s="35"/>
      <c r="C98" s="18"/>
      <c r="D98" s="10" t="str">
        <f>IF(C98="","",IFERROR(INDEX(Lists!$B$2:$B$27,MATCH(C98,Lists!$A$2:$A$27,0)),"رمز غير معروف"))</f>
        <v/>
      </c>
      <c r="E98" s="4"/>
      <c r="F98" s="18"/>
      <c r="G98" s="18"/>
      <c r="H98" s="4"/>
      <c r="I98" s="4"/>
      <c r="J98" s="4"/>
      <c r="K98" s="4"/>
      <c r="L98" s="18"/>
      <c r="M98" s="35"/>
      <c r="N98" s="35"/>
      <c r="O98" s="13" t="str">
        <f t="shared" ca="1" si="3"/>
        <v/>
      </c>
      <c r="P98" s="34" t="str">
        <f t="shared" si="4"/>
        <v/>
      </c>
      <c r="Q98" s="34" t="str">
        <f t="shared" ca="1" si="5"/>
        <v/>
      </c>
    </row>
    <row r="99" spans="1:17" ht="18" x14ac:dyDescent="0.25">
      <c r="A99" s="4"/>
      <c r="B99" s="35"/>
      <c r="C99" s="18"/>
      <c r="D99" s="10" t="str">
        <f>IF(C99="","",IFERROR(INDEX(Lists!$B$2:$B$27,MATCH(C99,Lists!$A$2:$A$27,0)),"رمز غير معروف"))</f>
        <v/>
      </c>
      <c r="E99" s="4"/>
      <c r="F99" s="18"/>
      <c r="G99" s="18"/>
      <c r="H99" s="4"/>
      <c r="I99" s="4"/>
      <c r="J99" s="4"/>
      <c r="K99" s="4"/>
      <c r="L99" s="18"/>
      <c r="M99" s="35"/>
      <c r="N99" s="35"/>
      <c r="O99" s="13" t="str">
        <f t="shared" ca="1" si="3"/>
        <v/>
      </c>
      <c r="P99" s="34" t="str">
        <f t="shared" si="4"/>
        <v/>
      </c>
      <c r="Q99" s="34" t="str">
        <f t="shared" ca="1" si="5"/>
        <v/>
      </c>
    </row>
    <row r="100" spans="1:17" ht="18" x14ac:dyDescent="0.25">
      <c r="A100" s="4"/>
      <c r="B100" s="35"/>
      <c r="C100" s="18"/>
      <c r="D100" s="10" t="str">
        <f>IF(C100="","",IFERROR(INDEX(Lists!$B$2:$B$27,MATCH(C100,Lists!$A$2:$A$27,0)),"رمز غير معروف"))</f>
        <v/>
      </c>
      <c r="E100" s="4"/>
      <c r="F100" s="18"/>
      <c r="G100" s="18"/>
      <c r="H100" s="4"/>
      <c r="I100" s="4"/>
      <c r="J100" s="4"/>
      <c r="K100" s="4"/>
      <c r="L100" s="18"/>
      <c r="M100" s="35"/>
      <c r="N100" s="35"/>
      <c r="O100" s="13" t="str">
        <f t="shared" ca="1" si="3"/>
        <v/>
      </c>
      <c r="P100" s="34" t="str">
        <f t="shared" si="4"/>
        <v/>
      </c>
      <c r="Q100" s="34" t="str">
        <f t="shared" ca="1" si="5"/>
        <v/>
      </c>
    </row>
    <row r="101" spans="1:17" ht="18" x14ac:dyDescent="0.25">
      <c r="A101" s="4"/>
      <c r="B101" s="35"/>
      <c r="C101" s="18"/>
      <c r="D101" s="10" t="str">
        <f>IF(C101="","",IFERROR(INDEX(Lists!$B$2:$B$27,MATCH(C101,Lists!$A$2:$A$27,0)),"رمز غير معروف"))</f>
        <v/>
      </c>
      <c r="E101" s="4"/>
      <c r="F101" s="18"/>
      <c r="G101" s="18"/>
      <c r="H101" s="4"/>
      <c r="I101" s="4"/>
      <c r="J101" s="4"/>
      <c r="K101" s="4"/>
      <c r="L101" s="18"/>
      <c r="M101" s="35"/>
      <c r="N101" s="35"/>
      <c r="O101" s="13" t="str">
        <f t="shared" ca="1" si="3"/>
        <v/>
      </c>
      <c r="P101" s="34" t="str">
        <f t="shared" si="4"/>
        <v/>
      </c>
      <c r="Q101" s="34" t="str">
        <f t="shared" ca="1" si="5"/>
        <v/>
      </c>
    </row>
    <row r="102" spans="1:17" ht="18" x14ac:dyDescent="0.25">
      <c r="A102" s="4"/>
      <c r="B102" s="35"/>
      <c r="C102" s="18"/>
      <c r="D102" s="10" t="str">
        <f>IF(C102="","",IFERROR(INDEX(Lists!$B$2:$B$27,MATCH(C102,Lists!$A$2:$A$27,0)),"رمز غير معروف"))</f>
        <v/>
      </c>
      <c r="E102" s="4"/>
      <c r="F102" s="18"/>
      <c r="G102" s="18"/>
      <c r="H102" s="4"/>
      <c r="I102" s="4"/>
      <c r="J102" s="4"/>
      <c r="K102" s="4"/>
      <c r="L102" s="18"/>
      <c r="M102" s="35"/>
      <c r="N102" s="35"/>
      <c r="O102" s="13" t="str">
        <f t="shared" ca="1" si="3"/>
        <v/>
      </c>
      <c r="P102" s="34" t="str">
        <f t="shared" si="4"/>
        <v/>
      </c>
      <c r="Q102" s="34" t="str">
        <f t="shared" ca="1" si="5"/>
        <v/>
      </c>
    </row>
    <row r="103" spans="1:17" ht="18" x14ac:dyDescent="0.25">
      <c r="A103" s="4"/>
      <c r="B103" s="35"/>
      <c r="C103" s="18"/>
      <c r="D103" s="10" t="str">
        <f>IF(C103="","",IFERROR(INDEX(Lists!$B$2:$B$27,MATCH(C103,Lists!$A$2:$A$27,0)),"رمز غير معروف"))</f>
        <v/>
      </c>
      <c r="E103" s="4"/>
      <c r="F103" s="18"/>
      <c r="G103" s="18"/>
      <c r="H103" s="4"/>
      <c r="I103" s="4"/>
      <c r="J103" s="4"/>
      <c r="K103" s="4"/>
      <c r="L103" s="18"/>
      <c r="M103" s="35"/>
      <c r="N103" s="35"/>
      <c r="O103" s="13" t="str">
        <f t="shared" ca="1" si="3"/>
        <v/>
      </c>
      <c r="P103" s="34" t="str">
        <f t="shared" si="4"/>
        <v/>
      </c>
      <c r="Q103" s="34" t="str">
        <f t="shared" ca="1" si="5"/>
        <v/>
      </c>
    </row>
    <row r="104" spans="1:17" ht="18" x14ac:dyDescent="0.25">
      <c r="A104" s="4"/>
      <c r="B104" s="35"/>
      <c r="C104" s="18"/>
      <c r="D104" s="10" t="str">
        <f>IF(C104="","",IFERROR(INDEX(Lists!$B$2:$B$27,MATCH(C104,Lists!$A$2:$A$27,0)),"رمز غير معروف"))</f>
        <v/>
      </c>
      <c r="E104" s="4"/>
      <c r="F104" s="18"/>
      <c r="G104" s="18"/>
      <c r="H104" s="4"/>
      <c r="I104" s="4"/>
      <c r="J104" s="4"/>
      <c r="K104" s="4"/>
      <c r="L104" s="18"/>
      <c r="M104" s="35"/>
      <c r="N104" s="35"/>
      <c r="O104" s="13" t="str">
        <f t="shared" ca="1" si="3"/>
        <v/>
      </c>
      <c r="P104" s="34" t="str">
        <f t="shared" si="4"/>
        <v/>
      </c>
      <c r="Q104" s="34" t="str">
        <f t="shared" ca="1" si="5"/>
        <v/>
      </c>
    </row>
    <row r="105" spans="1:17" ht="18" x14ac:dyDescent="0.25">
      <c r="A105" s="4"/>
      <c r="B105" s="35"/>
      <c r="C105" s="18"/>
      <c r="D105" s="10" t="str">
        <f>IF(C105="","",IFERROR(INDEX(Lists!$B$2:$B$27,MATCH(C105,Lists!$A$2:$A$27,0)),"رمز غير معروف"))</f>
        <v/>
      </c>
      <c r="E105" s="4"/>
      <c r="F105" s="18"/>
      <c r="G105" s="18"/>
      <c r="H105" s="4"/>
      <c r="I105" s="4"/>
      <c r="J105" s="4"/>
      <c r="K105" s="4"/>
      <c r="L105" s="18"/>
      <c r="M105" s="35"/>
      <c r="N105" s="35"/>
      <c r="O105" s="13" t="str">
        <f t="shared" ca="1" si="3"/>
        <v/>
      </c>
      <c r="P105" s="34" t="str">
        <f t="shared" si="4"/>
        <v/>
      </c>
      <c r="Q105" s="34" t="str">
        <f t="shared" ca="1" si="5"/>
        <v/>
      </c>
    </row>
    <row r="106" spans="1:17" ht="18" x14ac:dyDescent="0.25">
      <c r="A106" s="4"/>
      <c r="B106" s="35"/>
      <c r="C106" s="18"/>
      <c r="D106" s="10" t="str">
        <f>IF(C106="","",IFERROR(INDEX(Lists!$B$2:$B$27,MATCH(C106,Lists!$A$2:$A$27,0)),"رمز غير معروف"))</f>
        <v/>
      </c>
      <c r="E106" s="4"/>
      <c r="F106" s="18"/>
      <c r="G106" s="18"/>
      <c r="H106" s="4"/>
      <c r="I106" s="4"/>
      <c r="J106" s="4"/>
      <c r="K106" s="4"/>
      <c r="L106" s="18"/>
      <c r="M106" s="35"/>
      <c r="N106" s="35"/>
      <c r="O106" s="13" t="str">
        <f t="shared" ca="1" si="3"/>
        <v/>
      </c>
      <c r="P106" s="34" t="str">
        <f t="shared" si="4"/>
        <v/>
      </c>
      <c r="Q106" s="34" t="str">
        <f t="shared" ca="1" si="5"/>
        <v/>
      </c>
    </row>
    <row r="107" spans="1:17" ht="18" x14ac:dyDescent="0.25">
      <c r="A107" s="4"/>
      <c r="B107" s="35"/>
      <c r="C107" s="18"/>
      <c r="D107" s="10" t="str">
        <f>IF(C107="","",IFERROR(INDEX(Lists!$B$2:$B$27,MATCH(C107,Lists!$A$2:$A$27,0)),"رمز غير معروف"))</f>
        <v/>
      </c>
      <c r="E107" s="4"/>
      <c r="F107" s="18"/>
      <c r="G107" s="18"/>
      <c r="H107" s="4"/>
      <c r="I107" s="4"/>
      <c r="J107" s="4"/>
      <c r="K107" s="4"/>
      <c r="L107" s="18"/>
      <c r="M107" s="35"/>
      <c r="N107" s="35"/>
      <c r="O107" s="13" t="str">
        <f t="shared" ca="1" si="3"/>
        <v/>
      </c>
      <c r="P107" s="34" t="str">
        <f t="shared" si="4"/>
        <v/>
      </c>
      <c r="Q107" s="34" t="str">
        <f t="shared" ca="1" si="5"/>
        <v/>
      </c>
    </row>
    <row r="108" spans="1:17" ht="18" x14ac:dyDescent="0.25">
      <c r="A108" s="4"/>
      <c r="B108" s="35"/>
      <c r="C108" s="18"/>
      <c r="D108" s="10" t="str">
        <f>IF(C108="","",IFERROR(INDEX(Lists!$B$2:$B$27,MATCH(C108,Lists!$A$2:$A$27,0)),"رمز غير معروف"))</f>
        <v/>
      </c>
      <c r="E108" s="4"/>
      <c r="F108" s="18"/>
      <c r="G108" s="18"/>
      <c r="H108" s="4"/>
      <c r="I108" s="4"/>
      <c r="J108" s="4"/>
      <c r="K108" s="4"/>
      <c r="L108" s="18"/>
      <c r="M108" s="35"/>
      <c r="N108" s="35"/>
      <c r="O108" s="13" t="str">
        <f t="shared" ca="1" si="3"/>
        <v/>
      </c>
      <c r="P108" s="34" t="str">
        <f t="shared" si="4"/>
        <v/>
      </c>
      <c r="Q108" s="34" t="str">
        <f t="shared" ca="1" si="5"/>
        <v/>
      </c>
    </row>
    <row r="109" spans="1:17" ht="18" x14ac:dyDescent="0.25">
      <c r="A109" s="4"/>
      <c r="B109" s="35"/>
      <c r="C109" s="18"/>
      <c r="D109" s="10" t="str">
        <f>IF(C109="","",IFERROR(INDEX(Lists!$B$2:$B$27,MATCH(C109,Lists!$A$2:$A$27,0)),"رمز غير معروف"))</f>
        <v/>
      </c>
      <c r="E109" s="4"/>
      <c r="F109" s="18"/>
      <c r="G109" s="18"/>
      <c r="H109" s="4"/>
      <c r="I109" s="4"/>
      <c r="J109" s="4"/>
      <c r="K109" s="4"/>
      <c r="L109" s="18"/>
      <c r="M109" s="35"/>
      <c r="N109" s="35"/>
      <c r="O109" s="13" t="str">
        <f t="shared" ca="1" si="3"/>
        <v/>
      </c>
      <c r="P109" s="34" t="str">
        <f t="shared" si="4"/>
        <v/>
      </c>
      <c r="Q109" s="34" t="str">
        <f t="shared" ca="1" si="5"/>
        <v/>
      </c>
    </row>
    <row r="110" spans="1:17" ht="18" x14ac:dyDescent="0.25">
      <c r="A110" s="4"/>
      <c r="B110" s="35"/>
      <c r="C110" s="18"/>
      <c r="D110" s="10" t="str">
        <f>IF(C110="","",IFERROR(INDEX(Lists!$B$2:$B$27,MATCH(C110,Lists!$A$2:$A$27,0)),"رمز غير معروف"))</f>
        <v/>
      </c>
      <c r="E110" s="4"/>
      <c r="F110" s="18"/>
      <c r="G110" s="18"/>
      <c r="H110" s="4"/>
      <c r="I110" s="4"/>
      <c r="J110" s="4"/>
      <c r="K110" s="4"/>
      <c r="L110" s="18"/>
      <c r="M110" s="35"/>
      <c r="N110" s="35"/>
      <c r="O110" s="13" t="str">
        <f t="shared" ca="1" si="3"/>
        <v/>
      </c>
      <c r="P110" s="34" t="str">
        <f t="shared" si="4"/>
        <v/>
      </c>
      <c r="Q110" s="34" t="str">
        <f t="shared" ca="1" si="5"/>
        <v/>
      </c>
    </row>
    <row r="111" spans="1:17" ht="18" x14ac:dyDescent="0.25">
      <c r="A111" s="4"/>
      <c r="B111" s="35"/>
      <c r="C111" s="18"/>
      <c r="D111" s="10" t="str">
        <f>IF(C111="","",IFERROR(INDEX(Lists!$B$2:$B$27,MATCH(C111,Lists!$A$2:$A$27,0)),"رمز غير معروف"))</f>
        <v/>
      </c>
      <c r="E111" s="4"/>
      <c r="F111" s="18"/>
      <c r="G111" s="18"/>
      <c r="H111" s="4"/>
      <c r="I111" s="4"/>
      <c r="J111" s="4"/>
      <c r="K111" s="4"/>
      <c r="L111" s="18"/>
      <c r="M111" s="35"/>
      <c r="N111" s="35"/>
      <c r="O111" s="13" t="str">
        <f t="shared" ca="1" si="3"/>
        <v/>
      </c>
      <c r="P111" s="34" t="str">
        <f t="shared" si="4"/>
        <v/>
      </c>
      <c r="Q111" s="34" t="str">
        <f t="shared" ca="1" si="5"/>
        <v/>
      </c>
    </row>
    <row r="112" spans="1:17" ht="18" x14ac:dyDescent="0.25">
      <c r="A112" s="4"/>
      <c r="B112" s="35"/>
      <c r="C112" s="18"/>
      <c r="D112" s="10" t="str">
        <f>IF(C112="","",IFERROR(INDEX(Lists!$B$2:$B$27,MATCH(C112,Lists!$A$2:$A$27,0)),"رمز غير معروف"))</f>
        <v/>
      </c>
      <c r="E112" s="4"/>
      <c r="F112" s="18"/>
      <c r="G112" s="18"/>
      <c r="H112" s="4"/>
      <c r="I112" s="4"/>
      <c r="J112" s="4"/>
      <c r="K112" s="4"/>
      <c r="L112" s="18"/>
      <c r="M112" s="35"/>
      <c r="N112" s="35"/>
      <c r="O112" s="13" t="str">
        <f t="shared" ca="1" si="3"/>
        <v/>
      </c>
      <c r="P112" s="34" t="str">
        <f t="shared" si="4"/>
        <v/>
      </c>
      <c r="Q112" s="34" t="str">
        <f t="shared" ca="1" si="5"/>
        <v/>
      </c>
    </row>
    <row r="113" spans="1:17" ht="18" x14ac:dyDescent="0.25">
      <c r="A113" s="4"/>
      <c r="B113" s="35"/>
      <c r="C113" s="18"/>
      <c r="D113" s="10" t="str">
        <f>IF(C113="","",IFERROR(INDEX(Lists!$B$2:$B$27,MATCH(C113,Lists!$A$2:$A$27,0)),"رمز غير معروف"))</f>
        <v/>
      </c>
      <c r="E113" s="4"/>
      <c r="F113" s="18"/>
      <c r="G113" s="18"/>
      <c r="H113" s="4"/>
      <c r="I113" s="4"/>
      <c r="J113" s="4"/>
      <c r="K113" s="4"/>
      <c r="L113" s="18"/>
      <c r="M113" s="35"/>
      <c r="N113" s="35"/>
      <c r="O113" s="13" t="str">
        <f t="shared" ca="1" si="3"/>
        <v/>
      </c>
      <c r="P113" s="34" t="str">
        <f t="shared" si="4"/>
        <v/>
      </c>
      <c r="Q113" s="34" t="str">
        <f t="shared" ca="1" si="5"/>
        <v/>
      </c>
    </row>
    <row r="114" spans="1:17" ht="18" x14ac:dyDescent="0.25">
      <c r="A114" s="4"/>
      <c r="B114" s="35"/>
      <c r="C114" s="18"/>
      <c r="D114" s="10" t="str">
        <f>IF(C114="","",IFERROR(INDEX(Lists!$B$2:$B$27,MATCH(C114,Lists!$A$2:$A$27,0)),"رمز غير معروف"))</f>
        <v/>
      </c>
      <c r="E114" s="4"/>
      <c r="F114" s="18"/>
      <c r="G114" s="18"/>
      <c r="H114" s="4"/>
      <c r="I114" s="4"/>
      <c r="J114" s="4"/>
      <c r="K114" s="4"/>
      <c r="L114" s="18"/>
      <c r="M114" s="35"/>
      <c r="N114" s="35"/>
      <c r="O114" s="13" t="str">
        <f t="shared" ca="1" si="3"/>
        <v/>
      </c>
      <c r="P114" s="34" t="str">
        <f t="shared" si="4"/>
        <v/>
      </c>
      <c r="Q114" s="34" t="str">
        <f t="shared" ca="1" si="5"/>
        <v/>
      </c>
    </row>
    <row r="115" spans="1:17" ht="18" x14ac:dyDescent="0.25">
      <c r="A115" s="4"/>
      <c r="B115" s="35"/>
      <c r="C115" s="18"/>
      <c r="D115" s="10" t="str">
        <f>IF(C115="","",IFERROR(INDEX(Lists!$B$2:$B$27,MATCH(C115,Lists!$A$2:$A$27,0)),"رمز غير معروف"))</f>
        <v/>
      </c>
      <c r="E115" s="4"/>
      <c r="F115" s="18"/>
      <c r="G115" s="18"/>
      <c r="H115" s="4"/>
      <c r="I115" s="4"/>
      <c r="J115" s="4"/>
      <c r="K115" s="4"/>
      <c r="L115" s="18"/>
      <c r="M115" s="35"/>
      <c r="N115" s="35"/>
      <c r="O115" s="13" t="str">
        <f t="shared" ca="1" si="3"/>
        <v/>
      </c>
      <c r="P115" s="34" t="str">
        <f t="shared" si="4"/>
        <v/>
      </c>
      <c r="Q115" s="34" t="str">
        <f t="shared" ca="1" si="5"/>
        <v/>
      </c>
    </row>
    <row r="116" spans="1:17" ht="18" x14ac:dyDescent="0.25">
      <c r="A116" s="4"/>
      <c r="B116" s="35"/>
      <c r="C116" s="18"/>
      <c r="D116" s="10" t="str">
        <f>IF(C116="","",IFERROR(INDEX(Lists!$B$2:$B$27,MATCH(C116,Lists!$A$2:$A$27,0)),"رمز غير معروف"))</f>
        <v/>
      </c>
      <c r="E116" s="4"/>
      <c r="F116" s="18"/>
      <c r="G116" s="18"/>
      <c r="H116" s="4"/>
      <c r="I116" s="4"/>
      <c r="J116" s="4"/>
      <c r="K116" s="4"/>
      <c r="L116" s="18"/>
      <c r="M116" s="35"/>
      <c r="N116" s="35"/>
      <c r="O116" s="13" t="str">
        <f t="shared" ca="1" si="3"/>
        <v/>
      </c>
      <c r="P116" s="34" t="str">
        <f t="shared" si="4"/>
        <v/>
      </c>
      <c r="Q116" s="34" t="str">
        <f t="shared" ca="1" si="5"/>
        <v/>
      </c>
    </row>
    <row r="117" spans="1:17" ht="18" x14ac:dyDescent="0.25">
      <c r="A117" s="4"/>
      <c r="B117" s="35"/>
      <c r="C117" s="18"/>
      <c r="D117" s="10" t="str">
        <f>IF(C117="","",IFERROR(INDEX(Lists!$B$2:$B$27,MATCH(C117,Lists!$A$2:$A$27,0)),"رمز غير معروف"))</f>
        <v/>
      </c>
      <c r="E117" s="4"/>
      <c r="F117" s="18"/>
      <c r="G117" s="18"/>
      <c r="H117" s="4"/>
      <c r="I117" s="4"/>
      <c r="J117" s="4"/>
      <c r="K117" s="4"/>
      <c r="L117" s="18"/>
      <c r="M117" s="35"/>
      <c r="N117" s="35"/>
      <c r="O117" s="13" t="str">
        <f t="shared" ca="1" si="3"/>
        <v/>
      </c>
      <c r="P117" s="34" t="str">
        <f t="shared" si="4"/>
        <v/>
      </c>
      <c r="Q117" s="34" t="str">
        <f t="shared" ca="1" si="5"/>
        <v/>
      </c>
    </row>
    <row r="118" spans="1:17" ht="18" x14ac:dyDescent="0.25">
      <c r="A118" s="4"/>
      <c r="B118" s="35"/>
      <c r="C118" s="18"/>
      <c r="D118" s="10" t="str">
        <f>IF(C118="","",IFERROR(INDEX(Lists!$B$2:$B$27,MATCH(C118,Lists!$A$2:$A$27,0)),"رمز غير معروف"))</f>
        <v/>
      </c>
      <c r="E118" s="4"/>
      <c r="F118" s="18"/>
      <c r="G118" s="18"/>
      <c r="H118" s="4"/>
      <c r="I118" s="4"/>
      <c r="J118" s="4"/>
      <c r="K118" s="4"/>
      <c r="L118" s="18"/>
      <c r="M118" s="35"/>
      <c r="N118" s="35"/>
      <c r="O118" s="13" t="str">
        <f t="shared" ca="1" si="3"/>
        <v/>
      </c>
      <c r="P118" s="34" t="str">
        <f t="shared" si="4"/>
        <v/>
      </c>
      <c r="Q118" s="34" t="str">
        <f t="shared" ca="1" si="5"/>
        <v/>
      </c>
    </row>
    <row r="119" spans="1:17" ht="18" x14ac:dyDescent="0.25">
      <c r="A119" s="4"/>
      <c r="B119" s="35"/>
      <c r="C119" s="18"/>
      <c r="D119" s="10" t="str">
        <f>IF(C119="","",IFERROR(INDEX(Lists!$B$2:$B$27,MATCH(C119,Lists!$A$2:$A$27,0)),"رمز غير معروف"))</f>
        <v/>
      </c>
      <c r="E119" s="4"/>
      <c r="F119" s="18"/>
      <c r="G119" s="18"/>
      <c r="H119" s="4"/>
      <c r="I119" s="4"/>
      <c r="J119" s="4"/>
      <c r="K119" s="4"/>
      <c r="L119" s="18"/>
      <c r="M119" s="35"/>
      <c r="N119" s="35"/>
      <c r="O119" s="13" t="str">
        <f t="shared" ca="1" si="3"/>
        <v/>
      </c>
      <c r="P119" s="34" t="str">
        <f t="shared" si="4"/>
        <v/>
      </c>
      <c r="Q119" s="34" t="str">
        <f t="shared" ca="1" si="5"/>
        <v/>
      </c>
    </row>
    <row r="120" spans="1:17" ht="18" x14ac:dyDescent="0.25">
      <c r="A120" s="4"/>
      <c r="B120" s="35"/>
      <c r="C120" s="18"/>
      <c r="D120" s="10" t="str">
        <f>IF(C120="","",IFERROR(INDEX(Lists!$B$2:$B$27,MATCH(C120,Lists!$A$2:$A$27,0)),"رمز غير معروف"))</f>
        <v/>
      </c>
      <c r="E120" s="4"/>
      <c r="F120" s="18"/>
      <c r="G120" s="18"/>
      <c r="H120" s="4"/>
      <c r="I120" s="4"/>
      <c r="J120" s="4"/>
      <c r="K120" s="4"/>
      <c r="L120" s="18"/>
      <c r="M120" s="35"/>
      <c r="N120" s="35"/>
      <c r="O120" s="13" t="str">
        <f t="shared" ca="1" si="3"/>
        <v/>
      </c>
      <c r="P120" s="34" t="str">
        <f t="shared" si="4"/>
        <v/>
      </c>
      <c r="Q120" s="34" t="str">
        <f t="shared" ca="1" si="5"/>
        <v/>
      </c>
    </row>
    <row r="121" spans="1:17" ht="18" x14ac:dyDescent="0.25">
      <c r="A121" s="4"/>
      <c r="B121" s="35"/>
      <c r="C121" s="18"/>
      <c r="D121" s="10" t="str">
        <f>IF(C121="","",IFERROR(INDEX(Lists!$B$2:$B$27,MATCH(C121,Lists!$A$2:$A$27,0)),"رمز غير معروف"))</f>
        <v/>
      </c>
      <c r="E121" s="4"/>
      <c r="F121" s="18"/>
      <c r="G121" s="18"/>
      <c r="H121" s="4"/>
      <c r="I121" s="4"/>
      <c r="J121" s="4"/>
      <c r="K121" s="4"/>
      <c r="L121" s="18"/>
      <c r="M121" s="35"/>
      <c r="N121" s="35"/>
      <c r="O121" s="13" t="str">
        <f t="shared" ca="1" si="3"/>
        <v/>
      </c>
      <c r="P121" s="34" t="str">
        <f t="shared" si="4"/>
        <v/>
      </c>
      <c r="Q121" s="34" t="str">
        <f t="shared" ca="1" si="5"/>
        <v/>
      </c>
    </row>
    <row r="122" spans="1:17" ht="18" x14ac:dyDescent="0.25">
      <c r="A122" s="4"/>
      <c r="B122" s="35"/>
      <c r="C122" s="18"/>
      <c r="D122" s="10" t="str">
        <f>IF(C122="","",IFERROR(INDEX(Lists!$B$2:$B$27,MATCH(C122,Lists!$A$2:$A$27,0)),"رمز غير معروف"))</f>
        <v/>
      </c>
      <c r="E122" s="4"/>
      <c r="F122" s="18"/>
      <c r="G122" s="18"/>
      <c r="H122" s="4"/>
      <c r="I122" s="4"/>
      <c r="J122" s="4"/>
      <c r="K122" s="4"/>
      <c r="L122" s="18"/>
      <c r="M122" s="35"/>
      <c r="N122" s="35"/>
      <c r="O122" s="13" t="str">
        <f t="shared" ca="1" si="3"/>
        <v/>
      </c>
      <c r="P122" s="34" t="str">
        <f t="shared" si="4"/>
        <v/>
      </c>
      <c r="Q122" s="34" t="str">
        <f t="shared" ca="1" si="5"/>
        <v/>
      </c>
    </row>
    <row r="123" spans="1:17" ht="18" x14ac:dyDescent="0.25">
      <c r="A123" s="4"/>
      <c r="B123" s="35"/>
      <c r="C123" s="18"/>
      <c r="D123" s="10" t="str">
        <f>IF(C123="","",IFERROR(INDEX(Lists!$B$2:$B$27,MATCH(C123,Lists!$A$2:$A$27,0)),"رمز غير معروف"))</f>
        <v/>
      </c>
      <c r="E123" s="4"/>
      <c r="F123" s="18"/>
      <c r="G123" s="18"/>
      <c r="H123" s="4"/>
      <c r="I123" s="4"/>
      <c r="J123" s="4"/>
      <c r="K123" s="4"/>
      <c r="L123" s="18"/>
      <c r="M123" s="35"/>
      <c r="N123" s="35"/>
      <c r="O123" s="13" t="str">
        <f t="shared" ca="1" si="3"/>
        <v/>
      </c>
      <c r="P123" s="34" t="str">
        <f t="shared" si="4"/>
        <v/>
      </c>
      <c r="Q123" s="34" t="str">
        <f t="shared" ca="1" si="5"/>
        <v/>
      </c>
    </row>
    <row r="124" spans="1:17" ht="18" x14ac:dyDescent="0.25">
      <c r="A124" s="4"/>
      <c r="B124" s="35"/>
      <c r="C124" s="18"/>
      <c r="D124" s="10" t="str">
        <f>IF(C124="","",IFERROR(INDEX(Lists!$B$2:$B$27,MATCH(C124,Lists!$A$2:$A$27,0)),"رمز غير معروف"))</f>
        <v/>
      </c>
      <c r="E124" s="4"/>
      <c r="F124" s="18"/>
      <c r="G124" s="18"/>
      <c r="H124" s="4"/>
      <c r="I124" s="4"/>
      <c r="J124" s="4"/>
      <c r="K124" s="4"/>
      <c r="L124" s="18"/>
      <c r="M124" s="35"/>
      <c r="N124" s="35"/>
      <c r="O124" s="13" t="str">
        <f t="shared" ca="1" si="3"/>
        <v/>
      </c>
      <c r="P124" s="34" t="str">
        <f t="shared" si="4"/>
        <v/>
      </c>
      <c r="Q124" s="34" t="str">
        <f t="shared" ca="1" si="5"/>
        <v/>
      </c>
    </row>
    <row r="125" spans="1:17" ht="18" x14ac:dyDescent="0.25">
      <c r="A125" s="4"/>
      <c r="B125" s="35"/>
      <c r="C125" s="18"/>
      <c r="D125" s="10" t="str">
        <f>IF(C125="","",IFERROR(INDEX(Lists!$B$2:$B$27,MATCH(C125,Lists!$A$2:$A$27,0)),"رمز غير معروف"))</f>
        <v/>
      </c>
      <c r="E125" s="4"/>
      <c r="F125" s="18"/>
      <c r="G125" s="18"/>
      <c r="H125" s="4"/>
      <c r="I125" s="4"/>
      <c r="J125" s="4"/>
      <c r="K125" s="4"/>
      <c r="L125" s="18"/>
      <c r="M125" s="35"/>
      <c r="N125" s="35"/>
      <c r="O125" s="13" t="str">
        <f t="shared" ca="1" si="3"/>
        <v/>
      </c>
      <c r="P125" s="34" t="str">
        <f t="shared" si="4"/>
        <v/>
      </c>
      <c r="Q125" s="34" t="str">
        <f t="shared" ca="1" si="5"/>
        <v/>
      </c>
    </row>
    <row r="126" spans="1:17" ht="18" x14ac:dyDescent="0.25">
      <c r="A126" s="4"/>
      <c r="B126" s="35"/>
      <c r="C126" s="18"/>
      <c r="D126" s="10" t="str">
        <f>IF(C126="","",IFERROR(INDEX(Lists!$B$2:$B$27,MATCH(C126,Lists!$A$2:$A$27,0)),"رمز غير معروف"))</f>
        <v/>
      </c>
      <c r="E126" s="4"/>
      <c r="F126" s="18"/>
      <c r="G126" s="18"/>
      <c r="H126" s="4"/>
      <c r="I126" s="4"/>
      <c r="J126" s="4"/>
      <c r="K126" s="4"/>
      <c r="L126" s="18"/>
      <c r="M126" s="35"/>
      <c r="N126" s="35"/>
      <c r="O126" s="13" t="str">
        <f t="shared" ca="1" si="3"/>
        <v/>
      </c>
      <c r="P126" s="34" t="str">
        <f t="shared" si="4"/>
        <v/>
      </c>
      <c r="Q126" s="34" t="str">
        <f t="shared" ca="1" si="5"/>
        <v/>
      </c>
    </row>
    <row r="127" spans="1:17" ht="18" x14ac:dyDescent="0.25">
      <c r="A127" s="4"/>
      <c r="B127" s="35"/>
      <c r="C127" s="18"/>
      <c r="D127" s="10" t="str">
        <f>IF(C127="","",IFERROR(INDEX(Lists!$B$2:$B$27,MATCH(C127,Lists!$A$2:$A$27,0)),"رمز غير معروف"))</f>
        <v/>
      </c>
      <c r="E127" s="4"/>
      <c r="F127" s="18"/>
      <c r="G127" s="18"/>
      <c r="H127" s="4"/>
      <c r="I127" s="4"/>
      <c r="J127" s="4"/>
      <c r="K127" s="4"/>
      <c r="L127" s="18"/>
      <c r="M127" s="35"/>
      <c r="N127" s="35"/>
      <c r="O127" s="13" t="str">
        <f t="shared" ca="1" si="3"/>
        <v/>
      </c>
      <c r="P127" s="34" t="str">
        <f t="shared" si="4"/>
        <v/>
      </c>
      <c r="Q127" s="34" t="str">
        <f t="shared" ca="1" si="5"/>
        <v/>
      </c>
    </row>
    <row r="128" spans="1:17" ht="18" x14ac:dyDescent="0.25">
      <c r="A128" s="4"/>
      <c r="B128" s="35"/>
      <c r="C128" s="18"/>
      <c r="D128" s="10" t="str">
        <f>IF(C128="","",IFERROR(INDEX(Lists!$B$2:$B$27,MATCH(C128,Lists!$A$2:$A$27,0)),"رمز غير معروف"))</f>
        <v/>
      </c>
      <c r="E128" s="4"/>
      <c r="F128" s="18"/>
      <c r="G128" s="18"/>
      <c r="H128" s="4"/>
      <c r="I128" s="4"/>
      <c r="J128" s="4"/>
      <c r="K128" s="4"/>
      <c r="L128" s="18"/>
      <c r="M128" s="35"/>
      <c r="N128" s="35"/>
      <c r="O128" s="13" t="str">
        <f t="shared" ca="1" si="3"/>
        <v/>
      </c>
      <c r="P128" s="34" t="str">
        <f t="shared" si="4"/>
        <v/>
      </c>
      <c r="Q128" s="34" t="str">
        <f t="shared" ca="1" si="5"/>
        <v/>
      </c>
    </row>
    <row r="129" spans="1:17" ht="18" x14ac:dyDescent="0.25">
      <c r="A129" s="4"/>
      <c r="B129" s="35"/>
      <c r="C129" s="18"/>
      <c r="D129" s="10" t="str">
        <f>IF(C129="","",IFERROR(INDEX(Lists!$B$2:$B$27,MATCH(C129,Lists!$A$2:$A$27,0)),"رمز غير معروف"))</f>
        <v/>
      </c>
      <c r="E129" s="4"/>
      <c r="F129" s="18"/>
      <c r="G129" s="18"/>
      <c r="H129" s="4"/>
      <c r="I129" s="4"/>
      <c r="J129" s="4"/>
      <c r="K129" s="4"/>
      <c r="L129" s="18"/>
      <c r="M129" s="35"/>
      <c r="N129" s="35"/>
      <c r="O129" s="13" t="str">
        <f t="shared" ca="1" si="3"/>
        <v/>
      </c>
      <c r="P129" s="34" t="str">
        <f t="shared" si="4"/>
        <v/>
      </c>
      <c r="Q129" s="34" t="str">
        <f t="shared" ca="1" si="5"/>
        <v/>
      </c>
    </row>
    <row r="130" spans="1:17" ht="18" x14ac:dyDescent="0.25">
      <c r="A130" s="4"/>
      <c r="B130" s="35"/>
      <c r="C130" s="18"/>
      <c r="D130" s="10" t="str">
        <f>IF(C130="","",IFERROR(INDEX(Lists!$B$2:$B$27,MATCH(C130,Lists!$A$2:$A$27,0)),"رمز غير معروف"))</f>
        <v/>
      </c>
      <c r="E130" s="4"/>
      <c r="F130" s="18"/>
      <c r="G130" s="18"/>
      <c r="H130" s="4"/>
      <c r="I130" s="4"/>
      <c r="J130" s="4"/>
      <c r="K130" s="4"/>
      <c r="L130" s="18"/>
      <c r="M130" s="35"/>
      <c r="N130" s="35"/>
      <c r="O130" s="13" t="str">
        <f t="shared" ca="1" si="3"/>
        <v/>
      </c>
      <c r="P130" s="34" t="str">
        <f t="shared" si="4"/>
        <v/>
      </c>
      <c r="Q130" s="34" t="str">
        <f t="shared" ca="1" si="5"/>
        <v/>
      </c>
    </row>
    <row r="131" spans="1:17" ht="18" x14ac:dyDescent="0.25">
      <c r="A131" s="4"/>
      <c r="B131" s="35"/>
      <c r="C131" s="18"/>
      <c r="D131" s="10" t="str">
        <f>IF(C131="","",IFERROR(INDEX(Lists!$B$2:$B$27,MATCH(C131,Lists!$A$2:$A$27,0)),"رمز غير معروف"))</f>
        <v/>
      </c>
      <c r="E131" s="4"/>
      <c r="F131" s="18"/>
      <c r="G131" s="18"/>
      <c r="H131" s="4"/>
      <c r="I131" s="4"/>
      <c r="J131" s="4"/>
      <c r="K131" s="4"/>
      <c r="L131" s="18"/>
      <c r="M131" s="35"/>
      <c r="N131" s="35"/>
      <c r="O131" s="13" t="str">
        <f t="shared" ca="1" si="3"/>
        <v/>
      </c>
      <c r="P131" s="34" t="str">
        <f t="shared" si="4"/>
        <v/>
      </c>
      <c r="Q131" s="34" t="str">
        <f t="shared" ca="1" si="5"/>
        <v/>
      </c>
    </row>
    <row r="132" spans="1:17" ht="18" x14ac:dyDescent="0.25">
      <c r="A132" s="4"/>
      <c r="B132" s="35"/>
      <c r="C132" s="18"/>
      <c r="D132" s="10" t="str">
        <f>IF(C132="","",IFERROR(INDEX(Lists!$B$2:$B$27,MATCH(C132,Lists!$A$2:$A$27,0)),"رمز غير معروف"))</f>
        <v/>
      </c>
      <c r="E132" s="4"/>
      <c r="F132" s="18"/>
      <c r="G132" s="18"/>
      <c r="H132" s="4"/>
      <c r="I132" s="4"/>
      <c r="J132" s="4"/>
      <c r="K132" s="4"/>
      <c r="L132" s="18"/>
      <c r="M132" s="35"/>
      <c r="N132" s="35"/>
      <c r="O132" s="13" t="str">
        <f t="shared" ca="1" si="3"/>
        <v/>
      </c>
      <c r="P132" s="34" t="str">
        <f t="shared" si="4"/>
        <v/>
      </c>
      <c r="Q132" s="34" t="str">
        <f t="shared" ca="1" si="5"/>
        <v/>
      </c>
    </row>
    <row r="133" spans="1:17" ht="18" x14ac:dyDescent="0.25">
      <c r="A133" s="4"/>
      <c r="B133" s="35"/>
      <c r="C133" s="18"/>
      <c r="D133" s="10" t="str">
        <f>IF(C133="","",IFERROR(INDEX(Lists!$B$2:$B$27,MATCH(C133,Lists!$A$2:$A$27,0)),"رمز غير معروف"))</f>
        <v/>
      </c>
      <c r="E133" s="4"/>
      <c r="F133" s="18"/>
      <c r="G133" s="18"/>
      <c r="H133" s="4"/>
      <c r="I133" s="4"/>
      <c r="J133" s="4"/>
      <c r="K133" s="4"/>
      <c r="L133" s="18"/>
      <c r="M133" s="35"/>
      <c r="N133" s="35"/>
      <c r="O133" s="13" t="str">
        <f t="shared" ref="O133:O196" ca="1" si="6">IF(A133="","",IF(N133&lt;&gt;"","مغلق",IF(AND(M133&lt;&gt;"",TODAY()&gt;M133),"متأخر","مفتوح")))</f>
        <v/>
      </c>
      <c r="P133" s="34" t="str">
        <f t="shared" ref="P133:P196" si="7">IF(OR(B133="",N133=""),"",N133-B133)</f>
        <v/>
      </c>
      <c r="Q133" s="34" t="str">
        <f t="shared" ref="Q133:Q196" ca="1" si="8">IF(OR(A133="",B133="",N133&lt;&gt;""),"",TODAY()-B133)</f>
        <v/>
      </c>
    </row>
    <row r="134" spans="1:17" ht="18" x14ac:dyDescent="0.25">
      <c r="A134" s="4"/>
      <c r="B134" s="35"/>
      <c r="C134" s="18"/>
      <c r="D134" s="10" t="str">
        <f>IF(C134="","",IFERROR(INDEX(Lists!$B$2:$B$27,MATCH(C134,Lists!$A$2:$A$27,0)),"رمز غير معروف"))</f>
        <v/>
      </c>
      <c r="E134" s="4"/>
      <c r="F134" s="18"/>
      <c r="G134" s="18"/>
      <c r="H134" s="4"/>
      <c r="I134" s="4"/>
      <c r="J134" s="4"/>
      <c r="K134" s="4"/>
      <c r="L134" s="18"/>
      <c r="M134" s="35"/>
      <c r="N134" s="35"/>
      <c r="O134" s="13" t="str">
        <f t="shared" ca="1" si="6"/>
        <v/>
      </c>
      <c r="P134" s="34" t="str">
        <f t="shared" si="7"/>
        <v/>
      </c>
      <c r="Q134" s="34" t="str">
        <f t="shared" ca="1" si="8"/>
        <v/>
      </c>
    </row>
    <row r="135" spans="1:17" ht="18" x14ac:dyDescent="0.25">
      <c r="A135" s="4"/>
      <c r="B135" s="35"/>
      <c r="C135" s="18"/>
      <c r="D135" s="10" t="str">
        <f>IF(C135="","",IFERROR(INDEX(Lists!$B$2:$B$27,MATCH(C135,Lists!$A$2:$A$27,0)),"رمز غير معروف"))</f>
        <v/>
      </c>
      <c r="E135" s="4"/>
      <c r="F135" s="18"/>
      <c r="G135" s="18"/>
      <c r="H135" s="4"/>
      <c r="I135" s="4"/>
      <c r="J135" s="4"/>
      <c r="K135" s="4"/>
      <c r="L135" s="18"/>
      <c r="M135" s="35"/>
      <c r="N135" s="35"/>
      <c r="O135" s="13" t="str">
        <f t="shared" ca="1" si="6"/>
        <v/>
      </c>
      <c r="P135" s="34" t="str">
        <f t="shared" si="7"/>
        <v/>
      </c>
      <c r="Q135" s="34" t="str">
        <f t="shared" ca="1" si="8"/>
        <v/>
      </c>
    </row>
    <row r="136" spans="1:17" ht="18" x14ac:dyDescent="0.25">
      <c r="A136" s="4"/>
      <c r="B136" s="35"/>
      <c r="C136" s="18"/>
      <c r="D136" s="10" t="str">
        <f>IF(C136="","",IFERROR(INDEX(Lists!$B$2:$B$27,MATCH(C136,Lists!$A$2:$A$27,0)),"رمز غير معروف"))</f>
        <v/>
      </c>
      <c r="E136" s="4"/>
      <c r="F136" s="18"/>
      <c r="G136" s="18"/>
      <c r="H136" s="4"/>
      <c r="I136" s="4"/>
      <c r="J136" s="4"/>
      <c r="K136" s="4"/>
      <c r="L136" s="18"/>
      <c r="M136" s="35"/>
      <c r="N136" s="35"/>
      <c r="O136" s="13" t="str">
        <f t="shared" ca="1" si="6"/>
        <v/>
      </c>
      <c r="P136" s="34" t="str">
        <f t="shared" si="7"/>
        <v/>
      </c>
      <c r="Q136" s="34" t="str">
        <f t="shared" ca="1" si="8"/>
        <v/>
      </c>
    </row>
    <row r="137" spans="1:17" ht="18" x14ac:dyDescent="0.25">
      <c r="A137" s="4"/>
      <c r="B137" s="35"/>
      <c r="C137" s="18"/>
      <c r="D137" s="10" t="str">
        <f>IF(C137="","",IFERROR(INDEX(Lists!$B$2:$B$27,MATCH(C137,Lists!$A$2:$A$27,0)),"رمز غير معروف"))</f>
        <v/>
      </c>
      <c r="E137" s="4"/>
      <c r="F137" s="18"/>
      <c r="G137" s="18"/>
      <c r="H137" s="4"/>
      <c r="I137" s="4"/>
      <c r="J137" s="4"/>
      <c r="K137" s="4"/>
      <c r="L137" s="18"/>
      <c r="M137" s="35"/>
      <c r="N137" s="35"/>
      <c r="O137" s="13" t="str">
        <f t="shared" ca="1" si="6"/>
        <v/>
      </c>
      <c r="P137" s="34" t="str">
        <f t="shared" si="7"/>
        <v/>
      </c>
      <c r="Q137" s="34" t="str">
        <f t="shared" ca="1" si="8"/>
        <v/>
      </c>
    </row>
    <row r="138" spans="1:17" ht="18" x14ac:dyDescent="0.25">
      <c r="A138" s="4"/>
      <c r="B138" s="35"/>
      <c r="C138" s="18"/>
      <c r="D138" s="10" t="str">
        <f>IF(C138="","",IFERROR(INDEX(Lists!$B$2:$B$27,MATCH(C138,Lists!$A$2:$A$27,0)),"رمز غير معروف"))</f>
        <v/>
      </c>
      <c r="E138" s="4"/>
      <c r="F138" s="18"/>
      <c r="G138" s="18"/>
      <c r="H138" s="4"/>
      <c r="I138" s="4"/>
      <c r="J138" s="4"/>
      <c r="K138" s="4"/>
      <c r="L138" s="18"/>
      <c r="M138" s="35"/>
      <c r="N138" s="35"/>
      <c r="O138" s="13" t="str">
        <f t="shared" ca="1" si="6"/>
        <v/>
      </c>
      <c r="P138" s="34" t="str">
        <f t="shared" si="7"/>
        <v/>
      </c>
      <c r="Q138" s="34" t="str">
        <f t="shared" ca="1" si="8"/>
        <v/>
      </c>
    </row>
    <row r="139" spans="1:17" ht="18" x14ac:dyDescent="0.25">
      <c r="A139" s="4"/>
      <c r="B139" s="35"/>
      <c r="C139" s="18"/>
      <c r="D139" s="10" t="str">
        <f>IF(C139="","",IFERROR(INDEX(Lists!$B$2:$B$27,MATCH(C139,Lists!$A$2:$A$27,0)),"رمز غير معروف"))</f>
        <v/>
      </c>
      <c r="E139" s="4"/>
      <c r="F139" s="18"/>
      <c r="G139" s="18"/>
      <c r="H139" s="4"/>
      <c r="I139" s="4"/>
      <c r="J139" s="4"/>
      <c r="K139" s="4"/>
      <c r="L139" s="18"/>
      <c r="M139" s="35"/>
      <c r="N139" s="35"/>
      <c r="O139" s="13" t="str">
        <f t="shared" ca="1" si="6"/>
        <v/>
      </c>
      <c r="P139" s="34" t="str">
        <f t="shared" si="7"/>
        <v/>
      </c>
      <c r="Q139" s="34" t="str">
        <f t="shared" ca="1" si="8"/>
        <v/>
      </c>
    </row>
    <row r="140" spans="1:17" ht="18" x14ac:dyDescent="0.25">
      <c r="A140" s="4"/>
      <c r="B140" s="35"/>
      <c r="C140" s="18"/>
      <c r="D140" s="10" t="str">
        <f>IF(C140="","",IFERROR(INDEX(Lists!$B$2:$B$27,MATCH(C140,Lists!$A$2:$A$27,0)),"رمز غير معروف"))</f>
        <v/>
      </c>
      <c r="E140" s="4"/>
      <c r="F140" s="18"/>
      <c r="G140" s="18"/>
      <c r="H140" s="4"/>
      <c r="I140" s="4"/>
      <c r="J140" s="4"/>
      <c r="K140" s="4"/>
      <c r="L140" s="18"/>
      <c r="M140" s="35"/>
      <c r="N140" s="35"/>
      <c r="O140" s="13" t="str">
        <f t="shared" ca="1" si="6"/>
        <v/>
      </c>
      <c r="P140" s="34" t="str">
        <f t="shared" si="7"/>
        <v/>
      </c>
      <c r="Q140" s="34" t="str">
        <f t="shared" ca="1" si="8"/>
        <v/>
      </c>
    </row>
    <row r="141" spans="1:17" ht="18" x14ac:dyDescent="0.25">
      <c r="A141" s="4"/>
      <c r="B141" s="35"/>
      <c r="C141" s="18"/>
      <c r="D141" s="10" t="str">
        <f>IF(C141="","",IFERROR(INDEX(Lists!$B$2:$B$27,MATCH(C141,Lists!$A$2:$A$27,0)),"رمز غير معروف"))</f>
        <v/>
      </c>
      <c r="E141" s="4"/>
      <c r="F141" s="18"/>
      <c r="G141" s="18"/>
      <c r="H141" s="4"/>
      <c r="I141" s="4"/>
      <c r="J141" s="4"/>
      <c r="K141" s="4"/>
      <c r="L141" s="18"/>
      <c r="M141" s="35"/>
      <c r="N141" s="35"/>
      <c r="O141" s="13" t="str">
        <f t="shared" ca="1" si="6"/>
        <v/>
      </c>
      <c r="P141" s="34" t="str">
        <f t="shared" si="7"/>
        <v/>
      </c>
      <c r="Q141" s="34" t="str">
        <f t="shared" ca="1" si="8"/>
        <v/>
      </c>
    </row>
    <row r="142" spans="1:17" ht="18" x14ac:dyDescent="0.25">
      <c r="A142" s="4"/>
      <c r="B142" s="35"/>
      <c r="C142" s="18"/>
      <c r="D142" s="10" t="str">
        <f>IF(C142="","",IFERROR(INDEX(Lists!$B$2:$B$27,MATCH(C142,Lists!$A$2:$A$27,0)),"رمز غير معروف"))</f>
        <v/>
      </c>
      <c r="E142" s="4"/>
      <c r="F142" s="18"/>
      <c r="G142" s="18"/>
      <c r="H142" s="4"/>
      <c r="I142" s="4"/>
      <c r="J142" s="4"/>
      <c r="K142" s="4"/>
      <c r="L142" s="18"/>
      <c r="M142" s="35"/>
      <c r="N142" s="35"/>
      <c r="O142" s="13" t="str">
        <f t="shared" ca="1" si="6"/>
        <v/>
      </c>
      <c r="P142" s="34" t="str">
        <f t="shared" si="7"/>
        <v/>
      </c>
      <c r="Q142" s="34" t="str">
        <f t="shared" ca="1" si="8"/>
        <v/>
      </c>
    </row>
    <row r="143" spans="1:17" ht="18" x14ac:dyDescent="0.25">
      <c r="A143" s="4"/>
      <c r="B143" s="35"/>
      <c r="C143" s="18"/>
      <c r="D143" s="10" t="str">
        <f>IF(C143="","",IFERROR(INDEX(Lists!$B$2:$B$27,MATCH(C143,Lists!$A$2:$A$27,0)),"رمز غير معروف"))</f>
        <v/>
      </c>
      <c r="E143" s="4"/>
      <c r="F143" s="18"/>
      <c r="G143" s="18"/>
      <c r="H143" s="4"/>
      <c r="I143" s="4"/>
      <c r="J143" s="4"/>
      <c r="K143" s="4"/>
      <c r="L143" s="18"/>
      <c r="M143" s="35"/>
      <c r="N143" s="35"/>
      <c r="O143" s="13" t="str">
        <f t="shared" ca="1" si="6"/>
        <v/>
      </c>
      <c r="P143" s="34" t="str">
        <f t="shared" si="7"/>
        <v/>
      </c>
      <c r="Q143" s="34" t="str">
        <f t="shared" ca="1" si="8"/>
        <v/>
      </c>
    </row>
    <row r="144" spans="1:17" ht="18" x14ac:dyDescent="0.25">
      <c r="A144" s="4"/>
      <c r="B144" s="35"/>
      <c r="C144" s="18"/>
      <c r="D144" s="10" t="str">
        <f>IF(C144="","",IFERROR(INDEX(Lists!$B$2:$B$27,MATCH(C144,Lists!$A$2:$A$27,0)),"رمز غير معروف"))</f>
        <v/>
      </c>
      <c r="E144" s="4"/>
      <c r="F144" s="18"/>
      <c r="G144" s="18"/>
      <c r="H144" s="4"/>
      <c r="I144" s="4"/>
      <c r="J144" s="4"/>
      <c r="K144" s="4"/>
      <c r="L144" s="18"/>
      <c r="M144" s="35"/>
      <c r="N144" s="35"/>
      <c r="O144" s="13" t="str">
        <f t="shared" ca="1" si="6"/>
        <v/>
      </c>
      <c r="P144" s="34" t="str">
        <f t="shared" si="7"/>
        <v/>
      </c>
      <c r="Q144" s="34" t="str">
        <f t="shared" ca="1" si="8"/>
        <v/>
      </c>
    </row>
    <row r="145" spans="1:17" ht="18" x14ac:dyDescent="0.25">
      <c r="A145" s="4"/>
      <c r="B145" s="35"/>
      <c r="C145" s="18"/>
      <c r="D145" s="10" t="str">
        <f>IF(C145="","",IFERROR(INDEX(Lists!$B$2:$B$27,MATCH(C145,Lists!$A$2:$A$27,0)),"رمز غير معروف"))</f>
        <v/>
      </c>
      <c r="E145" s="4"/>
      <c r="F145" s="18"/>
      <c r="G145" s="18"/>
      <c r="H145" s="4"/>
      <c r="I145" s="4"/>
      <c r="J145" s="4"/>
      <c r="K145" s="4"/>
      <c r="L145" s="18"/>
      <c r="M145" s="35"/>
      <c r="N145" s="35"/>
      <c r="O145" s="13" t="str">
        <f t="shared" ca="1" si="6"/>
        <v/>
      </c>
      <c r="P145" s="34" t="str">
        <f t="shared" si="7"/>
        <v/>
      </c>
      <c r="Q145" s="34" t="str">
        <f t="shared" ca="1" si="8"/>
        <v/>
      </c>
    </row>
    <row r="146" spans="1:17" ht="18" x14ac:dyDescent="0.25">
      <c r="A146" s="4"/>
      <c r="B146" s="35"/>
      <c r="C146" s="18"/>
      <c r="D146" s="10" t="str">
        <f>IF(C146="","",IFERROR(INDEX(Lists!$B$2:$B$27,MATCH(C146,Lists!$A$2:$A$27,0)),"رمز غير معروف"))</f>
        <v/>
      </c>
      <c r="E146" s="4"/>
      <c r="F146" s="18"/>
      <c r="G146" s="18"/>
      <c r="H146" s="4"/>
      <c r="I146" s="4"/>
      <c r="J146" s="4"/>
      <c r="K146" s="4"/>
      <c r="L146" s="18"/>
      <c r="M146" s="35"/>
      <c r="N146" s="35"/>
      <c r="O146" s="13" t="str">
        <f t="shared" ca="1" si="6"/>
        <v/>
      </c>
      <c r="P146" s="34" t="str">
        <f t="shared" si="7"/>
        <v/>
      </c>
      <c r="Q146" s="34" t="str">
        <f t="shared" ca="1" si="8"/>
        <v/>
      </c>
    </row>
    <row r="147" spans="1:17" ht="18" x14ac:dyDescent="0.25">
      <c r="A147" s="4"/>
      <c r="B147" s="35"/>
      <c r="C147" s="18"/>
      <c r="D147" s="10" t="str">
        <f>IF(C147="","",IFERROR(INDEX(Lists!$B$2:$B$27,MATCH(C147,Lists!$A$2:$A$27,0)),"رمز غير معروف"))</f>
        <v/>
      </c>
      <c r="E147" s="4"/>
      <c r="F147" s="18"/>
      <c r="G147" s="18"/>
      <c r="H147" s="4"/>
      <c r="I147" s="4"/>
      <c r="J147" s="4"/>
      <c r="K147" s="4"/>
      <c r="L147" s="18"/>
      <c r="M147" s="35"/>
      <c r="N147" s="35"/>
      <c r="O147" s="13" t="str">
        <f t="shared" ca="1" si="6"/>
        <v/>
      </c>
      <c r="P147" s="34" t="str">
        <f t="shared" si="7"/>
        <v/>
      </c>
      <c r="Q147" s="34" t="str">
        <f t="shared" ca="1" si="8"/>
        <v/>
      </c>
    </row>
    <row r="148" spans="1:17" ht="18" x14ac:dyDescent="0.25">
      <c r="A148" s="4"/>
      <c r="B148" s="35"/>
      <c r="C148" s="18"/>
      <c r="D148" s="10" t="str">
        <f>IF(C148="","",IFERROR(INDEX(Lists!$B$2:$B$27,MATCH(C148,Lists!$A$2:$A$27,0)),"رمز غير معروف"))</f>
        <v/>
      </c>
      <c r="E148" s="4"/>
      <c r="F148" s="18"/>
      <c r="G148" s="18"/>
      <c r="H148" s="4"/>
      <c r="I148" s="4"/>
      <c r="J148" s="4"/>
      <c r="K148" s="4"/>
      <c r="L148" s="18"/>
      <c r="M148" s="35"/>
      <c r="N148" s="35"/>
      <c r="O148" s="13" t="str">
        <f t="shared" ca="1" si="6"/>
        <v/>
      </c>
      <c r="P148" s="34" t="str">
        <f t="shared" si="7"/>
        <v/>
      </c>
      <c r="Q148" s="34" t="str">
        <f t="shared" ca="1" si="8"/>
        <v/>
      </c>
    </row>
    <row r="149" spans="1:17" ht="18" x14ac:dyDescent="0.25">
      <c r="A149" s="4"/>
      <c r="B149" s="35"/>
      <c r="C149" s="18"/>
      <c r="D149" s="10" t="str">
        <f>IF(C149="","",IFERROR(INDEX(Lists!$B$2:$B$27,MATCH(C149,Lists!$A$2:$A$27,0)),"رمز غير معروف"))</f>
        <v/>
      </c>
      <c r="E149" s="4"/>
      <c r="F149" s="18"/>
      <c r="G149" s="18"/>
      <c r="H149" s="4"/>
      <c r="I149" s="4"/>
      <c r="J149" s="4"/>
      <c r="K149" s="4"/>
      <c r="L149" s="18"/>
      <c r="M149" s="35"/>
      <c r="N149" s="35"/>
      <c r="O149" s="13" t="str">
        <f t="shared" ca="1" si="6"/>
        <v/>
      </c>
      <c r="P149" s="34" t="str">
        <f t="shared" si="7"/>
        <v/>
      </c>
      <c r="Q149" s="34" t="str">
        <f t="shared" ca="1" si="8"/>
        <v/>
      </c>
    </row>
    <row r="150" spans="1:17" ht="18" x14ac:dyDescent="0.25">
      <c r="A150" s="4"/>
      <c r="B150" s="35"/>
      <c r="C150" s="18"/>
      <c r="D150" s="10" t="str">
        <f>IF(C150="","",IFERROR(INDEX(Lists!$B$2:$B$27,MATCH(C150,Lists!$A$2:$A$27,0)),"رمز غير معروف"))</f>
        <v/>
      </c>
      <c r="E150" s="4"/>
      <c r="F150" s="18"/>
      <c r="G150" s="18"/>
      <c r="H150" s="4"/>
      <c r="I150" s="4"/>
      <c r="J150" s="4"/>
      <c r="K150" s="4"/>
      <c r="L150" s="18"/>
      <c r="M150" s="35"/>
      <c r="N150" s="35"/>
      <c r="O150" s="13" t="str">
        <f t="shared" ca="1" si="6"/>
        <v/>
      </c>
      <c r="P150" s="34" t="str">
        <f t="shared" si="7"/>
        <v/>
      </c>
      <c r="Q150" s="34" t="str">
        <f t="shared" ca="1" si="8"/>
        <v/>
      </c>
    </row>
    <row r="151" spans="1:17" ht="18" x14ac:dyDescent="0.25">
      <c r="A151" s="4"/>
      <c r="B151" s="35"/>
      <c r="C151" s="18"/>
      <c r="D151" s="10" t="str">
        <f>IF(C151="","",IFERROR(INDEX(Lists!$B$2:$B$27,MATCH(C151,Lists!$A$2:$A$27,0)),"رمز غير معروف"))</f>
        <v/>
      </c>
      <c r="E151" s="4"/>
      <c r="F151" s="18"/>
      <c r="G151" s="18"/>
      <c r="H151" s="4"/>
      <c r="I151" s="4"/>
      <c r="J151" s="4"/>
      <c r="K151" s="4"/>
      <c r="L151" s="18"/>
      <c r="M151" s="35"/>
      <c r="N151" s="35"/>
      <c r="O151" s="13" t="str">
        <f t="shared" ca="1" si="6"/>
        <v/>
      </c>
      <c r="P151" s="34" t="str">
        <f t="shared" si="7"/>
        <v/>
      </c>
      <c r="Q151" s="34" t="str">
        <f t="shared" ca="1" si="8"/>
        <v/>
      </c>
    </row>
    <row r="152" spans="1:17" ht="18" x14ac:dyDescent="0.25">
      <c r="A152" s="4"/>
      <c r="B152" s="35"/>
      <c r="C152" s="18"/>
      <c r="D152" s="10" t="str">
        <f>IF(C152="","",IFERROR(INDEX(Lists!$B$2:$B$27,MATCH(C152,Lists!$A$2:$A$27,0)),"رمز غير معروف"))</f>
        <v/>
      </c>
      <c r="E152" s="4"/>
      <c r="F152" s="18"/>
      <c r="G152" s="18"/>
      <c r="H152" s="4"/>
      <c r="I152" s="4"/>
      <c r="J152" s="4"/>
      <c r="K152" s="4"/>
      <c r="L152" s="18"/>
      <c r="M152" s="35"/>
      <c r="N152" s="35"/>
      <c r="O152" s="13" t="str">
        <f t="shared" ca="1" si="6"/>
        <v/>
      </c>
      <c r="P152" s="34" t="str">
        <f t="shared" si="7"/>
        <v/>
      </c>
      <c r="Q152" s="34" t="str">
        <f t="shared" ca="1" si="8"/>
        <v/>
      </c>
    </row>
    <row r="153" spans="1:17" ht="18" x14ac:dyDescent="0.25">
      <c r="A153" s="4"/>
      <c r="B153" s="35"/>
      <c r="C153" s="18"/>
      <c r="D153" s="10" t="str">
        <f>IF(C153="","",IFERROR(INDEX(Lists!$B$2:$B$27,MATCH(C153,Lists!$A$2:$A$27,0)),"رمز غير معروف"))</f>
        <v/>
      </c>
      <c r="E153" s="4"/>
      <c r="F153" s="18"/>
      <c r="G153" s="18"/>
      <c r="H153" s="4"/>
      <c r="I153" s="4"/>
      <c r="J153" s="4"/>
      <c r="K153" s="4"/>
      <c r="L153" s="18"/>
      <c r="M153" s="35"/>
      <c r="N153" s="35"/>
      <c r="O153" s="13" t="str">
        <f t="shared" ca="1" si="6"/>
        <v/>
      </c>
      <c r="P153" s="34" t="str">
        <f t="shared" si="7"/>
        <v/>
      </c>
      <c r="Q153" s="34" t="str">
        <f t="shared" ca="1" si="8"/>
        <v/>
      </c>
    </row>
    <row r="154" spans="1:17" ht="18" x14ac:dyDescent="0.25">
      <c r="A154" s="4"/>
      <c r="B154" s="35"/>
      <c r="C154" s="18"/>
      <c r="D154" s="10" t="str">
        <f>IF(C154="","",IFERROR(INDEX(Lists!$B$2:$B$27,MATCH(C154,Lists!$A$2:$A$27,0)),"رمز غير معروف"))</f>
        <v/>
      </c>
      <c r="E154" s="4"/>
      <c r="F154" s="18"/>
      <c r="G154" s="18"/>
      <c r="H154" s="4"/>
      <c r="I154" s="4"/>
      <c r="J154" s="4"/>
      <c r="K154" s="4"/>
      <c r="L154" s="18"/>
      <c r="M154" s="35"/>
      <c r="N154" s="35"/>
      <c r="O154" s="13" t="str">
        <f t="shared" ca="1" si="6"/>
        <v/>
      </c>
      <c r="P154" s="34" t="str">
        <f t="shared" si="7"/>
        <v/>
      </c>
      <c r="Q154" s="34" t="str">
        <f t="shared" ca="1" si="8"/>
        <v/>
      </c>
    </row>
    <row r="155" spans="1:17" ht="18" x14ac:dyDescent="0.25">
      <c r="A155" s="4"/>
      <c r="B155" s="35"/>
      <c r="C155" s="18"/>
      <c r="D155" s="10" t="str">
        <f>IF(C155="","",IFERROR(INDEX(Lists!$B$2:$B$27,MATCH(C155,Lists!$A$2:$A$27,0)),"رمز غير معروف"))</f>
        <v/>
      </c>
      <c r="E155" s="4"/>
      <c r="F155" s="18"/>
      <c r="G155" s="18"/>
      <c r="H155" s="4"/>
      <c r="I155" s="4"/>
      <c r="J155" s="4"/>
      <c r="K155" s="4"/>
      <c r="L155" s="18"/>
      <c r="M155" s="35"/>
      <c r="N155" s="35"/>
      <c r="O155" s="13" t="str">
        <f t="shared" ca="1" si="6"/>
        <v/>
      </c>
      <c r="P155" s="34" t="str">
        <f t="shared" si="7"/>
        <v/>
      </c>
      <c r="Q155" s="34" t="str">
        <f t="shared" ca="1" si="8"/>
        <v/>
      </c>
    </row>
    <row r="156" spans="1:17" ht="18" x14ac:dyDescent="0.25">
      <c r="A156" s="4"/>
      <c r="B156" s="35"/>
      <c r="C156" s="18"/>
      <c r="D156" s="10" t="str">
        <f>IF(C156="","",IFERROR(INDEX(Lists!$B$2:$B$27,MATCH(C156,Lists!$A$2:$A$27,0)),"رمز غير معروف"))</f>
        <v/>
      </c>
      <c r="E156" s="4"/>
      <c r="F156" s="18"/>
      <c r="G156" s="18"/>
      <c r="H156" s="4"/>
      <c r="I156" s="4"/>
      <c r="J156" s="4"/>
      <c r="K156" s="4"/>
      <c r="L156" s="18"/>
      <c r="M156" s="35"/>
      <c r="N156" s="35"/>
      <c r="O156" s="13" t="str">
        <f t="shared" ca="1" si="6"/>
        <v/>
      </c>
      <c r="P156" s="34" t="str">
        <f t="shared" si="7"/>
        <v/>
      </c>
      <c r="Q156" s="34" t="str">
        <f t="shared" ca="1" si="8"/>
        <v/>
      </c>
    </row>
    <row r="157" spans="1:17" ht="18" x14ac:dyDescent="0.25">
      <c r="A157" s="4"/>
      <c r="B157" s="35"/>
      <c r="C157" s="18"/>
      <c r="D157" s="10" t="str">
        <f>IF(C157="","",IFERROR(INDEX(Lists!$B$2:$B$27,MATCH(C157,Lists!$A$2:$A$27,0)),"رمز غير معروف"))</f>
        <v/>
      </c>
      <c r="E157" s="4"/>
      <c r="F157" s="18"/>
      <c r="G157" s="18"/>
      <c r="H157" s="4"/>
      <c r="I157" s="4"/>
      <c r="J157" s="4"/>
      <c r="K157" s="4"/>
      <c r="L157" s="18"/>
      <c r="M157" s="35"/>
      <c r="N157" s="35"/>
      <c r="O157" s="13" t="str">
        <f t="shared" ca="1" si="6"/>
        <v/>
      </c>
      <c r="P157" s="34" t="str">
        <f t="shared" si="7"/>
        <v/>
      </c>
      <c r="Q157" s="34" t="str">
        <f t="shared" ca="1" si="8"/>
        <v/>
      </c>
    </row>
    <row r="158" spans="1:17" ht="18" x14ac:dyDescent="0.25">
      <c r="A158" s="4"/>
      <c r="B158" s="35"/>
      <c r="C158" s="18"/>
      <c r="D158" s="10" t="str">
        <f>IF(C158="","",IFERROR(INDEX(Lists!$B$2:$B$27,MATCH(C158,Lists!$A$2:$A$27,0)),"رمز غير معروف"))</f>
        <v/>
      </c>
      <c r="E158" s="4"/>
      <c r="F158" s="18"/>
      <c r="G158" s="18"/>
      <c r="H158" s="4"/>
      <c r="I158" s="4"/>
      <c r="J158" s="4"/>
      <c r="K158" s="4"/>
      <c r="L158" s="18"/>
      <c r="M158" s="35"/>
      <c r="N158" s="35"/>
      <c r="O158" s="13" t="str">
        <f t="shared" ca="1" si="6"/>
        <v/>
      </c>
      <c r="P158" s="34" t="str">
        <f t="shared" si="7"/>
        <v/>
      </c>
      <c r="Q158" s="34" t="str">
        <f t="shared" ca="1" si="8"/>
        <v/>
      </c>
    </row>
    <row r="159" spans="1:17" ht="18" x14ac:dyDescent="0.25">
      <c r="A159" s="4"/>
      <c r="B159" s="35"/>
      <c r="C159" s="18"/>
      <c r="D159" s="10" t="str">
        <f>IF(C159="","",IFERROR(INDEX(Lists!$B$2:$B$27,MATCH(C159,Lists!$A$2:$A$27,0)),"رمز غير معروف"))</f>
        <v/>
      </c>
      <c r="E159" s="4"/>
      <c r="F159" s="18"/>
      <c r="G159" s="18"/>
      <c r="H159" s="4"/>
      <c r="I159" s="4"/>
      <c r="J159" s="4"/>
      <c r="K159" s="4"/>
      <c r="L159" s="18"/>
      <c r="M159" s="35"/>
      <c r="N159" s="35"/>
      <c r="O159" s="13" t="str">
        <f t="shared" ca="1" si="6"/>
        <v/>
      </c>
      <c r="P159" s="34" t="str">
        <f t="shared" si="7"/>
        <v/>
      </c>
      <c r="Q159" s="34" t="str">
        <f t="shared" ca="1" si="8"/>
        <v/>
      </c>
    </row>
    <row r="160" spans="1:17" ht="18" x14ac:dyDescent="0.25">
      <c r="A160" s="4"/>
      <c r="B160" s="35"/>
      <c r="C160" s="18"/>
      <c r="D160" s="10" t="str">
        <f>IF(C160="","",IFERROR(INDEX(Lists!$B$2:$B$27,MATCH(C160,Lists!$A$2:$A$27,0)),"رمز غير معروف"))</f>
        <v/>
      </c>
      <c r="E160" s="4"/>
      <c r="F160" s="18"/>
      <c r="G160" s="18"/>
      <c r="H160" s="4"/>
      <c r="I160" s="4"/>
      <c r="J160" s="4"/>
      <c r="K160" s="4"/>
      <c r="L160" s="18"/>
      <c r="M160" s="35"/>
      <c r="N160" s="35"/>
      <c r="O160" s="13" t="str">
        <f t="shared" ca="1" si="6"/>
        <v/>
      </c>
      <c r="P160" s="34" t="str">
        <f t="shared" si="7"/>
        <v/>
      </c>
      <c r="Q160" s="34" t="str">
        <f t="shared" ca="1" si="8"/>
        <v/>
      </c>
    </row>
    <row r="161" spans="1:17" ht="18" x14ac:dyDescent="0.25">
      <c r="A161" s="4"/>
      <c r="B161" s="35"/>
      <c r="C161" s="18"/>
      <c r="D161" s="10" t="str">
        <f>IF(C161="","",IFERROR(INDEX(Lists!$B$2:$B$27,MATCH(C161,Lists!$A$2:$A$27,0)),"رمز غير معروف"))</f>
        <v/>
      </c>
      <c r="E161" s="4"/>
      <c r="F161" s="18"/>
      <c r="G161" s="18"/>
      <c r="H161" s="4"/>
      <c r="I161" s="4"/>
      <c r="J161" s="4"/>
      <c r="K161" s="4"/>
      <c r="L161" s="18"/>
      <c r="M161" s="35"/>
      <c r="N161" s="35"/>
      <c r="O161" s="13" t="str">
        <f t="shared" ca="1" si="6"/>
        <v/>
      </c>
      <c r="P161" s="34" t="str">
        <f t="shared" si="7"/>
        <v/>
      </c>
      <c r="Q161" s="34" t="str">
        <f t="shared" ca="1" si="8"/>
        <v/>
      </c>
    </row>
    <row r="162" spans="1:17" ht="18" x14ac:dyDescent="0.25">
      <c r="A162" s="4"/>
      <c r="B162" s="35"/>
      <c r="C162" s="18"/>
      <c r="D162" s="10" t="str">
        <f>IF(C162="","",IFERROR(INDEX(Lists!$B$2:$B$27,MATCH(C162,Lists!$A$2:$A$27,0)),"رمز غير معروف"))</f>
        <v/>
      </c>
      <c r="E162" s="4"/>
      <c r="F162" s="18"/>
      <c r="G162" s="18"/>
      <c r="H162" s="4"/>
      <c r="I162" s="4"/>
      <c r="J162" s="4"/>
      <c r="K162" s="4"/>
      <c r="L162" s="18"/>
      <c r="M162" s="35"/>
      <c r="N162" s="35"/>
      <c r="O162" s="13" t="str">
        <f t="shared" ca="1" si="6"/>
        <v/>
      </c>
      <c r="P162" s="34" t="str">
        <f t="shared" si="7"/>
        <v/>
      </c>
      <c r="Q162" s="34" t="str">
        <f t="shared" ca="1" si="8"/>
        <v/>
      </c>
    </row>
    <row r="163" spans="1:17" ht="18" x14ac:dyDescent="0.25">
      <c r="A163" s="4"/>
      <c r="B163" s="35"/>
      <c r="C163" s="18"/>
      <c r="D163" s="10" t="str">
        <f>IF(C163="","",IFERROR(INDEX(Lists!$B$2:$B$27,MATCH(C163,Lists!$A$2:$A$27,0)),"رمز غير معروف"))</f>
        <v/>
      </c>
      <c r="E163" s="4"/>
      <c r="F163" s="18"/>
      <c r="G163" s="18"/>
      <c r="H163" s="4"/>
      <c r="I163" s="4"/>
      <c r="J163" s="4"/>
      <c r="K163" s="4"/>
      <c r="L163" s="18"/>
      <c r="M163" s="35"/>
      <c r="N163" s="35"/>
      <c r="O163" s="13" t="str">
        <f t="shared" ca="1" si="6"/>
        <v/>
      </c>
      <c r="P163" s="34" t="str">
        <f t="shared" si="7"/>
        <v/>
      </c>
      <c r="Q163" s="34" t="str">
        <f t="shared" ca="1" si="8"/>
        <v/>
      </c>
    </row>
    <row r="164" spans="1:17" ht="18" x14ac:dyDescent="0.25">
      <c r="A164" s="4"/>
      <c r="B164" s="35"/>
      <c r="C164" s="18"/>
      <c r="D164" s="10" t="str">
        <f>IF(C164="","",IFERROR(INDEX(Lists!$B$2:$B$27,MATCH(C164,Lists!$A$2:$A$27,0)),"رمز غير معروف"))</f>
        <v/>
      </c>
      <c r="E164" s="4"/>
      <c r="F164" s="18"/>
      <c r="G164" s="18"/>
      <c r="H164" s="4"/>
      <c r="I164" s="4"/>
      <c r="J164" s="4"/>
      <c r="K164" s="4"/>
      <c r="L164" s="18"/>
      <c r="M164" s="35"/>
      <c r="N164" s="35"/>
      <c r="O164" s="13" t="str">
        <f t="shared" ca="1" si="6"/>
        <v/>
      </c>
      <c r="P164" s="34" t="str">
        <f t="shared" si="7"/>
        <v/>
      </c>
      <c r="Q164" s="34" t="str">
        <f t="shared" ca="1" si="8"/>
        <v/>
      </c>
    </row>
    <row r="165" spans="1:17" ht="18" x14ac:dyDescent="0.25">
      <c r="A165" s="4"/>
      <c r="B165" s="35"/>
      <c r="C165" s="18"/>
      <c r="D165" s="10" t="str">
        <f>IF(C165="","",IFERROR(INDEX(Lists!$B$2:$B$27,MATCH(C165,Lists!$A$2:$A$27,0)),"رمز غير معروف"))</f>
        <v/>
      </c>
      <c r="E165" s="4"/>
      <c r="F165" s="18"/>
      <c r="G165" s="18"/>
      <c r="H165" s="4"/>
      <c r="I165" s="4"/>
      <c r="J165" s="4"/>
      <c r="K165" s="4"/>
      <c r="L165" s="18"/>
      <c r="M165" s="35"/>
      <c r="N165" s="35"/>
      <c r="O165" s="13" t="str">
        <f t="shared" ca="1" si="6"/>
        <v/>
      </c>
      <c r="P165" s="34" t="str">
        <f t="shared" si="7"/>
        <v/>
      </c>
      <c r="Q165" s="34" t="str">
        <f t="shared" ca="1" si="8"/>
        <v/>
      </c>
    </row>
    <row r="166" spans="1:17" ht="18" x14ac:dyDescent="0.25">
      <c r="A166" s="4"/>
      <c r="B166" s="35"/>
      <c r="C166" s="18"/>
      <c r="D166" s="10" t="str">
        <f>IF(C166="","",IFERROR(INDEX(Lists!$B$2:$B$27,MATCH(C166,Lists!$A$2:$A$27,0)),"رمز غير معروف"))</f>
        <v/>
      </c>
      <c r="E166" s="4"/>
      <c r="F166" s="18"/>
      <c r="G166" s="18"/>
      <c r="H166" s="4"/>
      <c r="I166" s="4"/>
      <c r="J166" s="4"/>
      <c r="K166" s="4"/>
      <c r="L166" s="18"/>
      <c r="M166" s="35"/>
      <c r="N166" s="35"/>
      <c r="O166" s="13" t="str">
        <f t="shared" ca="1" si="6"/>
        <v/>
      </c>
      <c r="P166" s="34" t="str">
        <f t="shared" si="7"/>
        <v/>
      </c>
      <c r="Q166" s="34" t="str">
        <f t="shared" ca="1" si="8"/>
        <v/>
      </c>
    </row>
    <row r="167" spans="1:17" ht="18" x14ac:dyDescent="0.25">
      <c r="A167" s="4"/>
      <c r="B167" s="35"/>
      <c r="C167" s="18"/>
      <c r="D167" s="10" t="str">
        <f>IF(C167="","",IFERROR(INDEX(Lists!$B$2:$B$27,MATCH(C167,Lists!$A$2:$A$27,0)),"رمز غير معروف"))</f>
        <v/>
      </c>
      <c r="E167" s="4"/>
      <c r="F167" s="18"/>
      <c r="G167" s="18"/>
      <c r="H167" s="4"/>
      <c r="I167" s="4"/>
      <c r="J167" s="4"/>
      <c r="K167" s="4"/>
      <c r="L167" s="18"/>
      <c r="M167" s="35"/>
      <c r="N167" s="35"/>
      <c r="O167" s="13" t="str">
        <f t="shared" ca="1" si="6"/>
        <v/>
      </c>
      <c r="P167" s="34" t="str">
        <f t="shared" si="7"/>
        <v/>
      </c>
      <c r="Q167" s="34" t="str">
        <f t="shared" ca="1" si="8"/>
        <v/>
      </c>
    </row>
    <row r="168" spans="1:17" ht="18" x14ac:dyDescent="0.25">
      <c r="A168" s="4"/>
      <c r="B168" s="35"/>
      <c r="C168" s="18"/>
      <c r="D168" s="10" t="str">
        <f>IF(C168="","",IFERROR(INDEX(Lists!$B$2:$B$27,MATCH(C168,Lists!$A$2:$A$27,0)),"رمز غير معروف"))</f>
        <v/>
      </c>
      <c r="E168" s="4"/>
      <c r="F168" s="18"/>
      <c r="G168" s="18"/>
      <c r="H168" s="4"/>
      <c r="I168" s="4"/>
      <c r="J168" s="4"/>
      <c r="K168" s="4"/>
      <c r="L168" s="18"/>
      <c r="M168" s="35"/>
      <c r="N168" s="35"/>
      <c r="O168" s="13" t="str">
        <f t="shared" ca="1" si="6"/>
        <v/>
      </c>
      <c r="P168" s="34" t="str">
        <f t="shared" si="7"/>
        <v/>
      </c>
      <c r="Q168" s="34" t="str">
        <f t="shared" ca="1" si="8"/>
        <v/>
      </c>
    </row>
    <row r="169" spans="1:17" ht="18" x14ac:dyDescent="0.25">
      <c r="A169" s="4"/>
      <c r="B169" s="35"/>
      <c r="C169" s="18"/>
      <c r="D169" s="10" t="str">
        <f>IF(C169="","",IFERROR(INDEX(Lists!$B$2:$B$27,MATCH(C169,Lists!$A$2:$A$27,0)),"رمز غير معروف"))</f>
        <v/>
      </c>
      <c r="E169" s="4"/>
      <c r="F169" s="18"/>
      <c r="G169" s="18"/>
      <c r="H169" s="4"/>
      <c r="I169" s="4"/>
      <c r="J169" s="4"/>
      <c r="K169" s="4"/>
      <c r="L169" s="18"/>
      <c r="M169" s="35"/>
      <c r="N169" s="35"/>
      <c r="O169" s="13" t="str">
        <f t="shared" ca="1" si="6"/>
        <v/>
      </c>
      <c r="P169" s="34" t="str">
        <f t="shared" si="7"/>
        <v/>
      </c>
      <c r="Q169" s="34" t="str">
        <f t="shared" ca="1" si="8"/>
        <v/>
      </c>
    </row>
    <row r="170" spans="1:17" ht="18" x14ac:dyDescent="0.25">
      <c r="A170" s="4"/>
      <c r="B170" s="35"/>
      <c r="C170" s="18"/>
      <c r="D170" s="10" t="str">
        <f>IF(C170="","",IFERROR(INDEX(Lists!$B$2:$B$27,MATCH(C170,Lists!$A$2:$A$27,0)),"رمز غير معروف"))</f>
        <v/>
      </c>
      <c r="E170" s="4"/>
      <c r="F170" s="18"/>
      <c r="G170" s="18"/>
      <c r="H170" s="4"/>
      <c r="I170" s="4"/>
      <c r="J170" s="4"/>
      <c r="K170" s="4"/>
      <c r="L170" s="18"/>
      <c r="M170" s="35"/>
      <c r="N170" s="35"/>
      <c r="O170" s="13" t="str">
        <f t="shared" ca="1" si="6"/>
        <v/>
      </c>
      <c r="P170" s="34" t="str">
        <f t="shared" si="7"/>
        <v/>
      </c>
      <c r="Q170" s="34" t="str">
        <f t="shared" ca="1" si="8"/>
        <v/>
      </c>
    </row>
    <row r="171" spans="1:17" ht="18" x14ac:dyDescent="0.25">
      <c r="A171" s="4"/>
      <c r="B171" s="35"/>
      <c r="C171" s="18"/>
      <c r="D171" s="10" t="str">
        <f>IF(C171="","",IFERROR(INDEX(Lists!$B$2:$B$27,MATCH(C171,Lists!$A$2:$A$27,0)),"رمز غير معروف"))</f>
        <v/>
      </c>
      <c r="E171" s="4"/>
      <c r="F171" s="18"/>
      <c r="G171" s="18"/>
      <c r="H171" s="4"/>
      <c r="I171" s="4"/>
      <c r="J171" s="4"/>
      <c r="K171" s="4"/>
      <c r="L171" s="18"/>
      <c r="M171" s="35"/>
      <c r="N171" s="35"/>
      <c r="O171" s="13" t="str">
        <f t="shared" ca="1" si="6"/>
        <v/>
      </c>
      <c r="P171" s="34" t="str">
        <f t="shared" si="7"/>
        <v/>
      </c>
      <c r="Q171" s="34" t="str">
        <f t="shared" ca="1" si="8"/>
        <v/>
      </c>
    </row>
    <row r="172" spans="1:17" ht="18" x14ac:dyDescent="0.25">
      <c r="A172" s="4"/>
      <c r="B172" s="35"/>
      <c r="C172" s="18"/>
      <c r="D172" s="10" t="str">
        <f>IF(C172="","",IFERROR(INDEX(Lists!$B$2:$B$27,MATCH(C172,Lists!$A$2:$A$27,0)),"رمز غير معروف"))</f>
        <v/>
      </c>
      <c r="E172" s="4"/>
      <c r="F172" s="18"/>
      <c r="G172" s="18"/>
      <c r="H172" s="4"/>
      <c r="I172" s="4"/>
      <c r="J172" s="4"/>
      <c r="K172" s="4"/>
      <c r="L172" s="18"/>
      <c r="M172" s="35"/>
      <c r="N172" s="35"/>
      <c r="O172" s="13" t="str">
        <f t="shared" ca="1" si="6"/>
        <v/>
      </c>
      <c r="P172" s="34" t="str">
        <f t="shared" si="7"/>
        <v/>
      </c>
      <c r="Q172" s="34" t="str">
        <f t="shared" ca="1" si="8"/>
        <v/>
      </c>
    </row>
    <row r="173" spans="1:17" ht="18" x14ac:dyDescent="0.25">
      <c r="A173" s="4"/>
      <c r="B173" s="35"/>
      <c r="C173" s="18"/>
      <c r="D173" s="10" t="str">
        <f>IF(C173="","",IFERROR(INDEX(Lists!$B$2:$B$27,MATCH(C173,Lists!$A$2:$A$27,0)),"رمز غير معروف"))</f>
        <v/>
      </c>
      <c r="E173" s="4"/>
      <c r="F173" s="18"/>
      <c r="G173" s="18"/>
      <c r="H173" s="4"/>
      <c r="I173" s="4"/>
      <c r="J173" s="4"/>
      <c r="K173" s="4"/>
      <c r="L173" s="18"/>
      <c r="M173" s="35"/>
      <c r="N173" s="35"/>
      <c r="O173" s="13" t="str">
        <f t="shared" ca="1" si="6"/>
        <v/>
      </c>
      <c r="P173" s="34" t="str">
        <f t="shared" si="7"/>
        <v/>
      </c>
      <c r="Q173" s="34" t="str">
        <f t="shared" ca="1" si="8"/>
        <v/>
      </c>
    </row>
    <row r="174" spans="1:17" ht="18" x14ac:dyDescent="0.25">
      <c r="A174" s="4"/>
      <c r="B174" s="35"/>
      <c r="C174" s="18"/>
      <c r="D174" s="10" t="str">
        <f>IF(C174="","",IFERROR(INDEX(Lists!$B$2:$B$27,MATCH(C174,Lists!$A$2:$A$27,0)),"رمز غير معروف"))</f>
        <v/>
      </c>
      <c r="E174" s="4"/>
      <c r="F174" s="18"/>
      <c r="G174" s="18"/>
      <c r="H174" s="4"/>
      <c r="I174" s="4"/>
      <c r="J174" s="4"/>
      <c r="K174" s="4"/>
      <c r="L174" s="18"/>
      <c r="M174" s="35"/>
      <c r="N174" s="35"/>
      <c r="O174" s="13" t="str">
        <f t="shared" ca="1" si="6"/>
        <v/>
      </c>
      <c r="P174" s="34" t="str">
        <f t="shared" si="7"/>
        <v/>
      </c>
      <c r="Q174" s="34" t="str">
        <f t="shared" ca="1" si="8"/>
        <v/>
      </c>
    </row>
    <row r="175" spans="1:17" ht="18" x14ac:dyDescent="0.25">
      <c r="A175" s="4"/>
      <c r="B175" s="35"/>
      <c r="C175" s="18"/>
      <c r="D175" s="10" t="str">
        <f>IF(C175="","",IFERROR(INDEX(Lists!$B$2:$B$27,MATCH(C175,Lists!$A$2:$A$27,0)),"رمز غير معروف"))</f>
        <v/>
      </c>
      <c r="E175" s="4"/>
      <c r="F175" s="18"/>
      <c r="G175" s="18"/>
      <c r="H175" s="4"/>
      <c r="I175" s="4"/>
      <c r="J175" s="4"/>
      <c r="K175" s="4"/>
      <c r="L175" s="18"/>
      <c r="M175" s="35"/>
      <c r="N175" s="35"/>
      <c r="O175" s="13" t="str">
        <f t="shared" ca="1" si="6"/>
        <v/>
      </c>
      <c r="P175" s="34" t="str">
        <f t="shared" si="7"/>
        <v/>
      </c>
      <c r="Q175" s="34" t="str">
        <f t="shared" ca="1" si="8"/>
        <v/>
      </c>
    </row>
    <row r="176" spans="1:17" ht="18" x14ac:dyDescent="0.25">
      <c r="A176" s="4"/>
      <c r="B176" s="35"/>
      <c r="C176" s="18"/>
      <c r="D176" s="10" t="str">
        <f>IF(C176="","",IFERROR(INDEX(Lists!$B$2:$B$27,MATCH(C176,Lists!$A$2:$A$27,0)),"رمز غير معروف"))</f>
        <v/>
      </c>
      <c r="E176" s="4"/>
      <c r="F176" s="18"/>
      <c r="G176" s="18"/>
      <c r="H176" s="4"/>
      <c r="I176" s="4"/>
      <c r="J176" s="4"/>
      <c r="K176" s="4"/>
      <c r="L176" s="18"/>
      <c r="M176" s="35"/>
      <c r="N176" s="35"/>
      <c r="O176" s="13" t="str">
        <f t="shared" ca="1" si="6"/>
        <v/>
      </c>
      <c r="P176" s="34" t="str">
        <f t="shared" si="7"/>
        <v/>
      </c>
      <c r="Q176" s="34" t="str">
        <f t="shared" ca="1" si="8"/>
        <v/>
      </c>
    </row>
    <row r="177" spans="1:17" ht="18" x14ac:dyDescent="0.25">
      <c r="A177" s="4"/>
      <c r="B177" s="35"/>
      <c r="C177" s="18"/>
      <c r="D177" s="10" t="str">
        <f>IF(C177="","",IFERROR(INDEX(Lists!$B$2:$B$27,MATCH(C177,Lists!$A$2:$A$27,0)),"رمز غير معروف"))</f>
        <v/>
      </c>
      <c r="E177" s="4"/>
      <c r="F177" s="18"/>
      <c r="G177" s="18"/>
      <c r="H177" s="4"/>
      <c r="I177" s="4"/>
      <c r="J177" s="4"/>
      <c r="K177" s="4"/>
      <c r="L177" s="18"/>
      <c r="M177" s="35"/>
      <c r="N177" s="35"/>
      <c r="O177" s="13" t="str">
        <f t="shared" ca="1" si="6"/>
        <v/>
      </c>
      <c r="P177" s="34" t="str">
        <f t="shared" si="7"/>
        <v/>
      </c>
      <c r="Q177" s="34" t="str">
        <f t="shared" ca="1" si="8"/>
        <v/>
      </c>
    </row>
    <row r="178" spans="1:17" ht="18" x14ac:dyDescent="0.25">
      <c r="A178" s="4"/>
      <c r="B178" s="35"/>
      <c r="C178" s="18"/>
      <c r="D178" s="10" t="str">
        <f>IF(C178="","",IFERROR(INDEX(Lists!$B$2:$B$27,MATCH(C178,Lists!$A$2:$A$27,0)),"رمز غير معروف"))</f>
        <v/>
      </c>
      <c r="E178" s="4"/>
      <c r="F178" s="18"/>
      <c r="G178" s="18"/>
      <c r="H178" s="4"/>
      <c r="I178" s="4"/>
      <c r="J178" s="4"/>
      <c r="K178" s="4"/>
      <c r="L178" s="18"/>
      <c r="M178" s="35"/>
      <c r="N178" s="35"/>
      <c r="O178" s="13" t="str">
        <f t="shared" ca="1" si="6"/>
        <v/>
      </c>
      <c r="P178" s="34" t="str">
        <f t="shared" si="7"/>
        <v/>
      </c>
      <c r="Q178" s="34" t="str">
        <f t="shared" ca="1" si="8"/>
        <v/>
      </c>
    </row>
    <row r="179" spans="1:17" ht="18" x14ac:dyDescent="0.25">
      <c r="A179" s="4"/>
      <c r="B179" s="35"/>
      <c r="C179" s="18"/>
      <c r="D179" s="10" t="str">
        <f>IF(C179="","",IFERROR(INDEX(Lists!$B$2:$B$27,MATCH(C179,Lists!$A$2:$A$27,0)),"رمز غير معروف"))</f>
        <v/>
      </c>
      <c r="E179" s="4"/>
      <c r="F179" s="18"/>
      <c r="G179" s="18"/>
      <c r="H179" s="4"/>
      <c r="I179" s="4"/>
      <c r="J179" s="4"/>
      <c r="K179" s="4"/>
      <c r="L179" s="18"/>
      <c r="M179" s="35"/>
      <c r="N179" s="35"/>
      <c r="O179" s="13" t="str">
        <f t="shared" ca="1" si="6"/>
        <v/>
      </c>
      <c r="P179" s="34" t="str">
        <f t="shared" si="7"/>
        <v/>
      </c>
      <c r="Q179" s="34" t="str">
        <f t="shared" ca="1" si="8"/>
        <v/>
      </c>
    </row>
    <row r="180" spans="1:17" ht="18" x14ac:dyDescent="0.25">
      <c r="A180" s="4"/>
      <c r="B180" s="35"/>
      <c r="C180" s="18"/>
      <c r="D180" s="10" t="str">
        <f>IF(C180="","",IFERROR(INDEX(Lists!$B$2:$B$27,MATCH(C180,Lists!$A$2:$A$27,0)),"رمز غير معروف"))</f>
        <v/>
      </c>
      <c r="E180" s="4"/>
      <c r="F180" s="18"/>
      <c r="G180" s="18"/>
      <c r="H180" s="4"/>
      <c r="I180" s="4"/>
      <c r="J180" s="4"/>
      <c r="K180" s="4"/>
      <c r="L180" s="18"/>
      <c r="M180" s="35"/>
      <c r="N180" s="35"/>
      <c r="O180" s="13" t="str">
        <f t="shared" ca="1" si="6"/>
        <v/>
      </c>
      <c r="P180" s="34" t="str">
        <f t="shared" si="7"/>
        <v/>
      </c>
      <c r="Q180" s="34" t="str">
        <f t="shared" ca="1" si="8"/>
        <v/>
      </c>
    </row>
    <row r="181" spans="1:17" ht="18" x14ac:dyDescent="0.25">
      <c r="A181" s="4"/>
      <c r="B181" s="35"/>
      <c r="C181" s="18"/>
      <c r="D181" s="10" t="str">
        <f>IF(C181="","",IFERROR(INDEX(Lists!$B$2:$B$27,MATCH(C181,Lists!$A$2:$A$27,0)),"رمز غير معروف"))</f>
        <v/>
      </c>
      <c r="E181" s="4"/>
      <c r="F181" s="18"/>
      <c r="G181" s="18"/>
      <c r="H181" s="4"/>
      <c r="I181" s="4"/>
      <c r="J181" s="4"/>
      <c r="K181" s="4"/>
      <c r="L181" s="18"/>
      <c r="M181" s="35"/>
      <c r="N181" s="35"/>
      <c r="O181" s="13" t="str">
        <f t="shared" ca="1" si="6"/>
        <v/>
      </c>
      <c r="P181" s="34" t="str">
        <f t="shared" si="7"/>
        <v/>
      </c>
      <c r="Q181" s="34" t="str">
        <f t="shared" ca="1" si="8"/>
        <v/>
      </c>
    </row>
    <row r="182" spans="1:17" ht="18" x14ac:dyDescent="0.25">
      <c r="A182" s="4"/>
      <c r="B182" s="35"/>
      <c r="C182" s="18"/>
      <c r="D182" s="10" t="str">
        <f>IF(C182="","",IFERROR(INDEX(Lists!$B$2:$B$27,MATCH(C182,Lists!$A$2:$A$27,0)),"رمز غير معروف"))</f>
        <v/>
      </c>
      <c r="E182" s="4"/>
      <c r="F182" s="18"/>
      <c r="G182" s="18"/>
      <c r="H182" s="4"/>
      <c r="I182" s="4"/>
      <c r="J182" s="4"/>
      <c r="K182" s="4"/>
      <c r="L182" s="18"/>
      <c r="M182" s="35"/>
      <c r="N182" s="35"/>
      <c r="O182" s="13" t="str">
        <f t="shared" ca="1" si="6"/>
        <v/>
      </c>
      <c r="P182" s="34" t="str">
        <f t="shared" si="7"/>
        <v/>
      </c>
      <c r="Q182" s="34" t="str">
        <f t="shared" ca="1" si="8"/>
        <v/>
      </c>
    </row>
    <row r="183" spans="1:17" ht="18" x14ac:dyDescent="0.25">
      <c r="A183" s="4"/>
      <c r="B183" s="35"/>
      <c r="C183" s="18"/>
      <c r="D183" s="10" t="str">
        <f>IF(C183="","",IFERROR(INDEX(Lists!$B$2:$B$27,MATCH(C183,Lists!$A$2:$A$27,0)),"رمز غير معروف"))</f>
        <v/>
      </c>
      <c r="E183" s="4"/>
      <c r="F183" s="18"/>
      <c r="G183" s="18"/>
      <c r="H183" s="4"/>
      <c r="I183" s="4"/>
      <c r="J183" s="4"/>
      <c r="K183" s="4"/>
      <c r="L183" s="18"/>
      <c r="M183" s="35"/>
      <c r="N183" s="35"/>
      <c r="O183" s="13" t="str">
        <f t="shared" ca="1" si="6"/>
        <v/>
      </c>
      <c r="P183" s="34" t="str">
        <f t="shared" si="7"/>
        <v/>
      </c>
      <c r="Q183" s="34" t="str">
        <f t="shared" ca="1" si="8"/>
        <v/>
      </c>
    </row>
    <row r="184" spans="1:17" ht="18" x14ac:dyDescent="0.25">
      <c r="A184" s="4"/>
      <c r="B184" s="35"/>
      <c r="C184" s="18"/>
      <c r="D184" s="10" t="str">
        <f>IF(C184="","",IFERROR(INDEX(Lists!$B$2:$B$27,MATCH(C184,Lists!$A$2:$A$27,0)),"رمز غير معروف"))</f>
        <v/>
      </c>
      <c r="E184" s="4"/>
      <c r="F184" s="18"/>
      <c r="G184" s="18"/>
      <c r="H184" s="4"/>
      <c r="I184" s="4"/>
      <c r="J184" s="4"/>
      <c r="K184" s="4"/>
      <c r="L184" s="18"/>
      <c r="M184" s="35"/>
      <c r="N184" s="35"/>
      <c r="O184" s="13" t="str">
        <f t="shared" ca="1" si="6"/>
        <v/>
      </c>
      <c r="P184" s="34" t="str">
        <f t="shared" si="7"/>
        <v/>
      </c>
      <c r="Q184" s="34" t="str">
        <f t="shared" ca="1" si="8"/>
        <v/>
      </c>
    </row>
    <row r="185" spans="1:17" ht="18" x14ac:dyDescent="0.25">
      <c r="A185" s="4"/>
      <c r="B185" s="35"/>
      <c r="C185" s="18"/>
      <c r="D185" s="10" t="str">
        <f>IF(C185="","",IFERROR(INDEX(Lists!$B$2:$B$27,MATCH(C185,Lists!$A$2:$A$27,0)),"رمز غير معروف"))</f>
        <v/>
      </c>
      <c r="E185" s="4"/>
      <c r="F185" s="18"/>
      <c r="G185" s="18"/>
      <c r="H185" s="4"/>
      <c r="I185" s="4"/>
      <c r="J185" s="4"/>
      <c r="K185" s="4"/>
      <c r="L185" s="18"/>
      <c r="M185" s="35"/>
      <c r="N185" s="35"/>
      <c r="O185" s="13" t="str">
        <f t="shared" ca="1" si="6"/>
        <v/>
      </c>
      <c r="P185" s="34" t="str">
        <f t="shared" si="7"/>
        <v/>
      </c>
      <c r="Q185" s="34" t="str">
        <f t="shared" ca="1" si="8"/>
        <v/>
      </c>
    </row>
    <row r="186" spans="1:17" ht="18" x14ac:dyDescent="0.25">
      <c r="A186" s="4"/>
      <c r="B186" s="35"/>
      <c r="C186" s="18"/>
      <c r="D186" s="10" t="str">
        <f>IF(C186="","",IFERROR(INDEX(Lists!$B$2:$B$27,MATCH(C186,Lists!$A$2:$A$27,0)),"رمز غير معروف"))</f>
        <v/>
      </c>
      <c r="E186" s="4"/>
      <c r="F186" s="18"/>
      <c r="G186" s="18"/>
      <c r="H186" s="4"/>
      <c r="I186" s="4"/>
      <c r="J186" s="4"/>
      <c r="K186" s="4"/>
      <c r="L186" s="18"/>
      <c r="M186" s="35"/>
      <c r="N186" s="35"/>
      <c r="O186" s="13" t="str">
        <f t="shared" ca="1" si="6"/>
        <v/>
      </c>
      <c r="P186" s="34" t="str">
        <f t="shared" si="7"/>
        <v/>
      </c>
      <c r="Q186" s="34" t="str">
        <f t="shared" ca="1" si="8"/>
        <v/>
      </c>
    </row>
    <row r="187" spans="1:17" ht="18" x14ac:dyDescent="0.25">
      <c r="A187" s="4"/>
      <c r="B187" s="35"/>
      <c r="C187" s="18"/>
      <c r="D187" s="10" t="str">
        <f>IF(C187="","",IFERROR(INDEX(Lists!$B$2:$B$27,MATCH(C187,Lists!$A$2:$A$27,0)),"رمز غير معروف"))</f>
        <v/>
      </c>
      <c r="E187" s="4"/>
      <c r="F187" s="18"/>
      <c r="G187" s="18"/>
      <c r="H187" s="4"/>
      <c r="I187" s="4"/>
      <c r="J187" s="4"/>
      <c r="K187" s="4"/>
      <c r="L187" s="18"/>
      <c r="M187" s="35"/>
      <c r="N187" s="35"/>
      <c r="O187" s="13" t="str">
        <f t="shared" ca="1" si="6"/>
        <v/>
      </c>
      <c r="P187" s="34" t="str">
        <f t="shared" si="7"/>
        <v/>
      </c>
      <c r="Q187" s="34" t="str">
        <f t="shared" ca="1" si="8"/>
        <v/>
      </c>
    </row>
    <row r="188" spans="1:17" ht="18" x14ac:dyDescent="0.25">
      <c r="A188" s="4"/>
      <c r="B188" s="35"/>
      <c r="C188" s="18"/>
      <c r="D188" s="10" t="str">
        <f>IF(C188="","",IFERROR(INDEX(Lists!$B$2:$B$27,MATCH(C188,Lists!$A$2:$A$27,0)),"رمز غير معروف"))</f>
        <v/>
      </c>
      <c r="E188" s="4"/>
      <c r="F188" s="18"/>
      <c r="G188" s="18"/>
      <c r="H188" s="4"/>
      <c r="I188" s="4"/>
      <c r="J188" s="4"/>
      <c r="K188" s="4"/>
      <c r="L188" s="18"/>
      <c r="M188" s="35"/>
      <c r="N188" s="35"/>
      <c r="O188" s="13" t="str">
        <f t="shared" ca="1" si="6"/>
        <v/>
      </c>
      <c r="P188" s="34" t="str">
        <f t="shared" si="7"/>
        <v/>
      </c>
      <c r="Q188" s="34" t="str">
        <f t="shared" ca="1" si="8"/>
        <v/>
      </c>
    </row>
    <row r="189" spans="1:17" ht="18" x14ac:dyDescent="0.25">
      <c r="A189" s="4"/>
      <c r="B189" s="35"/>
      <c r="C189" s="18"/>
      <c r="D189" s="10" t="str">
        <f>IF(C189="","",IFERROR(INDEX(Lists!$B$2:$B$27,MATCH(C189,Lists!$A$2:$A$27,0)),"رمز غير معروف"))</f>
        <v/>
      </c>
      <c r="E189" s="4"/>
      <c r="F189" s="18"/>
      <c r="G189" s="18"/>
      <c r="H189" s="4"/>
      <c r="I189" s="4"/>
      <c r="J189" s="4"/>
      <c r="K189" s="4"/>
      <c r="L189" s="18"/>
      <c r="M189" s="35"/>
      <c r="N189" s="35"/>
      <c r="O189" s="13" t="str">
        <f t="shared" ca="1" si="6"/>
        <v/>
      </c>
      <c r="P189" s="34" t="str">
        <f t="shared" si="7"/>
        <v/>
      </c>
      <c r="Q189" s="34" t="str">
        <f t="shared" ca="1" si="8"/>
        <v/>
      </c>
    </row>
    <row r="190" spans="1:17" ht="18" x14ac:dyDescent="0.25">
      <c r="A190" s="4"/>
      <c r="B190" s="35"/>
      <c r="C190" s="18"/>
      <c r="D190" s="10" t="str">
        <f>IF(C190="","",IFERROR(INDEX(Lists!$B$2:$B$27,MATCH(C190,Lists!$A$2:$A$27,0)),"رمز غير معروف"))</f>
        <v/>
      </c>
      <c r="E190" s="4"/>
      <c r="F190" s="18"/>
      <c r="G190" s="18"/>
      <c r="H190" s="4"/>
      <c r="I190" s="4"/>
      <c r="J190" s="4"/>
      <c r="K190" s="4"/>
      <c r="L190" s="18"/>
      <c r="M190" s="35"/>
      <c r="N190" s="35"/>
      <c r="O190" s="13" t="str">
        <f t="shared" ca="1" si="6"/>
        <v/>
      </c>
      <c r="P190" s="34" t="str">
        <f t="shared" si="7"/>
        <v/>
      </c>
      <c r="Q190" s="34" t="str">
        <f t="shared" ca="1" si="8"/>
        <v/>
      </c>
    </row>
    <row r="191" spans="1:17" ht="18" x14ac:dyDescent="0.25">
      <c r="A191" s="4"/>
      <c r="B191" s="35"/>
      <c r="C191" s="18"/>
      <c r="D191" s="10" t="str">
        <f>IF(C191="","",IFERROR(INDEX(Lists!$B$2:$B$27,MATCH(C191,Lists!$A$2:$A$27,0)),"رمز غير معروف"))</f>
        <v/>
      </c>
      <c r="E191" s="4"/>
      <c r="F191" s="18"/>
      <c r="G191" s="18"/>
      <c r="H191" s="4"/>
      <c r="I191" s="4"/>
      <c r="J191" s="4"/>
      <c r="K191" s="4"/>
      <c r="L191" s="18"/>
      <c r="M191" s="35"/>
      <c r="N191" s="35"/>
      <c r="O191" s="13" t="str">
        <f t="shared" ca="1" si="6"/>
        <v/>
      </c>
      <c r="P191" s="34" t="str">
        <f t="shared" si="7"/>
        <v/>
      </c>
      <c r="Q191" s="34" t="str">
        <f t="shared" ca="1" si="8"/>
        <v/>
      </c>
    </row>
    <row r="192" spans="1:17" ht="18" x14ac:dyDescent="0.25">
      <c r="A192" s="4"/>
      <c r="B192" s="35"/>
      <c r="C192" s="18"/>
      <c r="D192" s="10" t="str">
        <f>IF(C192="","",IFERROR(INDEX(Lists!$B$2:$B$27,MATCH(C192,Lists!$A$2:$A$27,0)),"رمز غير معروف"))</f>
        <v/>
      </c>
      <c r="E192" s="4"/>
      <c r="F192" s="18"/>
      <c r="G192" s="18"/>
      <c r="H192" s="4"/>
      <c r="I192" s="4"/>
      <c r="J192" s="4"/>
      <c r="K192" s="4"/>
      <c r="L192" s="18"/>
      <c r="M192" s="35"/>
      <c r="N192" s="35"/>
      <c r="O192" s="13" t="str">
        <f t="shared" ca="1" si="6"/>
        <v/>
      </c>
      <c r="P192" s="34" t="str">
        <f t="shared" si="7"/>
        <v/>
      </c>
      <c r="Q192" s="34" t="str">
        <f t="shared" ca="1" si="8"/>
        <v/>
      </c>
    </row>
    <row r="193" spans="1:17" ht="18" x14ac:dyDescent="0.25">
      <c r="A193" s="4"/>
      <c r="B193" s="35"/>
      <c r="C193" s="18"/>
      <c r="D193" s="10" t="str">
        <f>IF(C193="","",IFERROR(INDEX(Lists!$B$2:$B$27,MATCH(C193,Lists!$A$2:$A$27,0)),"رمز غير معروف"))</f>
        <v/>
      </c>
      <c r="E193" s="4"/>
      <c r="F193" s="18"/>
      <c r="G193" s="18"/>
      <c r="H193" s="4"/>
      <c r="I193" s="4"/>
      <c r="J193" s="4"/>
      <c r="K193" s="4"/>
      <c r="L193" s="18"/>
      <c r="M193" s="35"/>
      <c r="N193" s="35"/>
      <c r="O193" s="13" t="str">
        <f t="shared" ca="1" si="6"/>
        <v/>
      </c>
      <c r="P193" s="34" t="str">
        <f t="shared" si="7"/>
        <v/>
      </c>
      <c r="Q193" s="34" t="str">
        <f t="shared" ca="1" si="8"/>
        <v/>
      </c>
    </row>
    <row r="194" spans="1:17" ht="18" x14ac:dyDescent="0.25">
      <c r="A194" s="4"/>
      <c r="B194" s="35"/>
      <c r="C194" s="18"/>
      <c r="D194" s="10" t="str">
        <f>IF(C194="","",IFERROR(INDEX(Lists!$B$2:$B$27,MATCH(C194,Lists!$A$2:$A$27,0)),"رمز غير معروف"))</f>
        <v/>
      </c>
      <c r="E194" s="4"/>
      <c r="F194" s="18"/>
      <c r="G194" s="18"/>
      <c r="H194" s="4"/>
      <c r="I194" s="4"/>
      <c r="J194" s="4"/>
      <c r="K194" s="4"/>
      <c r="L194" s="18"/>
      <c r="M194" s="35"/>
      <c r="N194" s="35"/>
      <c r="O194" s="13" t="str">
        <f t="shared" ca="1" si="6"/>
        <v/>
      </c>
      <c r="P194" s="34" t="str">
        <f t="shared" si="7"/>
        <v/>
      </c>
      <c r="Q194" s="34" t="str">
        <f t="shared" ca="1" si="8"/>
        <v/>
      </c>
    </row>
    <row r="195" spans="1:17" ht="18" x14ac:dyDescent="0.25">
      <c r="A195" s="4"/>
      <c r="B195" s="35"/>
      <c r="C195" s="18"/>
      <c r="D195" s="10" t="str">
        <f>IF(C195="","",IFERROR(INDEX(Lists!$B$2:$B$27,MATCH(C195,Lists!$A$2:$A$27,0)),"رمز غير معروف"))</f>
        <v/>
      </c>
      <c r="E195" s="4"/>
      <c r="F195" s="18"/>
      <c r="G195" s="18"/>
      <c r="H195" s="4"/>
      <c r="I195" s="4"/>
      <c r="J195" s="4"/>
      <c r="K195" s="4"/>
      <c r="L195" s="18"/>
      <c r="M195" s="35"/>
      <c r="N195" s="35"/>
      <c r="O195" s="13" t="str">
        <f t="shared" ca="1" si="6"/>
        <v/>
      </c>
      <c r="P195" s="34" t="str">
        <f t="shared" si="7"/>
        <v/>
      </c>
      <c r="Q195" s="34" t="str">
        <f t="shared" ca="1" si="8"/>
        <v/>
      </c>
    </row>
    <row r="196" spans="1:17" ht="18" x14ac:dyDescent="0.25">
      <c r="A196" s="4"/>
      <c r="B196" s="35"/>
      <c r="C196" s="18"/>
      <c r="D196" s="10" t="str">
        <f>IF(C196="","",IFERROR(INDEX(Lists!$B$2:$B$27,MATCH(C196,Lists!$A$2:$A$27,0)),"رمز غير معروف"))</f>
        <v/>
      </c>
      <c r="E196" s="4"/>
      <c r="F196" s="18"/>
      <c r="G196" s="18"/>
      <c r="H196" s="4"/>
      <c r="I196" s="4"/>
      <c r="J196" s="4"/>
      <c r="K196" s="4"/>
      <c r="L196" s="18"/>
      <c r="M196" s="35"/>
      <c r="N196" s="35"/>
      <c r="O196" s="13" t="str">
        <f t="shared" ca="1" si="6"/>
        <v/>
      </c>
      <c r="P196" s="34" t="str">
        <f t="shared" si="7"/>
        <v/>
      </c>
      <c r="Q196" s="34" t="str">
        <f t="shared" ca="1" si="8"/>
        <v/>
      </c>
    </row>
    <row r="197" spans="1:17" ht="18" x14ac:dyDescent="0.25">
      <c r="A197" s="4"/>
      <c r="B197" s="35"/>
      <c r="C197" s="18"/>
      <c r="D197" s="10" t="str">
        <f>IF(C197="","",IFERROR(INDEX(Lists!$B$2:$B$27,MATCH(C197,Lists!$A$2:$A$27,0)),"رمز غير معروف"))</f>
        <v/>
      </c>
      <c r="E197" s="4"/>
      <c r="F197" s="18"/>
      <c r="G197" s="18"/>
      <c r="H197" s="4"/>
      <c r="I197" s="4"/>
      <c r="J197" s="4"/>
      <c r="K197" s="4"/>
      <c r="L197" s="18"/>
      <c r="M197" s="35"/>
      <c r="N197" s="35"/>
      <c r="O197" s="13" t="str">
        <f t="shared" ref="O197:O260" ca="1" si="9">IF(A197="","",IF(N197&lt;&gt;"","مغلق",IF(AND(M197&lt;&gt;"",TODAY()&gt;M197),"متأخر","مفتوح")))</f>
        <v/>
      </c>
      <c r="P197" s="34" t="str">
        <f t="shared" ref="P197:P260" si="10">IF(OR(B197="",N197=""),"",N197-B197)</f>
        <v/>
      </c>
      <c r="Q197" s="34" t="str">
        <f t="shared" ref="Q197:Q260" ca="1" si="11">IF(OR(A197="",B197="",N197&lt;&gt;""),"",TODAY()-B197)</f>
        <v/>
      </c>
    </row>
    <row r="198" spans="1:17" ht="18" x14ac:dyDescent="0.25">
      <c r="A198" s="4"/>
      <c r="B198" s="35"/>
      <c r="C198" s="18"/>
      <c r="D198" s="10" t="str">
        <f>IF(C198="","",IFERROR(INDEX(Lists!$B$2:$B$27,MATCH(C198,Lists!$A$2:$A$27,0)),"رمز غير معروف"))</f>
        <v/>
      </c>
      <c r="E198" s="4"/>
      <c r="F198" s="18"/>
      <c r="G198" s="18"/>
      <c r="H198" s="4"/>
      <c r="I198" s="4"/>
      <c r="J198" s="4"/>
      <c r="K198" s="4"/>
      <c r="L198" s="18"/>
      <c r="M198" s="35"/>
      <c r="N198" s="35"/>
      <c r="O198" s="13" t="str">
        <f t="shared" ca="1" si="9"/>
        <v/>
      </c>
      <c r="P198" s="34" t="str">
        <f t="shared" si="10"/>
        <v/>
      </c>
      <c r="Q198" s="34" t="str">
        <f t="shared" ca="1" si="11"/>
        <v/>
      </c>
    </row>
    <row r="199" spans="1:17" ht="18" x14ac:dyDescent="0.25">
      <c r="A199" s="4"/>
      <c r="B199" s="35"/>
      <c r="C199" s="18"/>
      <c r="D199" s="10" t="str">
        <f>IF(C199="","",IFERROR(INDEX(Lists!$B$2:$B$27,MATCH(C199,Lists!$A$2:$A$27,0)),"رمز غير معروف"))</f>
        <v/>
      </c>
      <c r="E199" s="4"/>
      <c r="F199" s="18"/>
      <c r="G199" s="18"/>
      <c r="H199" s="4"/>
      <c r="I199" s="4"/>
      <c r="J199" s="4"/>
      <c r="K199" s="4"/>
      <c r="L199" s="18"/>
      <c r="M199" s="35"/>
      <c r="N199" s="35"/>
      <c r="O199" s="13" t="str">
        <f t="shared" ca="1" si="9"/>
        <v/>
      </c>
      <c r="P199" s="34" t="str">
        <f t="shared" si="10"/>
        <v/>
      </c>
      <c r="Q199" s="34" t="str">
        <f t="shared" ca="1" si="11"/>
        <v/>
      </c>
    </row>
    <row r="200" spans="1:17" ht="18" x14ac:dyDescent="0.25">
      <c r="A200" s="4"/>
      <c r="B200" s="35"/>
      <c r="C200" s="18"/>
      <c r="D200" s="10" t="str">
        <f>IF(C200="","",IFERROR(INDEX(Lists!$B$2:$B$27,MATCH(C200,Lists!$A$2:$A$27,0)),"رمز غير معروف"))</f>
        <v/>
      </c>
      <c r="E200" s="4"/>
      <c r="F200" s="18"/>
      <c r="G200" s="18"/>
      <c r="H200" s="4"/>
      <c r="I200" s="4"/>
      <c r="J200" s="4"/>
      <c r="K200" s="4"/>
      <c r="L200" s="18"/>
      <c r="M200" s="35"/>
      <c r="N200" s="35"/>
      <c r="O200" s="13" t="str">
        <f t="shared" ca="1" si="9"/>
        <v/>
      </c>
      <c r="P200" s="34" t="str">
        <f t="shared" si="10"/>
        <v/>
      </c>
      <c r="Q200" s="34" t="str">
        <f t="shared" ca="1" si="11"/>
        <v/>
      </c>
    </row>
    <row r="201" spans="1:17" ht="18" x14ac:dyDescent="0.25">
      <c r="A201" s="4"/>
      <c r="B201" s="35"/>
      <c r="C201" s="18"/>
      <c r="D201" s="10" t="str">
        <f>IF(C201="","",IFERROR(INDEX(Lists!$B$2:$B$27,MATCH(C201,Lists!$A$2:$A$27,0)),"رمز غير معروف"))</f>
        <v/>
      </c>
      <c r="E201" s="4"/>
      <c r="F201" s="18"/>
      <c r="G201" s="18"/>
      <c r="H201" s="4"/>
      <c r="I201" s="4"/>
      <c r="J201" s="4"/>
      <c r="K201" s="4"/>
      <c r="L201" s="18"/>
      <c r="M201" s="35"/>
      <c r="N201" s="35"/>
      <c r="O201" s="13" t="str">
        <f t="shared" ca="1" si="9"/>
        <v/>
      </c>
      <c r="P201" s="34" t="str">
        <f t="shared" si="10"/>
        <v/>
      </c>
      <c r="Q201" s="34" t="str">
        <f t="shared" ca="1" si="11"/>
        <v/>
      </c>
    </row>
    <row r="202" spans="1:17" ht="18" x14ac:dyDescent="0.25">
      <c r="A202" s="4"/>
      <c r="B202" s="35"/>
      <c r="C202" s="18"/>
      <c r="D202" s="10" t="str">
        <f>IF(C202="","",IFERROR(INDEX(Lists!$B$2:$B$27,MATCH(C202,Lists!$A$2:$A$27,0)),"رمز غير معروف"))</f>
        <v/>
      </c>
      <c r="E202" s="4"/>
      <c r="F202" s="18"/>
      <c r="G202" s="18"/>
      <c r="H202" s="4"/>
      <c r="I202" s="4"/>
      <c r="J202" s="4"/>
      <c r="K202" s="4"/>
      <c r="L202" s="18"/>
      <c r="M202" s="35"/>
      <c r="N202" s="35"/>
      <c r="O202" s="13" t="str">
        <f t="shared" ca="1" si="9"/>
        <v/>
      </c>
      <c r="P202" s="34" t="str">
        <f t="shared" si="10"/>
        <v/>
      </c>
      <c r="Q202" s="34" t="str">
        <f t="shared" ca="1" si="11"/>
        <v/>
      </c>
    </row>
    <row r="203" spans="1:17" ht="18" x14ac:dyDescent="0.25">
      <c r="A203" s="4"/>
      <c r="B203" s="35"/>
      <c r="C203" s="18"/>
      <c r="D203" s="10" t="str">
        <f>IF(C203="","",IFERROR(INDEX(Lists!$B$2:$B$27,MATCH(C203,Lists!$A$2:$A$27,0)),"رمز غير معروف"))</f>
        <v/>
      </c>
      <c r="E203" s="4"/>
      <c r="F203" s="18"/>
      <c r="G203" s="18"/>
      <c r="H203" s="4"/>
      <c r="I203" s="4"/>
      <c r="J203" s="4"/>
      <c r="K203" s="4"/>
      <c r="L203" s="18"/>
      <c r="M203" s="35"/>
      <c r="N203" s="35"/>
      <c r="O203" s="13" t="str">
        <f t="shared" ca="1" si="9"/>
        <v/>
      </c>
      <c r="P203" s="34" t="str">
        <f t="shared" si="10"/>
        <v/>
      </c>
      <c r="Q203" s="34" t="str">
        <f t="shared" ca="1" si="11"/>
        <v/>
      </c>
    </row>
    <row r="204" spans="1:17" ht="18" x14ac:dyDescent="0.25">
      <c r="A204" s="4"/>
      <c r="B204" s="35"/>
      <c r="C204" s="18"/>
      <c r="D204" s="10" t="str">
        <f>IF(C204="","",IFERROR(INDEX(Lists!$B$2:$B$27,MATCH(C204,Lists!$A$2:$A$27,0)),"رمز غير معروف"))</f>
        <v/>
      </c>
      <c r="E204" s="4"/>
      <c r="F204" s="18"/>
      <c r="G204" s="18"/>
      <c r="H204" s="4"/>
      <c r="I204" s="4"/>
      <c r="J204" s="4"/>
      <c r="K204" s="4"/>
      <c r="L204" s="18"/>
      <c r="M204" s="35"/>
      <c r="N204" s="35"/>
      <c r="O204" s="13" t="str">
        <f t="shared" ca="1" si="9"/>
        <v/>
      </c>
      <c r="P204" s="34" t="str">
        <f t="shared" si="10"/>
        <v/>
      </c>
      <c r="Q204" s="34" t="str">
        <f t="shared" ca="1" si="11"/>
        <v/>
      </c>
    </row>
    <row r="205" spans="1:17" ht="18" x14ac:dyDescent="0.25">
      <c r="A205" s="4"/>
      <c r="B205" s="35"/>
      <c r="C205" s="18"/>
      <c r="D205" s="10" t="str">
        <f>IF(C205="","",IFERROR(INDEX(Lists!$B$2:$B$27,MATCH(C205,Lists!$A$2:$A$27,0)),"رمز غير معروف"))</f>
        <v/>
      </c>
      <c r="E205" s="4"/>
      <c r="F205" s="18"/>
      <c r="G205" s="18"/>
      <c r="H205" s="4"/>
      <c r="I205" s="4"/>
      <c r="J205" s="4"/>
      <c r="K205" s="4"/>
      <c r="L205" s="18"/>
      <c r="M205" s="35"/>
      <c r="N205" s="35"/>
      <c r="O205" s="13" t="str">
        <f t="shared" ca="1" si="9"/>
        <v/>
      </c>
      <c r="P205" s="34" t="str">
        <f t="shared" si="10"/>
        <v/>
      </c>
      <c r="Q205" s="34" t="str">
        <f t="shared" ca="1" si="11"/>
        <v/>
      </c>
    </row>
    <row r="206" spans="1:17" ht="18" x14ac:dyDescent="0.25">
      <c r="A206" s="4"/>
      <c r="B206" s="35"/>
      <c r="C206" s="18"/>
      <c r="D206" s="10" t="str">
        <f>IF(C206="","",IFERROR(INDEX(Lists!$B$2:$B$27,MATCH(C206,Lists!$A$2:$A$27,0)),"رمز غير معروف"))</f>
        <v/>
      </c>
      <c r="E206" s="4"/>
      <c r="F206" s="18"/>
      <c r="G206" s="18"/>
      <c r="H206" s="4"/>
      <c r="I206" s="4"/>
      <c r="J206" s="4"/>
      <c r="K206" s="4"/>
      <c r="L206" s="18"/>
      <c r="M206" s="35"/>
      <c r="N206" s="35"/>
      <c r="O206" s="13" t="str">
        <f t="shared" ca="1" si="9"/>
        <v/>
      </c>
      <c r="P206" s="34" t="str">
        <f t="shared" si="10"/>
        <v/>
      </c>
      <c r="Q206" s="34" t="str">
        <f t="shared" ca="1" si="11"/>
        <v/>
      </c>
    </row>
    <row r="207" spans="1:17" ht="18" x14ac:dyDescent="0.25">
      <c r="A207" s="4"/>
      <c r="B207" s="35"/>
      <c r="C207" s="18"/>
      <c r="D207" s="10" t="str">
        <f>IF(C207="","",IFERROR(INDEX(Lists!$B$2:$B$27,MATCH(C207,Lists!$A$2:$A$27,0)),"رمز غير معروف"))</f>
        <v/>
      </c>
      <c r="E207" s="4"/>
      <c r="F207" s="18"/>
      <c r="G207" s="18"/>
      <c r="H207" s="4"/>
      <c r="I207" s="4"/>
      <c r="J207" s="4"/>
      <c r="K207" s="4"/>
      <c r="L207" s="18"/>
      <c r="M207" s="35"/>
      <c r="N207" s="35"/>
      <c r="O207" s="13" t="str">
        <f t="shared" ca="1" si="9"/>
        <v/>
      </c>
      <c r="P207" s="34" t="str">
        <f t="shared" si="10"/>
        <v/>
      </c>
      <c r="Q207" s="34" t="str">
        <f t="shared" ca="1" si="11"/>
        <v/>
      </c>
    </row>
    <row r="208" spans="1:17" ht="18" x14ac:dyDescent="0.25">
      <c r="A208" s="4"/>
      <c r="B208" s="35"/>
      <c r="C208" s="18"/>
      <c r="D208" s="10" t="str">
        <f>IF(C208="","",IFERROR(INDEX(Lists!$B$2:$B$27,MATCH(C208,Lists!$A$2:$A$27,0)),"رمز غير معروف"))</f>
        <v/>
      </c>
      <c r="E208" s="4"/>
      <c r="F208" s="18"/>
      <c r="G208" s="18"/>
      <c r="H208" s="4"/>
      <c r="I208" s="4"/>
      <c r="J208" s="4"/>
      <c r="K208" s="4"/>
      <c r="L208" s="18"/>
      <c r="M208" s="35"/>
      <c r="N208" s="35"/>
      <c r="O208" s="13" t="str">
        <f t="shared" ca="1" si="9"/>
        <v/>
      </c>
      <c r="P208" s="34" t="str">
        <f t="shared" si="10"/>
        <v/>
      </c>
      <c r="Q208" s="34" t="str">
        <f t="shared" ca="1" si="11"/>
        <v/>
      </c>
    </row>
    <row r="209" spans="1:17" ht="18" x14ac:dyDescent="0.25">
      <c r="A209" s="4"/>
      <c r="B209" s="35"/>
      <c r="C209" s="18"/>
      <c r="D209" s="10" t="str">
        <f>IF(C209="","",IFERROR(INDEX(Lists!$B$2:$B$27,MATCH(C209,Lists!$A$2:$A$27,0)),"رمز غير معروف"))</f>
        <v/>
      </c>
      <c r="E209" s="4"/>
      <c r="F209" s="18"/>
      <c r="G209" s="18"/>
      <c r="H209" s="4"/>
      <c r="I209" s="4"/>
      <c r="J209" s="4"/>
      <c r="K209" s="4"/>
      <c r="L209" s="18"/>
      <c r="M209" s="35"/>
      <c r="N209" s="35"/>
      <c r="O209" s="13" t="str">
        <f t="shared" ca="1" si="9"/>
        <v/>
      </c>
      <c r="P209" s="34" t="str">
        <f t="shared" si="10"/>
        <v/>
      </c>
      <c r="Q209" s="34" t="str">
        <f t="shared" ca="1" si="11"/>
        <v/>
      </c>
    </row>
    <row r="210" spans="1:17" ht="18" x14ac:dyDescent="0.25">
      <c r="A210" s="4"/>
      <c r="B210" s="35"/>
      <c r="C210" s="18"/>
      <c r="D210" s="10" t="str">
        <f>IF(C210="","",IFERROR(INDEX(Lists!$B$2:$B$27,MATCH(C210,Lists!$A$2:$A$27,0)),"رمز غير معروف"))</f>
        <v/>
      </c>
      <c r="E210" s="4"/>
      <c r="F210" s="18"/>
      <c r="G210" s="18"/>
      <c r="H210" s="4"/>
      <c r="I210" s="4"/>
      <c r="J210" s="4"/>
      <c r="K210" s="4"/>
      <c r="L210" s="18"/>
      <c r="M210" s="35"/>
      <c r="N210" s="35"/>
      <c r="O210" s="13" t="str">
        <f t="shared" ca="1" si="9"/>
        <v/>
      </c>
      <c r="P210" s="34" t="str">
        <f t="shared" si="10"/>
        <v/>
      </c>
      <c r="Q210" s="34" t="str">
        <f t="shared" ca="1" si="11"/>
        <v/>
      </c>
    </row>
    <row r="211" spans="1:17" ht="18" x14ac:dyDescent="0.25">
      <c r="A211" s="4"/>
      <c r="B211" s="35"/>
      <c r="C211" s="18"/>
      <c r="D211" s="10" t="str">
        <f>IF(C211="","",IFERROR(INDEX(Lists!$B$2:$B$27,MATCH(C211,Lists!$A$2:$A$27,0)),"رمز غير معروف"))</f>
        <v/>
      </c>
      <c r="E211" s="4"/>
      <c r="F211" s="18"/>
      <c r="G211" s="18"/>
      <c r="H211" s="4"/>
      <c r="I211" s="4"/>
      <c r="J211" s="4"/>
      <c r="K211" s="4"/>
      <c r="L211" s="18"/>
      <c r="M211" s="35"/>
      <c r="N211" s="35"/>
      <c r="O211" s="13" t="str">
        <f t="shared" ca="1" si="9"/>
        <v/>
      </c>
      <c r="P211" s="34" t="str">
        <f t="shared" si="10"/>
        <v/>
      </c>
      <c r="Q211" s="34" t="str">
        <f t="shared" ca="1" si="11"/>
        <v/>
      </c>
    </row>
    <row r="212" spans="1:17" ht="18" x14ac:dyDescent="0.25">
      <c r="A212" s="4"/>
      <c r="B212" s="35"/>
      <c r="C212" s="18"/>
      <c r="D212" s="10" t="str">
        <f>IF(C212="","",IFERROR(INDEX(Lists!$B$2:$B$27,MATCH(C212,Lists!$A$2:$A$27,0)),"رمز غير معروف"))</f>
        <v/>
      </c>
      <c r="E212" s="4"/>
      <c r="F212" s="18"/>
      <c r="G212" s="18"/>
      <c r="H212" s="4"/>
      <c r="I212" s="4"/>
      <c r="J212" s="4"/>
      <c r="K212" s="4"/>
      <c r="L212" s="18"/>
      <c r="M212" s="35"/>
      <c r="N212" s="35"/>
      <c r="O212" s="13" t="str">
        <f t="shared" ca="1" si="9"/>
        <v/>
      </c>
      <c r="P212" s="34" t="str">
        <f t="shared" si="10"/>
        <v/>
      </c>
      <c r="Q212" s="34" t="str">
        <f t="shared" ca="1" si="11"/>
        <v/>
      </c>
    </row>
    <row r="213" spans="1:17" ht="18" x14ac:dyDescent="0.25">
      <c r="A213" s="4"/>
      <c r="B213" s="35"/>
      <c r="C213" s="18"/>
      <c r="D213" s="10" t="str">
        <f>IF(C213="","",IFERROR(INDEX(Lists!$B$2:$B$27,MATCH(C213,Lists!$A$2:$A$27,0)),"رمز غير معروف"))</f>
        <v/>
      </c>
      <c r="E213" s="4"/>
      <c r="F213" s="18"/>
      <c r="G213" s="18"/>
      <c r="H213" s="4"/>
      <c r="I213" s="4"/>
      <c r="J213" s="4"/>
      <c r="K213" s="4"/>
      <c r="L213" s="18"/>
      <c r="M213" s="35"/>
      <c r="N213" s="35"/>
      <c r="O213" s="13" t="str">
        <f t="shared" ca="1" si="9"/>
        <v/>
      </c>
      <c r="P213" s="34" t="str">
        <f t="shared" si="10"/>
        <v/>
      </c>
      <c r="Q213" s="34" t="str">
        <f t="shared" ca="1" si="11"/>
        <v/>
      </c>
    </row>
    <row r="214" spans="1:17" ht="18" x14ac:dyDescent="0.25">
      <c r="A214" s="4"/>
      <c r="B214" s="35"/>
      <c r="C214" s="18"/>
      <c r="D214" s="10" t="str">
        <f>IF(C214="","",IFERROR(INDEX(Lists!$B$2:$B$27,MATCH(C214,Lists!$A$2:$A$27,0)),"رمز غير معروف"))</f>
        <v/>
      </c>
      <c r="E214" s="4"/>
      <c r="F214" s="18"/>
      <c r="G214" s="18"/>
      <c r="H214" s="4"/>
      <c r="I214" s="4"/>
      <c r="J214" s="4"/>
      <c r="K214" s="4"/>
      <c r="L214" s="18"/>
      <c r="M214" s="35"/>
      <c r="N214" s="35"/>
      <c r="O214" s="13" t="str">
        <f t="shared" ca="1" si="9"/>
        <v/>
      </c>
      <c r="P214" s="34" t="str">
        <f t="shared" si="10"/>
        <v/>
      </c>
      <c r="Q214" s="34" t="str">
        <f t="shared" ca="1" si="11"/>
        <v/>
      </c>
    </row>
    <row r="215" spans="1:17" ht="18" x14ac:dyDescent="0.25">
      <c r="A215" s="4"/>
      <c r="B215" s="35"/>
      <c r="C215" s="18"/>
      <c r="D215" s="10" t="str">
        <f>IF(C215="","",IFERROR(INDEX(Lists!$B$2:$B$27,MATCH(C215,Lists!$A$2:$A$27,0)),"رمز غير معروف"))</f>
        <v/>
      </c>
      <c r="E215" s="4"/>
      <c r="F215" s="18"/>
      <c r="G215" s="18"/>
      <c r="H215" s="4"/>
      <c r="I215" s="4"/>
      <c r="J215" s="4"/>
      <c r="K215" s="4"/>
      <c r="L215" s="18"/>
      <c r="M215" s="35"/>
      <c r="N215" s="35"/>
      <c r="O215" s="13" t="str">
        <f t="shared" ca="1" si="9"/>
        <v/>
      </c>
      <c r="P215" s="34" t="str">
        <f t="shared" si="10"/>
        <v/>
      </c>
      <c r="Q215" s="34" t="str">
        <f t="shared" ca="1" si="11"/>
        <v/>
      </c>
    </row>
    <row r="216" spans="1:17" ht="18" x14ac:dyDescent="0.25">
      <c r="A216" s="4"/>
      <c r="B216" s="35"/>
      <c r="C216" s="18"/>
      <c r="D216" s="10" t="str">
        <f>IF(C216="","",IFERROR(INDEX(Lists!$B$2:$B$27,MATCH(C216,Lists!$A$2:$A$27,0)),"رمز غير معروف"))</f>
        <v/>
      </c>
      <c r="E216" s="4"/>
      <c r="F216" s="18"/>
      <c r="G216" s="18"/>
      <c r="H216" s="4"/>
      <c r="I216" s="4"/>
      <c r="J216" s="4"/>
      <c r="K216" s="4"/>
      <c r="L216" s="18"/>
      <c r="M216" s="35"/>
      <c r="N216" s="35"/>
      <c r="O216" s="13" t="str">
        <f t="shared" ca="1" si="9"/>
        <v/>
      </c>
      <c r="P216" s="34" t="str">
        <f t="shared" si="10"/>
        <v/>
      </c>
      <c r="Q216" s="34" t="str">
        <f t="shared" ca="1" si="11"/>
        <v/>
      </c>
    </row>
    <row r="217" spans="1:17" ht="18" x14ac:dyDescent="0.25">
      <c r="A217" s="4"/>
      <c r="B217" s="35"/>
      <c r="C217" s="18"/>
      <c r="D217" s="10" t="str">
        <f>IF(C217="","",IFERROR(INDEX(Lists!$B$2:$B$27,MATCH(C217,Lists!$A$2:$A$27,0)),"رمز غير معروف"))</f>
        <v/>
      </c>
      <c r="E217" s="4"/>
      <c r="F217" s="18"/>
      <c r="G217" s="18"/>
      <c r="H217" s="4"/>
      <c r="I217" s="4"/>
      <c r="J217" s="4"/>
      <c r="K217" s="4"/>
      <c r="L217" s="18"/>
      <c r="M217" s="35"/>
      <c r="N217" s="35"/>
      <c r="O217" s="13" t="str">
        <f t="shared" ca="1" si="9"/>
        <v/>
      </c>
      <c r="P217" s="34" t="str">
        <f t="shared" si="10"/>
        <v/>
      </c>
      <c r="Q217" s="34" t="str">
        <f t="shared" ca="1" si="11"/>
        <v/>
      </c>
    </row>
    <row r="218" spans="1:17" ht="18" x14ac:dyDescent="0.25">
      <c r="A218" s="4"/>
      <c r="B218" s="35"/>
      <c r="C218" s="18"/>
      <c r="D218" s="10" t="str">
        <f>IF(C218="","",IFERROR(INDEX(Lists!$B$2:$B$27,MATCH(C218,Lists!$A$2:$A$27,0)),"رمز غير معروف"))</f>
        <v/>
      </c>
      <c r="E218" s="4"/>
      <c r="F218" s="18"/>
      <c r="G218" s="18"/>
      <c r="H218" s="4"/>
      <c r="I218" s="4"/>
      <c r="J218" s="4"/>
      <c r="K218" s="4"/>
      <c r="L218" s="18"/>
      <c r="M218" s="35"/>
      <c r="N218" s="35"/>
      <c r="O218" s="13" t="str">
        <f t="shared" ca="1" si="9"/>
        <v/>
      </c>
      <c r="P218" s="34" t="str">
        <f t="shared" si="10"/>
        <v/>
      </c>
      <c r="Q218" s="34" t="str">
        <f t="shared" ca="1" si="11"/>
        <v/>
      </c>
    </row>
    <row r="219" spans="1:17" ht="18" x14ac:dyDescent="0.25">
      <c r="A219" s="4"/>
      <c r="B219" s="35"/>
      <c r="C219" s="18"/>
      <c r="D219" s="10" t="str">
        <f>IF(C219="","",IFERROR(INDEX(Lists!$B$2:$B$27,MATCH(C219,Lists!$A$2:$A$27,0)),"رمز غير معروف"))</f>
        <v/>
      </c>
      <c r="E219" s="4"/>
      <c r="F219" s="18"/>
      <c r="G219" s="18"/>
      <c r="H219" s="4"/>
      <c r="I219" s="4"/>
      <c r="J219" s="4"/>
      <c r="K219" s="4"/>
      <c r="L219" s="18"/>
      <c r="M219" s="35"/>
      <c r="N219" s="35"/>
      <c r="O219" s="13" t="str">
        <f t="shared" ca="1" si="9"/>
        <v/>
      </c>
      <c r="P219" s="34" t="str">
        <f t="shared" si="10"/>
        <v/>
      </c>
      <c r="Q219" s="34" t="str">
        <f t="shared" ca="1" si="11"/>
        <v/>
      </c>
    </row>
    <row r="220" spans="1:17" ht="18" x14ac:dyDescent="0.25">
      <c r="A220" s="4"/>
      <c r="B220" s="35"/>
      <c r="C220" s="18"/>
      <c r="D220" s="10" t="str">
        <f>IF(C220="","",IFERROR(INDEX(Lists!$B$2:$B$27,MATCH(C220,Lists!$A$2:$A$27,0)),"رمز غير معروف"))</f>
        <v/>
      </c>
      <c r="E220" s="4"/>
      <c r="F220" s="18"/>
      <c r="G220" s="18"/>
      <c r="H220" s="4"/>
      <c r="I220" s="4"/>
      <c r="J220" s="4"/>
      <c r="K220" s="4"/>
      <c r="L220" s="18"/>
      <c r="M220" s="35"/>
      <c r="N220" s="35"/>
      <c r="O220" s="13" t="str">
        <f t="shared" ca="1" si="9"/>
        <v/>
      </c>
      <c r="P220" s="34" t="str">
        <f t="shared" si="10"/>
        <v/>
      </c>
      <c r="Q220" s="34" t="str">
        <f t="shared" ca="1" si="11"/>
        <v/>
      </c>
    </row>
    <row r="221" spans="1:17" ht="18" x14ac:dyDescent="0.25">
      <c r="A221" s="4"/>
      <c r="B221" s="35"/>
      <c r="C221" s="18"/>
      <c r="D221" s="10" t="str">
        <f>IF(C221="","",IFERROR(INDEX(Lists!$B$2:$B$27,MATCH(C221,Lists!$A$2:$A$27,0)),"رمز غير معروف"))</f>
        <v/>
      </c>
      <c r="E221" s="4"/>
      <c r="F221" s="18"/>
      <c r="G221" s="18"/>
      <c r="H221" s="4"/>
      <c r="I221" s="4"/>
      <c r="J221" s="4"/>
      <c r="K221" s="4"/>
      <c r="L221" s="18"/>
      <c r="M221" s="35"/>
      <c r="N221" s="35"/>
      <c r="O221" s="13" t="str">
        <f t="shared" ca="1" si="9"/>
        <v/>
      </c>
      <c r="P221" s="34" t="str">
        <f t="shared" si="10"/>
        <v/>
      </c>
      <c r="Q221" s="34" t="str">
        <f t="shared" ca="1" si="11"/>
        <v/>
      </c>
    </row>
    <row r="222" spans="1:17" ht="18" x14ac:dyDescent="0.25">
      <c r="A222" s="4"/>
      <c r="B222" s="35"/>
      <c r="C222" s="18"/>
      <c r="D222" s="10" t="str">
        <f>IF(C222="","",IFERROR(INDEX(Lists!$B$2:$B$27,MATCH(C222,Lists!$A$2:$A$27,0)),"رمز غير معروف"))</f>
        <v/>
      </c>
      <c r="E222" s="4"/>
      <c r="F222" s="18"/>
      <c r="G222" s="18"/>
      <c r="H222" s="4"/>
      <c r="I222" s="4"/>
      <c r="J222" s="4"/>
      <c r="K222" s="4"/>
      <c r="L222" s="18"/>
      <c r="M222" s="35"/>
      <c r="N222" s="35"/>
      <c r="O222" s="13" t="str">
        <f t="shared" ca="1" si="9"/>
        <v/>
      </c>
      <c r="P222" s="34" t="str">
        <f t="shared" si="10"/>
        <v/>
      </c>
      <c r="Q222" s="34" t="str">
        <f t="shared" ca="1" si="11"/>
        <v/>
      </c>
    </row>
    <row r="223" spans="1:17" ht="18" x14ac:dyDescent="0.25">
      <c r="A223" s="4"/>
      <c r="B223" s="35"/>
      <c r="C223" s="18"/>
      <c r="D223" s="10" t="str">
        <f>IF(C223="","",IFERROR(INDEX(Lists!$B$2:$B$27,MATCH(C223,Lists!$A$2:$A$27,0)),"رمز غير معروف"))</f>
        <v/>
      </c>
      <c r="E223" s="4"/>
      <c r="F223" s="18"/>
      <c r="G223" s="18"/>
      <c r="H223" s="4"/>
      <c r="I223" s="4"/>
      <c r="J223" s="4"/>
      <c r="K223" s="4"/>
      <c r="L223" s="18"/>
      <c r="M223" s="35"/>
      <c r="N223" s="35"/>
      <c r="O223" s="13" t="str">
        <f t="shared" ca="1" si="9"/>
        <v/>
      </c>
      <c r="P223" s="34" t="str">
        <f t="shared" si="10"/>
        <v/>
      </c>
      <c r="Q223" s="34" t="str">
        <f t="shared" ca="1" si="11"/>
        <v/>
      </c>
    </row>
    <row r="224" spans="1:17" ht="18" x14ac:dyDescent="0.25">
      <c r="A224" s="4"/>
      <c r="B224" s="35"/>
      <c r="C224" s="18"/>
      <c r="D224" s="10" t="str">
        <f>IF(C224="","",IFERROR(INDEX(Lists!$B$2:$B$27,MATCH(C224,Lists!$A$2:$A$27,0)),"رمز غير معروف"))</f>
        <v/>
      </c>
      <c r="E224" s="4"/>
      <c r="F224" s="18"/>
      <c r="G224" s="18"/>
      <c r="H224" s="4"/>
      <c r="I224" s="4"/>
      <c r="J224" s="4"/>
      <c r="K224" s="4"/>
      <c r="L224" s="18"/>
      <c r="M224" s="35"/>
      <c r="N224" s="35"/>
      <c r="O224" s="13" t="str">
        <f t="shared" ca="1" si="9"/>
        <v/>
      </c>
      <c r="P224" s="34" t="str">
        <f t="shared" si="10"/>
        <v/>
      </c>
      <c r="Q224" s="34" t="str">
        <f t="shared" ca="1" si="11"/>
        <v/>
      </c>
    </row>
    <row r="225" spans="1:17" ht="18" x14ac:dyDescent="0.25">
      <c r="A225" s="4"/>
      <c r="B225" s="35"/>
      <c r="C225" s="18"/>
      <c r="D225" s="10" t="str">
        <f>IF(C225="","",IFERROR(INDEX(Lists!$B$2:$B$27,MATCH(C225,Lists!$A$2:$A$27,0)),"رمز غير معروف"))</f>
        <v/>
      </c>
      <c r="E225" s="4"/>
      <c r="F225" s="18"/>
      <c r="G225" s="18"/>
      <c r="H225" s="4"/>
      <c r="I225" s="4"/>
      <c r="J225" s="4"/>
      <c r="K225" s="4"/>
      <c r="L225" s="18"/>
      <c r="M225" s="35"/>
      <c r="N225" s="35"/>
      <c r="O225" s="13" t="str">
        <f t="shared" ca="1" si="9"/>
        <v/>
      </c>
      <c r="P225" s="34" t="str">
        <f t="shared" si="10"/>
        <v/>
      </c>
      <c r="Q225" s="34" t="str">
        <f t="shared" ca="1" si="11"/>
        <v/>
      </c>
    </row>
    <row r="226" spans="1:17" ht="18" x14ac:dyDescent="0.25">
      <c r="A226" s="4"/>
      <c r="B226" s="35"/>
      <c r="C226" s="18"/>
      <c r="D226" s="10" t="str">
        <f>IF(C226="","",IFERROR(INDEX(Lists!$B$2:$B$27,MATCH(C226,Lists!$A$2:$A$27,0)),"رمز غير معروف"))</f>
        <v/>
      </c>
      <c r="E226" s="4"/>
      <c r="F226" s="18"/>
      <c r="G226" s="18"/>
      <c r="H226" s="4"/>
      <c r="I226" s="4"/>
      <c r="J226" s="4"/>
      <c r="K226" s="4"/>
      <c r="L226" s="18"/>
      <c r="M226" s="35"/>
      <c r="N226" s="35"/>
      <c r="O226" s="13" t="str">
        <f t="shared" ca="1" si="9"/>
        <v/>
      </c>
      <c r="P226" s="34" t="str">
        <f t="shared" si="10"/>
        <v/>
      </c>
      <c r="Q226" s="34" t="str">
        <f t="shared" ca="1" si="11"/>
        <v/>
      </c>
    </row>
    <row r="227" spans="1:17" ht="18" x14ac:dyDescent="0.25">
      <c r="A227" s="4"/>
      <c r="B227" s="35"/>
      <c r="C227" s="18"/>
      <c r="D227" s="10" t="str">
        <f>IF(C227="","",IFERROR(INDEX(Lists!$B$2:$B$27,MATCH(C227,Lists!$A$2:$A$27,0)),"رمز غير معروف"))</f>
        <v/>
      </c>
      <c r="E227" s="4"/>
      <c r="F227" s="18"/>
      <c r="G227" s="18"/>
      <c r="H227" s="4"/>
      <c r="I227" s="4"/>
      <c r="J227" s="4"/>
      <c r="K227" s="4"/>
      <c r="L227" s="18"/>
      <c r="M227" s="35"/>
      <c r="N227" s="35"/>
      <c r="O227" s="13" t="str">
        <f t="shared" ca="1" si="9"/>
        <v/>
      </c>
      <c r="P227" s="34" t="str">
        <f t="shared" si="10"/>
        <v/>
      </c>
      <c r="Q227" s="34" t="str">
        <f t="shared" ca="1" si="11"/>
        <v/>
      </c>
    </row>
    <row r="228" spans="1:17" ht="18" x14ac:dyDescent="0.25">
      <c r="A228" s="4"/>
      <c r="B228" s="35"/>
      <c r="C228" s="18"/>
      <c r="D228" s="10" t="str">
        <f>IF(C228="","",IFERROR(INDEX(Lists!$B$2:$B$27,MATCH(C228,Lists!$A$2:$A$27,0)),"رمز غير معروف"))</f>
        <v/>
      </c>
      <c r="E228" s="4"/>
      <c r="F228" s="18"/>
      <c r="G228" s="18"/>
      <c r="H228" s="4"/>
      <c r="I228" s="4"/>
      <c r="J228" s="4"/>
      <c r="K228" s="4"/>
      <c r="L228" s="18"/>
      <c r="M228" s="35"/>
      <c r="N228" s="35"/>
      <c r="O228" s="13" t="str">
        <f t="shared" ca="1" si="9"/>
        <v/>
      </c>
      <c r="P228" s="34" t="str">
        <f t="shared" si="10"/>
        <v/>
      </c>
      <c r="Q228" s="34" t="str">
        <f t="shared" ca="1" si="11"/>
        <v/>
      </c>
    </row>
    <row r="229" spans="1:17" ht="18" x14ac:dyDescent="0.25">
      <c r="A229" s="4"/>
      <c r="B229" s="35"/>
      <c r="C229" s="18"/>
      <c r="D229" s="10" t="str">
        <f>IF(C229="","",IFERROR(INDEX(Lists!$B$2:$B$27,MATCH(C229,Lists!$A$2:$A$27,0)),"رمز غير معروف"))</f>
        <v/>
      </c>
      <c r="E229" s="4"/>
      <c r="F229" s="18"/>
      <c r="G229" s="18"/>
      <c r="H229" s="4"/>
      <c r="I229" s="4"/>
      <c r="J229" s="4"/>
      <c r="K229" s="4"/>
      <c r="L229" s="18"/>
      <c r="M229" s="35"/>
      <c r="N229" s="35"/>
      <c r="O229" s="13" t="str">
        <f t="shared" ca="1" si="9"/>
        <v/>
      </c>
      <c r="P229" s="34" t="str">
        <f t="shared" si="10"/>
        <v/>
      </c>
      <c r="Q229" s="34" t="str">
        <f t="shared" ca="1" si="11"/>
        <v/>
      </c>
    </row>
    <row r="230" spans="1:17" ht="18" x14ac:dyDescent="0.25">
      <c r="A230" s="4"/>
      <c r="B230" s="35"/>
      <c r="C230" s="18"/>
      <c r="D230" s="10" t="str">
        <f>IF(C230="","",IFERROR(INDEX(Lists!$B$2:$B$27,MATCH(C230,Lists!$A$2:$A$27,0)),"رمز غير معروف"))</f>
        <v/>
      </c>
      <c r="E230" s="4"/>
      <c r="F230" s="18"/>
      <c r="G230" s="18"/>
      <c r="H230" s="4"/>
      <c r="I230" s="4"/>
      <c r="J230" s="4"/>
      <c r="K230" s="4"/>
      <c r="L230" s="18"/>
      <c r="M230" s="35"/>
      <c r="N230" s="35"/>
      <c r="O230" s="13" t="str">
        <f t="shared" ca="1" si="9"/>
        <v/>
      </c>
      <c r="P230" s="34" t="str">
        <f t="shared" si="10"/>
        <v/>
      </c>
      <c r="Q230" s="34" t="str">
        <f t="shared" ca="1" si="11"/>
        <v/>
      </c>
    </row>
    <row r="231" spans="1:17" ht="18" x14ac:dyDescent="0.25">
      <c r="A231" s="4"/>
      <c r="B231" s="35"/>
      <c r="C231" s="18"/>
      <c r="D231" s="10" t="str">
        <f>IF(C231="","",IFERROR(INDEX(Lists!$B$2:$B$27,MATCH(C231,Lists!$A$2:$A$27,0)),"رمز غير معروف"))</f>
        <v/>
      </c>
      <c r="E231" s="4"/>
      <c r="F231" s="18"/>
      <c r="G231" s="18"/>
      <c r="H231" s="4"/>
      <c r="I231" s="4"/>
      <c r="J231" s="4"/>
      <c r="K231" s="4"/>
      <c r="L231" s="18"/>
      <c r="M231" s="35"/>
      <c r="N231" s="35"/>
      <c r="O231" s="13" t="str">
        <f t="shared" ca="1" si="9"/>
        <v/>
      </c>
      <c r="P231" s="34" t="str">
        <f t="shared" si="10"/>
        <v/>
      </c>
      <c r="Q231" s="34" t="str">
        <f t="shared" ca="1" si="11"/>
        <v/>
      </c>
    </row>
    <row r="232" spans="1:17" ht="18" x14ac:dyDescent="0.25">
      <c r="A232" s="4"/>
      <c r="B232" s="35"/>
      <c r="C232" s="18"/>
      <c r="D232" s="10" t="str">
        <f>IF(C232="","",IFERROR(INDEX(Lists!$B$2:$B$27,MATCH(C232,Lists!$A$2:$A$27,0)),"رمز غير معروف"))</f>
        <v/>
      </c>
      <c r="E232" s="4"/>
      <c r="F232" s="18"/>
      <c r="G232" s="18"/>
      <c r="H232" s="4"/>
      <c r="I232" s="4"/>
      <c r="J232" s="4"/>
      <c r="K232" s="4"/>
      <c r="L232" s="18"/>
      <c r="M232" s="35"/>
      <c r="N232" s="35"/>
      <c r="O232" s="13" t="str">
        <f t="shared" ca="1" si="9"/>
        <v/>
      </c>
      <c r="P232" s="34" t="str">
        <f t="shared" si="10"/>
        <v/>
      </c>
      <c r="Q232" s="34" t="str">
        <f t="shared" ca="1" si="11"/>
        <v/>
      </c>
    </row>
    <row r="233" spans="1:17" ht="18" x14ac:dyDescent="0.25">
      <c r="A233" s="4"/>
      <c r="B233" s="35"/>
      <c r="C233" s="18"/>
      <c r="D233" s="10" t="str">
        <f>IF(C233="","",IFERROR(INDEX(Lists!$B$2:$B$27,MATCH(C233,Lists!$A$2:$A$27,0)),"رمز غير معروف"))</f>
        <v/>
      </c>
      <c r="E233" s="4"/>
      <c r="F233" s="18"/>
      <c r="G233" s="18"/>
      <c r="H233" s="4"/>
      <c r="I233" s="4"/>
      <c r="J233" s="4"/>
      <c r="K233" s="4"/>
      <c r="L233" s="18"/>
      <c r="M233" s="35"/>
      <c r="N233" s="35"/>
      <c r="O233" s="13" t="str">
        <f t="shared" ca="1" si="9"/>
        <v/>
      </c>
      <c r="P233" s="34" t="str">
        <f t="shared" si="10"/>
        <v/>
      </c>
      <c r="Q233" s="34" t="str">
        <f t="shared" ca="1" si="11"/>
        <v/>
      </c>
    </row>
    <row r="234" spans="1:17" ht="18" x14ac:dyDescent="0.25">
      <c r="A234" s="4"/>
      <c r="B234" s="35"/>
      <c r="C234" s="18"/>
      <c r="D234" s="10" t="str">
        <f>IF(C234="","",IFERROR(INDEX(Lists!$B$2:$B$27,MATCH(C234,Lists!$A$2:$A$27,0)),"رمز غير معروف"))</f>
        <v/>
      </c>
      <c r="E234" s="4"/>
      <c r="F234" s="18"/>
      <c r="G234" s="18"/>
      <c r="H234" s="4"/>
      <c r="I234" s="4"/>
      <c r="J234" s="4"/>
      <c r="K234" s="4"/>
      <c r="L234" s="18"/>
      <c r="M234" s="35"/>
      <c r="N234" s="35"/>
      <c r="O234" s="13" t="str">
        <f t="shared" ca="1" si="9"/>
        <v/>
      </c>
      <c r="P234" s="34" t="str">
        <f t="shared" si="10"/>
        <v/>
      </c>
      <c r="Q234" s="34" t="str">
        <f t="shared" ca="1" si="11"/>
        <v/>
      </c>
    </row>
    <row r="235" spans="1:17" ht="18" x14ac:dyDescent="0.25">
      <c r="A235" s="4"/>
      <c r="B235" s="35"/>
      <c r="C235" s="18"/>
      <c r="D235" s="10" t="str">
        <f>IF(C235="","",IFERROR(INDEX(Lists!$B$2:$B$27,MATCH(C235,Lists!$A$2:$A$27,0)),"رمز غير معروف"))</f>
        <v/>
      </c>
      <c r="E235" s="4"/>
      <c r="F235" s="18"/>
      <c r="G235" s="18"/>
      <c r="H235" s="4"/>
      <c r="I235" s="4"/>
      <c r="J235" s="4"/>
      <c r="K235" s="4"/>
      <c r="L235" s="18"/>
      <c r="M235" s="35"/>
      <c r="N235" s="35"/>
      <c r="O235" s="13" t="str">
        <f t="shared" ca="1" si="9"/>
        <v/>
      </c>
      <c r="P235" s="34" t="str">
        <f t="shared" si="10"/>
        <v/>
      </c>
      <c r="Q235" s="34" t="str">
        <f t="shared" ca="1" si="11"/>
        <v/>
      </c>
    </row>
    <row r="236" spans="1:17" ht="18" x14ac:dyDescent="0.25">
      <c r="A236" s="4"/>
      <c r="B236" s="35"/>
      <c r="C236" s="18"/>
      <c r="D236" s="10" t="str">
        <f>IF(C236="","",IFERROR(INDEX(Lists!$B$2:$B$27,MATCH(C236,Lists!$A$2:$A$27,0)),"رمز غير معروف"))</f>
        <v/>
      </c>
      <c r="E236" s="4"/>
      <c r="F236" s="18"/>
      <c r="G236" s="18"/>
      <c r="H236" s="4"/>
      <c r="I236" s="4"/>
      <c r="J236" s="4"/>
      <c r="K236" s="4"/>
      <c r="L236" s="18"/>
      <c r="M236" s="35"/>
      <c r="N236" s="35"/>
      <c r="O236" s="13" t="str">
        <f t="shared" ca="1" si="9"/>
        <v/>
      </c>
      <c r="P236" s="34" t="str">
        <f t="shared" si="10"/>
        <v/>
      </c>
      <c r="Q236" s="34" t="str">
        <f t="shared" ca="1" si="11"/>
        <v/>
      </c>
    </row>
    <row r="237" spans="1:17" ht="18" x14ac:dyDescent="0.25">
      <c r="A237" s="4"/>
      <c r="B237" s="35"/>
      <c r="C237" s="18"/>
      <c r="D237" s="10" t="str">
        <f>IF(C237="","",IFERROR(INDEX(Lists!$B$2:$B$27,MATCH(C237,Lists!$A$2:$A$27,0)),"رمز غير معروف"))</f>
        <v/>
      </c>
      <c r="E237" s="4"/>
      <c r="F237" s="18"/>
      <c r="G237" s="18"/>
      <c r="H237" s="4"/>
      <c r="I237" s="4"/>
      <c r="J237" s="4"/>
      <c r="K237" s="4"/>
      <c r="L237" s="18"/>
      <c r="M237" s="35"/>
      <c r="N237" s="35"/>
      <c r="O237" s="13" t="str">
        <f t="shared" ca="1" si="9"/>
        <v/>
      </c>
      <c r="P237" s="34" t="str">
        <f t="shared" si="10"/>
        <v/>
      </c>
      <c r="Q237" s="34" t="str">
        <f t="shared" ca="1" si="11"/>
        <v/>
      </c>
    </row>
    <row r="238" spans="1:17" ht="18" x14ac:dyDescent="0.25">
      <c r="A238" s="4"/>
      <c r="B238" s="35"/>
      <c r="C238" s="18"/>
      <c r="D238" s="10" t="str">
        <f>IF(C238="","",IFERROR(INDEX(Lists!$B$2:$B$27,MATCH(C238,Lists!$A$2:$A$27,0)),"رمز غير معروف"))</f>
        <v/>
      </c>
      <c r="E238" s="4"/>
      <c r="F238" s="18"/>
      <c r="G238" s="18"/>
      <c r="H238" s="4"/>
      <c r="I238" s="4"/>
      <c r="J238" s="4"/>
      <c r="K238" s="4"/>
      <c r="L238" s="18"/>
      <c r="M238" s="35"/>
      <c r="N238" s="35"/>
      <c r="O238" s="13" t="str">
        <f t="shared" ca="1" si="9"/>
        <v/>
      </c>
      <c r="P238" s="34" t="str">
        <f t="shared" si="10"/>
        <v/>
      </c>
      <c r="Q238" s="34" t="str">
        <f t="shared" ca="1" si="11"/>
        <v/>
      </c>
    </row>
    <row r="239" spans="1:17" ht="18" x14ac:dyDescent="0.25">
      <c r="A239" s="4"/>
      <c r="B239" s="35"/>
      <c r="C239" s="18"/>
      <c r="D239" s="10" t="str">
        <f>IF(C239="","",IFERROR(INDEX(Lists!$B$2:$B$27,MATCH(C239,Lists!$A$2:$A$27,0)),"رمز غير معروف"))</f>
        <v/>
      </c>
      <c r="E239" s="4"/>
      <c r="F239" s="18"/>
      <c r="G239" s="18"/>
      <c r="H239" s="4"/>
      <c r="I239" s="4"/>
      <c r="J239" s="4"/>
      <c r="K239" s="4"/>
      <c r="L239" s="18"/>
      <c r="M239" s="35"/>
      <c r="N239" s="35"/>
      <c r="O239" s="13" t="str">
        <f t="shared" ca="1" si="9"/>
        <v/>
      </c>
      <c r="P239" s="34" t="str">
        <f t="shared" si="10"/>
        <v/>
      </c>
      <c r="Q239" s="34" t="str">
        <f t="shared" ca="1" si="11"/>
        <v/>
      </c>
    </row>
    <row r="240" spans="1:17" ht="18" x14ac:dyDescent="0.25">
      <c r="A240" s="4"/>
      <c r="B240" s="35"/>
      <c r="C240" s="18"/>
      <c r="D240" s="10" t="str">
        <f>IF(C240="","",IFERROR(INDEX(Lists!$B$2:$B$27,MATCH(C240,Lists!$A$2:$A$27,0)),"رمز غير معروف"))</f>
        <v/>
      </c>
      <c r="E240" s="4"/>
      <c r="F240" s="18"/>
      <c r="G240" s="18"/>
      <c r="H240" s="4"/>
      <c r="I240" s="4"/>
      <c r="J240" s="4"/>
      <c r="K240" s="4"/>
      <c r="L240" s="18"/>
      <c r="M240" s="35"/>
      <c r="N240" s="35"/>
      <c r="O240" s="13" t="str">
        <f t="shared" ca="1" si="9"/>
        <v/>
      </c>
      <c r="P240" s="34" t="str">
        <f t="shared" si="10"/>
        <v/>
      </c>
      <c r="Q240" s="34" t="str">
        <f t="shared" ca="1" si="11"/>
        <v/>
      </c>
    </row>
    <row r="241" spans="1:17" ht="18" x14ac:dyDescent="0.25">
      <c r="A241" s="4"/>
      <c r="B241" s="35"/>
      <c r="C241" s="18"/>
      <c r="D241" s="10" t="str">
        <f>IF(C241="","",IFERROR(INDEX(Lists!$B$2:$B$27,MATCH(C241,Lists!$A$2:$A$27,0)),"رمز غير معروف"))</f>
        <v/>
      </c>
      <c r="E241" s="4"/>
      <c r="F241" s="18"/>
      <c r="G241" s="18"/>
      <c r="H241" s="4"/>
      <c r="I241" s="4"/>
      <c r="J241" s="4"/>
      <c r="K241" s="4"/>
      <c r="L241" s="18"/>
      <c r="M241" s="35"/>
      <c r="N241" s="35"/>
      <c r="O241" s="13" t="str">
        <f t="shared" ca="1" si="9"/>
        <v/>
      </c>
      <c r="P241" s="34" t="str">
        <f t="shared" si="10"/>
        <v/>
      </c>
      <c r="Q241" s="34" t="str">
        <f t="shared" ca="1" si="11"/>
        <v/>
      </c>
    </row>
    <row r="242" spans="1:17" ht="18" x14ac:dyDescent="0.25">
      <c r="A242" s="4"/>
      <c r="B242" s="35"/>
      <c r="C242" s="18"/>
      <c r="D242" s="10" t="str">
        <f>IF(C242="","",IFERROR(INDEX(Lists!$B$2:$B$27,MATCH(C242,Lists!$A$2:$A$27,0)),"رمز غير معروف"))</f>
        <v/>
      </c>
      <c r="E242" s="4"/>
      <c r="F242" s="18"/>
      <c r="G242" s="18"/>
      <c r="H242" s="4"/>
      <c r="I242" s="4"/>
      <c r="J242" s="4"/>
      <c r="K242" s="4"/>
      <c r="L242" s="18"/>
      <c r="M242" s="35"/>
      <c r="N242" s="35"/>
      <c r="O242" s="13" t="str">
        <f t="shared" ca="1" si="9"/>
        <v/>
      </c>
      <c r="P242" s="34" t="str">
        <f t="shared" si="10"/>
        <v/>
      </c>
      <c r="Q242" s="34" t="str">
        <f t="shared" ca="1" si="11"/>
        <v/>
      </c>
    </row>
    <row r="243" spans="1:17" ht="18" x14ac:dyDescent="0.25">
      <c r="A243" s="4"/>
      <c r="B243" s="35"/>
      <c r="C243" s="18"/>
      <c r="D243" s="10" t="str">
        <f>IF(C243="","",IFERROR(INDEX(Lists!$B$2:$B$27,MATCH(C243,Lists!$A$2:$A$27,0)),"رمز غير معروف"))</f>
        <v/>
      </c>
      <c r="E243" s="4"/>
      <c r="F243" s="18"/>
      <c r="G243" s="18"/>
      <c r="H243" s="4"/>
      <c r="I243" s="4"/>
      <c r="J243" s="4"/>
      <c r="K243" s="4"/>
      <c r="L243" s="18"/>
      <c r="M243" s="35"/>
      <c r="N243" s="35"/>
      <c r="O243" s="13" t="str">
        <f t="shared" ca="1" si="9"/>
        <v/>
      </c>
      <c r="P243" s="34" t="str">
        <f t="shared" si="10"/>
        <v/>
      </c>
      <c r="Q243" s="34" t="str">
        <f t="shared" ca="1" si="11"/>
        <v/>
      </c>
    </row>
    <row r="244" spans="1:17" ht="18" x14ac:dyDescent="0.25">
      <c r="A244" s="4"/>
      <c r="B244" s="35"/>
      <c r="C244" s="18"/>
      <c r="D244" s="10" t="str">
        <f>IF(C244="","",IFERROR(INDEX(Lists!$B$2:$B$27,MATCH(C244,Lists!$A$2:$A$27,0)),"رمز غير معروف"))</f>
        <v/>
      </c>
      <c r="E244" s="4"/>
      <c r="F244" s="18"/>
      <c r="G244" s="18"/>
      <c r="H244" s="4"/>
      <c r="I244" s="4"/>
      <c r="J244" s="4"/>
      <c r="K244" s="4"/>
      <c r="L244" s="18"/>
      <c r="M244" s="35"/>
      <c r="N244" s="35"/>
      <c r="O244" s="13" t="str">
        <f t="shared" ca="1" si="9"/>
        <v/>
      </c>
      <c r="P244" s="34" t="str">
        <f t="shared" si="10"/>
        <v/>
      </c>
      <c r="Q244" s="34" t="str">
        <f t="shared" ca="1" si="11"/>
        <v/>
      </c>
    </row>
    <row r="245" spans="1:17" ht="18" x14ac:dyDescent="0.25">
      <c r="A245" s="4"/>
      <c r="B245" s="35"/>
      <c r="C245" s="18"/>
      <c r="D245" s="10" t="str">
        <f>IF(C245="","",IFERROR(INDEX(Lists!$B$2:$B$27,MATCH(C245,Lists!$A$2:$A$27,0)),"رمز غير معروف"))</f>
        <v/>
      </c>
      <c r="E245" s="4"/>
      <c r="F245" s="18"/>
      <c r="G245" s="18"/>
      <c r="H245" s="4"/>
      <c r="I245" s="4"/>
      <c r="J245" s="4"/>
      <c r="K245" s="4"/>
      <c r="L245" s="18"/>
      <c r="M245" s="35"/>
      <c r="N245" s="35"/>
      <c r="O245" s="13" t="str">
        <f t="shared" ca="1" si="9"/>
        <v/>
      </c>
      <c r="P245" s="34" t="str">
        <f t="shared" si="10"/>
        <v/>
      </c>
      <c r="Q245" s="34" t="str">
        <f t="shared" ca="1" si="11"/>
        <v/>
      </c>
    </row>
    <row r="246" spans="1:17" ht="18" x14ac:dyDescent="0.25">
      <c r="A246" s="4"/>
      <c r="B246" s="35"/>
      <c r="C246" s="18"/>
      <c r="D246" s="10" t="str">
        <f>IF(C246="","",IFERROR(INDEX(Lists!$B$2:$B$27,MATCH(C246,Lists!$A$2:$A$27,0)),"رمز غير معروف"))</f>
        <v/>
      </c>
      <c r="E246" s="4"/>
      <c r="F246" s="18"/>
      <c r="G246" s="18"/>
      <c r="H246" s="4"/>
      <c r="I246" s="4"/>
      <c r="J246" s="4"/>
      <c r="K246" s="4"/>
      <c r="L246" s="18"/>
      <c r="M246" s="35"/>
      <c r="N246" s="35"/>
      <c r="O246" s="13" t="str">
        <f t="shared" ca="1" si="9"/>
        <v/>
      </c>
      <c r="P246" s="34" t="str">
        <f t="shared" si="10"/>
        <v/>
      </c>
      <c r="Q246" s="34" t="str">
        <f t="shared" ca="1" si="11"/>
        <v/>
      </c>
    </row>
    <row r="247" spans="1:17" ht="18" x14ac:dyDescent="0.25">
      <c r="A247" s="4"/>
      <c r="B247" s="35"/>
      <c r="C247" s="18"/>
      <c r="D247" s="10" t="str">
        <f>IF(C247="","",IFERROR(INDEX(Lists!$B$2:$B$27,MATCH(C247,Lists!$A$2:$A$27,0)),"رمز غير معروف"))</f>
        <v/>
      </c>
      <c r="E247" s="4"/>
      <c r="F247" s="18"/>
      <c r="G247" s="18"/>
      <c r="H247" s="4"/>
      <c r="I247" s="4"/>
      <c r="J247" s="4"/>
      <c r="K247" s="4"/>
      <c r="L247" s="18"/>
      <c r="M247" s="35"/>
      <c r="N247" s="35"/>
      <c r="O247" s="13" t="str">
        <f t="shared" ca="1" si="9"/>
        <v/>
      </c>
      <c r="P247" s="34" t="str">
        <f t="shared" si="10"/>
        <v/>
      </c>
      <c r="Q247" s="34" t="str">
        <f t="shared" ca="1" si="11"/>
        <v/>
      </c>
    </row>
    <row r="248" spans="1:17" ht="18" x14ac:dyDescent="0.25">
      <c r="A248" s="4"/>
      <c r="B248" s="35"/>
      <c r="C248" s="18"/>
      <c r="D248" s="10" t="str">
        <f>IF(C248="","",IFERROR(INDEX(Lists!$B$2:$B$27,MATCH(C248,Lists!$A$2:$A$27,0)),"رمز غير معروف"))</f>
        <v/>
      </c>
      <c r="E248" s="4"/>
      <c r="F248" s="18"/>
      <c r="G248" s="18"/>
      <c r="H248" s="4"/>
      <c r="I248" s="4"/>
      <c r="J248" s="4"/>
      <c r="K248" s="4"/>
      <c r="L248" s="18"/>
      <c r="M248" s="35"/>
      <c r="N248" s="35"/>
      <c r="O248" s="13" t="str">
        <f t="shared" ca="1" si="9"/>
        <v/>
      </c>
      <c r="P248" s="34" t="str">
        <f t="shared" si="10"/>
        <v/>
      </c>
      <c r="Q248" s="34" t="str">
        <f t="shared" ca="1" si="11"/>
        <v/>
      </c>
    </row>
    <row r="249" spans="1:17" ht="18" x14ac:dyDescent="0.25">
      <c r="A249" s="4"/>
      <c r="B249" s="35"/>
      <c r="C249" s="18"/>
      <c r="D249" s="10" t="str">
        <f>IF(C249="","",IFERROR(INDEX(Lists!$B$2:$B$27,MATCH(C249,Lists!$A$2:$A$27,0)),"رمز غير معروف"))</f>
        <v/>
      </c>
      <c r="E249" s="4"/>
      <c r="F249" s="18"/>
      <c r="G249" s="18"/>
      <c r="H249" s="4"/>
      <c r="I249" s="4"/>
      <c r="J249" s="4"/>
      <c r="K249" s="4"/>
      <c r="L249" s="18"/>
      <c r="M249" s="35"/>
      <c r="N249" s="35"/>
      <c r="O249" s="13" t="str">
        <f t="shared" ca="1" si="9"/>
        <v/>
      </c>
      <c r="P249" s="34" t="str">
        <f t="shared" si="10"/>
        <v/>
      </c>
      <c r="Q249" s="34" t="str">
        <f t="shared" ca="1" si="11"/>
        <v/>
      </c>
    </row>
    <row r="250" spans="1:17" ht="18" x14ac:dyDescent="0.25">
      <c r="A250" s="4"/>
      <c r="B250" s="35"/>
      <c r="C250" s="18"/>
      <c r="D250" s="10" t="str">
        <f>IF(C250="","",IFERROR(INDEX(Lists!$B$2:$B$27,MATCH(C250,Lists!$A$2:$A$27,0)),"رمز غير معروف"))</f>
        <v/>
      </c>
      <c r="E250" s="4"/>
      <c r="F250" s="18"/>
      <c r="G250" s="18"/>
      <c r="H250" s="4"/>
      <c r="I250" s="4"/>
      <c r="J250" s="4"/>
      <c r="K250" s="4"/>
      <c r="L250" s="18"/>
      <c r="M250" s="35"/>
      <c r="N250" s="35"/>
      <c r="O250" s="13" t="str">
        <f t="shared" ca="1" si="9"/>
        <v/>
      </c>
      <c r="P250" s="34" t="str">
        <f t="shared" si="10"/>
        <v/>
      </c>
      <c r="Q250" s="34" t="str">
        <f t="shared" ca="1" si="11"/>
        <v/>
      </c>
    </row>
    <row r="251" spans="1:17" ht="18" x14ac:dyDescent="0.25">
      <c r="A251" s="4"/>
      <c r="B251" s="35"/>
      <c r="C251" s="18"/>
      <c r="D251" s="10" t="str">
        <f>IF(C251="","",IFERROR(INDEX(Lists!$B$2:$B$27,MATCH(C251,Lists!$A$2:$A$27,0)),"رمز غير معروف"))</f>
        <v/>
      </c>
      <c r="E251" s="4"/>
      <c r="F251" s="18"/>
      <c r="G251" s="18"/>
      <c r="H251" s="4"/>
      <c r="I251" s="4"/>
      <c r="J251" s="4"/>
      <c r="K251" s="4"/>
      <c r="L251" s="18"/>
      <c r="M251" s="35"/>
      <c r="N251" s="35"/>
      <c r="O251" s="13" t="str">
        <f t="shared" ca="1" si="9"/>
        <v/>
      </c>
      <c r="P251" s="34" t="str">
        <f t="shared" si="10"/>
        <v/>
      </c>
      <c r="Q251" s="34" t="str">
        <f t="shared" ca="1" si="11"/>
        <v/>
      </c>
    </row>
    <row r="252" spans="1:17" ht="18" x14ac:dyDescent="0.25">
      <c r="A252" s="4"/>
      <c r="B252" s="35"/>
      <c r="C252" s="18"/>
      <c r="D252" s="10" t="str">
        <f>IF(C252="","",IFERROR(INDEX(Lists!$B$2:$B$27,MATCH(C252,Lists!$A$2:$A$27,0)),"رمز غير معروف"))</f>
        <v/>
      </c>
      <c r="E252" s="4"/>
      <c r="F252" s="18"/>
      <c r="G252" s="18"/>
      <c r="H252" s="4"/>
      <c r="I252" s="4"/>
      <c r="J252" s="4"/>
      <c r="K252" s="4"/>
      <c r="L252" s="18"/>
      <c r="M252" s="35"/>
      <c r="N252" s="35"/>
      <c r="O252" s="13" t="str">
        <f t="shared" ca="1" si="9"/>
        <v/>
      </c>
      <c r="P252" s="34" t="str">
        <f t="shared" si="10"/>
        <v/>
      </c>
      <c r="Q252" s="34" t="str">
        <f t="shared" ca="1" si="11"/>
        <v/>
      </c>
    </row>
    <row r="253" spans="1:17" ht="18" x14ac:dyDescent="0.25">
      <c r="A253" s="4"/>
      <c r="B253" s="35"/>
      <c r="C253" s="18"/>
      <c r="D253" s="10" t="str">
        <f>IF(C253="","",IFERROR(INDEX(Lists!$B$2:$B$27,MATCH(C253,Lists!$A$2:$A$27,0)),"رمز غير معروف"))</f>
        <v/>
      </c>
      <c r="E253" s="4"/>
      <c r="F253" s="18"/>
      <c r="G253" s="18"/>
      <c r="H253" s="4"/>
      <c r="I253" s="4"/>
      <c r="J253" s="4"/>
      <c r="K253" s="4"/>
      <c r="L253" s="18"/>
      <c r="M253" s="35"/>
      <c r="N253" s="35"/>
      <c r="O253" s="13" t="str">
        <f t="shared" ca="1" si="9"/>
        <v/>
      </c>
      <c r="P253" s="34" t="str">
        <f t="shared" si="10"/>
        <v/>
      </c>
      <c r="Q253" s="34" t="str">
        <f t="shared" ca="1" si="11"/>
        <v/>
      </c>
    </row>
    <row r="254" spans="1:17" ht="18" x14ac:dyDescent="0.25">
      <c r="A254" s="4"/>
      <c r="B254" s="35"/>
      <c r="C254" s="18"/>
      <c r="D254" s="10" t="str">
        <f>IF(C254="","",IFERROR(INDEX(Lists!$B$2:$B$27,MATCH(C254,Lists!$A$2:$A$27,0)),"رمز غير معروف"))</f>
        <v/>
      </c>
      <c r="E254" s="4"/>
      <c r="F254" s="18"/>
      <c r="G254" s="18"/>
      <c r="H254" s="4"/>
      <c r="I254" s="4"/>
      <c r="J254" s="4"/>
      <c r="K254" s="4"/>
      <c r="L254" s="18"/>
      <c r="M254" s="35"/>
      <c r="N254" s="35"/>
      <c r="O254" s="13" t="str">
        <f t="shared" ca="1" si="9"/>
        <v/>
      </c>
      <c r="P254" s="34" t="str">
        <f t="shared" si="10"/>
        <v/>
      </c>
      <c r="Q254" s="34" t="str">
        <f t="shared" ca="1" si="11"/>
        <v/>
      </c>
    </row>
    <row r="255" spans="1:17" ht="18" x14ac:dyDescent="0.25">
      <c r="A255" s="4"/>
      <c r="B255" s="35"/>
      <c r="C255" s="18"/>
      <c r="D255" s="10" t="str">
        <f>IF(C255="","",IFERROR(INDEX(Lists!$B$2:$B$27,MATCH(C255,Lists!$A$2:$A$27,0)),"رمز غير معروف"))</f>
        <v/>
      </c>
      <c r="E255" s="4"/>
      <c r="F255" s="18"/>
      <c r="G255" s="18"/>
      <c r="H255" s="4"/>
      <c r="I255" s="4"/>
      <c r="J255" s="4"/>
      <c r="K255" s="4"/>
      <c r="L255" s="18"/>
      <c r="M255" s="35"/>
      <c r="N255" s="35"/>
      <c r="O255" s="13" t="str">
        <f t="shared" ca="1" si="9"/>
        <v/>
      </c>
      <c r="P255" s="34" t="str">
        <f t="shared" si="10"/>
        <v/>
      </c>
      <c r="Q255" s="34" t="str">
        <f t="shared" ca="1" si="11"/>
        <v/>
      </c>
    </row>
    <row r="256" spans="1:17" ht="18" x14ac:dyDescent="0.25">
      <c r="A256" s="4"/>
      <c r="B256" s="35"/>
      <c r="C256" s="18"/>
      <c r="D256" s="10" t="str">
        <f>IF(C256="","",IFERROR(INDEX(Lists!$B$2:$B$27,MATCH(C256,Lists!$A$2:$A$27,0)),"رمز غير معروف"))</f>
        <v/>
      </c>
      <c r="E256" s="4"/>
      <c r="F256" s="18"/>
      <c r="G256" s="18"/>
      <c r="H256" s="4"/>
      <c r="I256" s="4"/>
      <c r="J256" s="4"/>
      <c r="K256" s="4"/>
      <c r="L256" s="18"/>
      <c r="M256" s="35"/>
      <c r="N256" s="35"/>
      <c r="O256" s="13" t="str">
        <f t="shared" ca="1" si="9"/>
        <v/>
      </c>
      <c r="P256" s="34" t="str">
        <f t="shared" si="10"/>
        <v/>
      </c>
      <c r="Q256" s="34" t="str">
        <f t="shared" ca="1" si="11"/>
        <v/>
      </c>
    </row>
    <row r="257" spans="1:17" ht="18" x14ac:dyDescent="0.25">
      <c r="A257" s="4"/>
      <c r="B257" s="35"/>
      <c r="C257" s="18"/>
      <c r="D257" s="10" t="str">
        <f>IF(C257="","",IFERROR(INDEX(Lists!$B$2:$B$27,MATCH(C257,Lists!$A$2:$A$27,0)),"رمز غير معروف"))</f>
        <v/>
      </c>
      <c r="E257" s="4"/>
      <c r="F257" s="18"/>
      <c r="G257" s="18"/>
      <c r="H257" s="4"/>
      <c r="I257" s="4"/>
      <c r="J257" s="4"/>
      <c r="K257" s="4"/>
      <c r="L257" s="18"/>
      <c r="M257" s="35"/>
      <c r="N257" s="35"/>
      <c r="O257" s="13" t="str">
        <f t="shared" ca="1" si="9"/>
        <v/>
      </c>
      <c r="P257" s="34" t="str">
        <f t="shared" si="10"/>
        <v/>
      </c>
      <c r="Q257" s="34" t="str">
        <f t="shared" ca="1" si="11"/>
        <v/>
      </c>
    </row>
    <row r="258" spans="1:17" ht="18" x14ac:dyDescent="0.25">
      <c r="A258" s="4"/>
      <c r="B258" s="35"/>
      <c r="C258" s="18"/>
      <c r="D258" s="10" t="str">
        <f>IF(C258="","",IFERROR(INDEX(Lists!$B$2:$B$27,MATCH(C258,Lists!$A$2:$A$27,0)),"رمز غير معروف"))</f>
        <v/>
      </c>
      <c r="E258" s="4"/>
      <c r="F258" s="18"/>
      <c r="G258" s="18"/>
      <c r="H258" s="4"/>
      <c r="I258" s="4"/>
      <c r="J258" s="4"/>
      <c r="K258" s="4"/>
      <c r="L258" s="18"/>
      <c r="M258" s="35"/>
      <c r="N258" s="35"/>
      <c r="O258" s="13" t="str">
        <f t="shared" ca="1" si="9"/>
        <v/>
      </c>
      <c r="P258" s="34" t="str">
        <f t="shared" si="10"/>
        <v/>
      </c>
      <c r="Q258" s="34" t="str">
        <f t="shared" ca="1" si="11"/>
        <v/>
      </c>
    </row>
    <row r="259" spans="1:17" ht="18" x14ac:dyDescent="0.25">
      <c r="A259" s="4"/>
      <c r="B259" s="35"/>
      <c r="C259" s="18"/>
      <c r="D259" s="10" t="str">
        <f>IF(C259="","",IFERROR(INDEX(Lists!$B$2:$B$27,MATCH(C259,Lists!$A$2:$A$27,0)),"رمز غير معروف"))</f>
        <v/>
      </c>
      <c r="E259" s="4"/>
      <c r="F259" s="18"/>
      <c r="G259" s="18"/>
      <c r="H259" s="4"/>
      <c r="I259" s="4"/>
      <c r="J259" s="4"/>
      <c r="K259" s="4"/>
      <c r="L259" s="18"/>
      <c r="M259" s="35"/>
      <c r="N259" s="35"/>
      <c r="O259" s="13" t="str">
        <f t="shared" ca="1" si="9"/>
        <v/>
      </c>
      <c r="P259" s="34" t="str">
        <f t="shared" si="10"/>
        <v/>
      </c>
      <c r="Q259" s="34" t="str">
        <f t="shared" ca="1" si="11"/>
        <v/>
      </c>
    </row>
    <row r="260" spans="1:17" ht="18" x14ac:dyDescent="0.25">
      <c r="A260" s="4"/>
      <c r="B260" s="35"/>
      <c r="C260" s="18"/>
      <c r="D260" s="10" t="str">
        <f>IF(C260="","",IFERROR(INDEX(Lists!$B$2:$B$27,MATCH(C260,Lists!$A$2:$A$27,0)),"رمز غير معروف"))</f>
        <v/>
      </c>
      <c r="E260" s="4"/>
      <c r="F260" s="18"/>
      <c r="G260" s="18"/>
      <c r="H260" s="4"/>
      <c r="I260" s="4"/>
      <c r="J260" s="4"/>
      <c r="K260" s="4"/>
      <c r="L260" s="18"/>
      <c r="M260" s="35"/>
      <c r="N260" s="35"/>
      <c r="O260" s="13" t="str">
        <f t="shared" ca="1" si="9"/>
        <v/>
      </c>
      <c r="P260" s="34" t="str">
        <f t="shared" si="10"/>
        <v/>
      </c>
      <c r="Q260" s="34" t="str">
        <f t="shared" ca="1" si="11"/>
        <v/>
      </c>
    </row>
    <row r="261" spans="1:17" ht="18" x14ac:dyDescent="0.25">
      <c r="A261" s="4"/>
      <c r="B261" s="35"/>
      <c r="C261" s="18"/>
      <c r="D261" s="10" t="str">
        <f>IF(C261="","",IFERROR(INDEX(Lists!$B$2:$B$27,MATCH(C261,Lists!$A$2:$A$27,0)),"رمز غير معروف"))</f>
        <v/>
      </c>
      <c r="E261" s="4"/>
      <c r="F261" s="18"/>
      <c r="G261" s="18"/>
      <c r="H261" s="4"/>
      <c r="I261" s="4"/>
      <c r="J261" s="4"/>
      <c r="K261" s="4"/>
      <c r="L261" s="18"/>
      <c r="M261" s="35"/>
      <c r="N261" s="35"/>
      <c r="O261" s="13" t="str">
        <f t="shared" ref="O261:O304" ca="1" si="12">IF(A261="","",IF(N261&lt;&gt;"","مغلق",IF(AND(M261&lt;&gt;"",TODAY()&gt;M261),"متأخر","مفتوح")))</f>
        <v/>
      </c>
      <c r="P261" s="34" t="str">
        <f t="shared" ref="P261:P304" si="13">IF(OR(B261="",N261=""),"",N261-B261)</f>
        <v/>
      </c>
      <c r="Q261" s="34" t="str">
        <f t="shared" ref="Q261:Q304" ca="1" si="14">IF(OR(A261="",B261="",N261&lt;&gt;""),"",TODAY()-B261)</f>
        <v/>
      </c>
    </row>
    <row r="262" spans="1:17" ht="18" x14ac:dyDescent="0.25">
      <c r="A262" s="4"/>
      <c r="B262" s="35"/>
      <c r="C262" s="18"/>
      <c r="D262" s="10" t="str">
        <f>IF(C262="","",IFERROR(INDEX(Lists!$B$2:$B$27,MATCH(C262,Lists!$A$2:$A$27,0)),"رمز غير معروف"))</f>
        <v/>
      </c>
      <c r="E262" s="4"/>
      <c r="F262" s="18"/>
      <c r="G262" s="18"/>
      <c r="H262" s="4"/>
      <c r="I262" s="4"/>
      <c r="J262" s="4"/>
      <c r="K262" s="4"/>
      <c r="L262" s="18"/>
      <c r="M262" s="35"/>
      <c r="N262" s="35"/>
      <c r="O262" s="13" t="str">
        <f t="shared" ca="1" si="12"/>
        <v/>
      </c>
      <c r="P262" s="34" t="str">
        <f t="shared" si="13"/>
        <v/>
      </c>
      <c r="Q262" s="34" t="str">
        <f t="shared" ca="1" si="14"/>
        <v/>
      </c>
    </row>
    <row r="263" spans="1:17" ht="18" x14ac:dyDescent="0.25">
      <c r="A263" s="4"/>
      <c r="B263" s="35"/>
      <c r="C263" s="18"/>
      <c r="D263" s="10" t="str">
        <f>IF(C263="","",IFERROR(INDEX(Lists!$B$2:$B$27,MATCH(C263,Lists!$A$2:$A$27,0)),"رمز غير معروف"))</f>
        <v/>
      </c>
      <c r="E263" s="4"/>
      <c r="F263" s="18"/>
      <c r="G263" s="18"/>
      <c r="H263" s="4"/>
      <c r="I263" s="4"/>
      <c r="J263" s="4"/>
      <c r="K263" s="4"/>
      <c r="L263" s="18"/>
      <c r="M263" s="35"/>
      <c r="N263" s="35"/>
      <c r="O263" s="13" t="str">
        <f t="shared" ca="1" si="12"/>
        <v/>
      </c>
      <c r="P263" s="34" t="str">
        <f t="shared" si="13"/>
        <v/>
      </c>
      <c r="Q263" s="34" t="str">
        <f t="shared" ca="1" si="14"/>
        <v/>
      </c>
    </row>
    <row r="264" spans="1:17" ht="18" x14ac:dyDescent="0.25">
      <c r="A264" s="4"/>
      <c r="B264" s="35"/>
      <c r="C264" s="18"/>
      <c r="D264" s="10" t="str">
        <f>IF(C264="","",IFERROR(INDEX(Lists!$B$2:$B$27,MATCH(C264,Lists!$A$2:$A$27,0)),"رمز غير معروف"))</f>
        <v/>
      </c>
      <c r="E264" s="4"/>
      <c r="F264" s="18"/>
      <c r="G264" s="18"/>
      <c r="H264" s="4"/>
      <c r="I264" s="4"/>
      <c r="J264" s="4"/>
      <c r="K264" s="4"/>
      <c r="L264" s="18"/>
      <c r="M264" s="35"/>
      <c r="N264" s="35"/>
      <c r="O264" s="13" t="str">
        <f t="shared" ca="1" si="12"/>
        <v/>
      </c>
      <c r="P264" s="34" t="str">
        <f t="shared" si="13"/>
        <v/>
      </c>
      <c r="Q264" s="34" t="str">
        <f t="shared" ca="1" si="14"/>
        <v/>
      </c>
    </row>
    <row r="265" spans="1:17" ht="18" x14ac:dyDescent="0.25">
      <c r="A265" s="4"/>
      <c r="B265" s="35"/>
      <c r="C265" s="18"/>
      <c r="D265" s="10" t="str">
        <f>IF(C265="","",IFERROR(INDEX(Lists!$B$2:$B$27,MATCH(C265,Lists!$A$2:$A$27,0)),"رمز غير معروف"))</f>
        <v/>
      </c>
      <c r="E265" s="4"/>
      <c r="F265" s="18"/>
      <c r="G265" s="18"/>
      <c r="H265" s="4"/>
      <c r="I265" s="4"/>
      <c r="J265" s="4"/>
      <c r="K265" s="4"/>
      <c r="L265" s="18"/>
      <c r="M265" s="35"/>
      <c r="N265" s="35"/>
      <c r="O265" s="13" t="str">
        <f t="shared" ca="1" si="12"/>
        <v/>
      </c>
      <c r="P265" s="34" t="str">
        <f t="shared" si="13"/>
        <v/>
      </c>
      <c r="Q265" s="34" t="str">
        <f t="shared" ca="1" si="14"/>
        <v/>
      </c>
    </row>
    <row r="266" spans="1:17" ht="18" x14ac:dyDescent="0.25">
      <c r="A266" s="4"/>
      <c r="B266" s="35"/>
      <c r="C266" s="18"/>
      <c r="D266" s="10" t="str">
        <f>IF(C266="","",IFERROR(INDEX(Lists!$B$2:$B$27,MATCH(C266,Lists!$A$2:$A$27,0)),"رمز غير معروف"))</f>
        <v/>
      </c>
      <c r="E266" s="4"/>
      <c r="F266" s="18"/>
      <c r="G266" s="18"/>
      <c r="H266" s="4"/>
      <c r="I266" s="4"/>
      <c r="J266" s="4"/>
      <c r="K266" s="4"/>
      <c r="L266" s="18"/>
      <c r="M266" s="35"/>
      <c r="N266" s="35"/>
      <c r="O266" s="13" t="str">
        <f t="shared" ca="1" si="12"/>
        <v/>
      </c>
      <c r="P266" s="34" t="str">
        <f t="shared" si="13"/>
        <v/>
      </c>
      <c r="Q266" s="34" t="str">
        <f t="shared" ca="1" si="14"/>
        <v/>
      </c>
    </row>
    <row r="267" spans="1:17" ht="18" x14ac:dyDescent="0.25">
      <c r="A267" s="4"/>
      <c r="B267" s="35"/>
      <c r="C267" s="18"/>
      <c r="D267" s="10" t="str">
        <f>IF(C267="","",IFERROR(INDEX(Lists!$B$2:$B$27,MATCH(C267,Lists!$A$2:$A$27,0)),"رمز غير معروف"))</f>
        <v/>
      </c>
      <c r="E267" s="4"/>
      <c r="F267" s="18"/>
      <c r="G267" s="18"/>
      <c r="H267" s="4"/>
      <c r="I267" s="4"/>
      <c r="J267" s="4"/>
      <c r="K267" s="4"/>
      <c r="L267" s="18"/>
      <c r="M267" s="35"/>
      <c r="N267" s="35"/>
      <c r="O267" s="13" t="str">
        <f t="shared" ca="1" si="12"/>
        <v/>
      </c>
      <c r="P267" s="34" t="str">
        <f t="shared" si="13"/>
        <v/>
      </c>
      <c r="Q267" s="34" t="str">
        <f t="shared" ca="1" si="14"/>
        <v/>
      </c>
    </row>
    <row r="268" spans="1:17" ht="18" x14ac:dyDescent="0.25">
      <c r="A268" s="4"/>
      <c r="B268" s="35"/>
      <c r="C268" s="18"/>
      <c r="D268" s="10" t="str">
        <f>IF(C268="","",IFERROR(INDEX(Lists!$B$2:$B$27,MATCH(C268,Lists!$A$2:$A$27,0)),"رمز غير معروف"))</f>
        <v/>
      </c>
      <c r="E268" s="4"/>
      <c r="F268" s="18"/>
      <c r="G268" s="18"/>
      <c r="H268" s="4"/>
      <c r="I268" s="4"/>
      <c r="J268" s="4"/>
      <c r="K268" s="4"/>
      <c r="L268" s="18"/>
      <c r="M268" s="35"/>
      <c r="N268" s="35"/>
      <c r="O268" s="13" t="str">
        <f t="shared" ca="1" si="12"/>
        <v/>
      </c>
      <c r="P268" s="34" t="str">
        <f t="shared" si="13"/>
        <v/>
      </c>
      <c r="Q268" s="34" t="str">
        <f t="shared" ca="1" si="14"/>
        <v/>
      </c>
    </row>
    <row r="269" spans="1:17" ht="18" x14ac:dyDescent="0.25">
      <c r="A269" s="4"/>
      <c r="B269" s="35"/>
      <c r="C269" s="18"/>
      <c r="D269" s="10" t="str">
        <f>IF(C269="","",IFERROR(INDEX(Lists!$B$2:$B$27,MATCH(C269,Lists!$A$2:$A$27,0)),"رمز غير معروف"))</f>
        <v/>
      </c>
      <c r="E269" s="4"/>
      <c r="F269" s="18"/>
      <c r="G269" s="18"/>
      <c r="H269" s="4"/>
      <c r="I269" s="4"/>
      <c r="J269" s="4"/>
      <c r="K269" s="4"/>
      <c r="L269" s="18"/>
      <c r="M269" s="35"/>
      <c r="N269" s="35"/>
      <c r="O269" s="13" t="str">
        <f t="shared" ca="1" si="12"/>
        <v/>
      </c>
      <c r="P269" s="34" t="str">
        <f t="shared" si="13"/>
        <v/>
      </c>
      <c r="Q269" s="34" t="str">
        <f t="shared" ca="1" si="14"/>
        <v/>
      </c>
    </row>
    <row r="270" spans="1:17" ht="18" x14ac:dyDescent="0.25">
      <c r="A270" s="4"/>
      <c r="B270" s="35"/>
      <c r="C270" s="18"/>
      <c r="D270" s="10" t="str">
        <f>IF(C270="","",IFERROR(INDEX(Lists!$B$2:$B$27,MATCH(C270,Lists!$A$2:$A$27,0)),"رمز غير معروف"))</f>
        <v/>
      </c>
      <c r="E270" s="4"/>
      <c r="F270" s="18"/>
      <c r="G270" s="18"/>
      <c r="H270" s="4"/>
      <c r="I270" s="4"/>
      <c r="J270" s="4"/>
      <c r="K270" s="4"/>
      <c r="L270" s="18"/>
      <c r="M270" s="35"/>
      <c r="N270" s="35"/>
      <c r="O270" s="13" t="str">
        <f t="shared" ca="1" si="12"/>
        <v/>
      </c>
      <c r="P270" s="34" t="str">
        <f t="shared" si="13"/>
        <v/>
      </c>
      <c r="Q270" s="34" t="str">
        <f t="shared" ca="1" si="14"/>
        <v/>
      </c>
    </row>
    <row r="271" spans="1:17" ht="18" x14ac:dyDescent="0.25">
      <c r="A271" s="4"/>
      <c r="B271" s="35"/>
      <c r="C271" s="18"/>
      <c r="D271" s="10" t="str">
        <f>IF(C271="","",IFERROR(INDEX(Lists!$B$2:$B$27,MATCH(C271,Lists!$A$2:$A$27,0)),"رمز غير معروف"))</f>
        <v/>
      </c>
      <c r="E271" s="4"/>
      <c r="F271" s="18"/>
      <c r="G271" s="18"/>
      <c r="H271" s="4"/>
      <c r="I271" s="4"/>
      <c r="J271" s="4"/>
      <c r="K271" s="4"/>
      <c r="L271" s="18"/>
      <c r="M271" s="35"/>
      <c r="N271" s="35"/>
      <c r="O271" s="13" t="str">
        <f t="shared" ca="1" si="12"/>
        <v/>
      </c>
      <c r="P271" s="34" t="str">
        <f t="shared" si="13"/>
        <v/>
      </c>
      <c r="Q271" s="34" t="str">
        <f t="shared" ca="1" si="14"/>
        <v/>
      </c>
    </row>
    <row r="272" spans="1:17" ht="18" x14ac:dyDescent="0.25">
      <c r="A272" s="4"/>
      <c r="B272" s="35"/>
      <c r="C272" s="18"/>
      <c r="D272" s="10" t="str">
        <f>IF(C272="","",IFERROR(INDEX(Lists!$B$2:$B$27,MATCH(C272,Lists!$A$2:$A$27,0)),"رمز غير معروف"))</f>
        <v/>
      </c>
      <c r="E272" s="4"/>
      <c r="F272" s="18"/>
      <c r="G272" s="18"/>
      <c r="H272" s="4"/>
      <c r="I272" s="4"/>
      <c r="J272" s="4"/>
      <c r="K272" s="4"/>
      <c r="L272" s="18"/>
      <c r="M272" s="35"/>
      <c r="N272" s="35"/>
      <c r="O272" s="13" t="str">
        <f t="shared" ca="1" si="12"/>
        <v/>
      </c>
      <c r="P272" s="34" t="str">
        <f t="shared" si="13"/>
        <v/>
      </c>
      <c r="Q272" s="34" t="str">
        <f t="shared" ca="1" si="14"/>
        <v/>
      </c>
    </row>
    <row r="273" spans="1:17" ht="18" x14ac:dyDescent="0.25">
      <c r="A273" s="4"/>
      <c r="B273" s="35"/>
      <c r="C273" s="18"/>
      <c r="D273" s="10" t="str">
        <f>IF(C273="","",IFERROR(INDEX(Lists!$B$2:$B$27,MATCH(C273,Lists!$A$2:$A$27,0)),"رمز غير معروف"))</f>
        <v/>
      </c>
      <c r="E273" s="4"/>
      <c r="F273" s="18"/>
      <c r="G273" s="18"/>
      <c r="H273" s="4"/>
      <c r="I273" s="4"/>
      <c r="J273" s="4"/>
      <c r="K273" s="4"/>
      <c r="L273" s="18"/>
      <c r="M273" s="35"/>
      <c r="N273" s="35"/>
      <c r="O273" s="13" t="str">
        <f t="shared" ca="1" si="12"/>
        <v/>
      </c>
      <c r="P273" s="34" t="str">
        <f t="shared" si="13"/>
        <v/>
      </c>
      <c r="Q273" s="34" t="str">
        <f t="shared" ca="1" si="14"/>
        <v/>
      </c>
    </row>
    <row r="274" spans="1:17" ht="18" x14ac:dyDescent="0.25">
      <c r="A274" s="4"/>
      <c r="B274" s="35"/>
      <c r="C274" s="18"/>
      <c r="D274" s="10" t="str">
        <f>IF(C274="","",IFERROR(INDEX(Lists!$B$2:$B$27,MATCH(C274,Lists!$A$2:$A$27,0)),"رمز غير معروف"))</f>
        <v/>
      </c>
      <c r="E274" s="4"/>
      <c r="F274" s="18"/>
      <c r="G274" s="18"/>
      <c r="H274" s="4"/>
      <c r="I274" s="4"/>
      <c r="J274" s="4"/>
      <c r="K274" s="4"/>
      <c r="L274" s="18"/>
      <c r="M274" s="35"/>
      <c r="N274" s="35"/>
      <c r="O274" s="13" t="str">
        <f t="shared" ca="1" si="12"/>
        <v/>
      </c>
      <c r="P274" s="34" t="str">
        <f t="shared" si="13"/>
        <v/>
      </c>
      <c r="Q274" s="34" t="str">
        <f t="shared" ca="1" si="14"/>
        <v/>
      </c>
    </row>
    <row r="275" spans="1:17" ht="18" x14ac:dyDescent="0.25">
      <c r="A275" s="4"/>
      <c r="B275" s="35"/>
      <c r="C275" s="18"/>
      <c r="D275" s="10" t="str">
        <f>IF(C275="","",IFERROR(INDEX(Lists!$B$2:$B$27,MATCH(C275,Lists!$A$2:$A$27,0)),"رمز غير معروف"))</f>
        <v/>
      </c>
      <c r="E275" s="4"/>
      <c r="F275" s="18"/>
      <c r="G275" s="18"/>
      <c r="H275" s="4"/>
      <c r="I275" s="4"/>
      <c r="J275" s="4"/>
      <c r="K275" s="4"/>
      <c r="L275" s="18"/>
      <c r="M275" s="35"/>
      <c r="N275" s="35"/>
      <c r="O275" s="13" t="str">
        <f t="shared" ca="1" si="12"/>
        <v/>
      </c>
      <c r="P275" s="34" t="str">
        <f t="shared" si="13"/>
        <v/>
      </c>
      <c r="Q275" s="34" t="str">
        <f t="shared" ca="1" si="14"/>
        <v/>
      </c>
    </row>
    <row r="276" spans="1:17" ht="18" x14ac:dyDescent="0.25">
      <c r="A276" s="4"/>
      <c r="B276" s="35"/>
      <c r="C276" s="18"/>
      <c r="D276" s="10" t="str">
        <f>IF(C276="","",IFERROR(INDEX(Lists!$B$2:$B$27,MATCH(C276,Lists!$A$2:$A$27,0)),"رمز غير معروف"))</f>
        <v/>
      </c>
      <c r="E276" s="4"/>
      <c r="F276" s="18"/>
      <c r="G276" s="18"/>
      <c r="H276" s="4"/>
      <c r="I276" s="4"/>
      <c r="J276" s="4"/>
      <c r="K276" s="4"/>
      <c r="L276" s="18"/>
      <c r="M276" s="35"/>
      <c r="N276" s="35"/>
      <c r="O276" s="13" t="str">
        <f t="shared" ca="1" si="12"/>
        <v/>
      </c>
      <c r="P276" s="34" t="str">
        <f t="shared" si="13"/>
        <v/>
      </c>
      <c r="Q276" s="34" t="str">
        <f t="shared" ca="1" si="14"/>
        <v/>
      </c>
    </row>
    <row r="277" spans="1:17" ht="18" x14ac:dyDescent="0.25">
      <c r="A277" s="4"/>
      <c r="B277" s="35"/>
      <c r="C277" s="18"/>
      <c r="D277" s="10" t="str">
        <f>IF(C277="","",IFERROR(INDEX(Lists!$B$2:$B$27,MATCH(C277,Lists!$A$2:$A$27,0)),"رمز غير معروف"))</f>
        <v/>
      </c>
      <c r="E277" s="4"/>
      <c r="F277" s="18"/>
      <c r="G277" s="18"/>
      <c r="H277" s="4"/>
      <c r="I277" s="4"/>
      <c r="J277" s="4"/>
      <c r="K277" s="4"/>
      <c r="L277" s="18"/>
      <c r="M277" s="35"/>
      <c r="N277" s="35"/>
      <c r="O277" s="13" t="str">
        <f t="shared" ca="1" si="12"/>
        <v/>
      </c>
      <c r="P277" s="34" t="str">
        <f t="shared" si="13"/>
        <v/>
      </c>
      <c r="Q277" s="34" t="str">
        <f t="shared" ca="1" si="14"/>
        <v/>
      </c>
    </row>
    <row r="278" spans="1:17" ht="18" x14ac:dyDescent="0.25">
      <c r="A278" s="4"/>
      <c r="B278" s="35"/>
      <c r="C278" s="18"/>
      <c r="D278" s="10" t="str">
        <f>IF(C278="","",IFERROR(INDEX(Lists!$B$2:$B$27,MATCH(C278,Lists!$A$2:$A$27,0)),"رمز غير معروف"))</f>
        <v/>
      </c>
      <c r="E278" s="4"/>
      <c r="F278" s="18"/>
      <c r="G278" s="18"/>
      <c r="H278" s="4"/>
      <c r="I278" s="4"/>
      <c r="J278" s="4"/>
      <c r="K278" s="4"/>
      <c r="L278" s="18"/>
      <c r="M278" s="35"/>
      <c r="N278" s="35"/>
      <c r="O278" s="13" t="str">
        <f t="shared" ca="1" si="12"/>
        <v/>
      </c>
      <c r="P278" s="34" t="str">
        <f t="shared" si="13"/>
        <v/>
      </c>
      <c r="Q278" s="34" t="str">
        <f t="shared" ca="1" si="14"/>
        <v/>
      </c>
    </row>
    <row r="279" spans="1:17" ht="18" x14ac:dyDescent="0.25">
      <c r="A279" s="4"/>
      <c r="B279" s="35"/>
      <c r="C279" s="18"/>
      <c r="D279" s="10" t="str">
        <f>IF(C279="","",IFERROR(INDEX(Lists!$B$2:$B$27,MATCH(C279,Lists!$A$2:$A$27,0)),"رمز غير معروف"))</f>
        <v/>
      </c>
      <c r="E279" s="4"/>
      <c r="F279" s="18"/>
      <c r="G279" s="18"/>
      <c r="H279" s="4"/>
      <c r="I279" s="4"/>
      <c r="J279" s="4"/>
      <c r="K279" s="4"/>
      <c r="L279" s="18"/>
      <c r="M279" s="35"/>
      <c r="N279" s="35"/>
      <c r="O279" s="13" t="str">
        <f t="shared" ca="1" si="12"/>
        <v/>
      </c>
      <c r="P279" s="34" t="str">
        <f t="shared" si="13"/>
        <v/>
      </c>
      <c r="Q279" s="34" t="str">
        <f t="shared" ca="1" si="14"/>
        <v/>
      </c>
    </row>
    <row r="280" spans="1:17" ht="18" x14ac:dyDescent="0.25">
      <c r="A280" s="4"/>
      <c r="B280" s="35"/>
      <c r="C280" s="18"/>
      <c r="D280" s="10" t="str">
        <f>IF(C280="","",IFERROR(INDEX(Lists!$B$2:$B$27,MATCH(C280,Lists!$A$2:$A$27,0)),"رمز غير معروف"))</f>
        <v/>
      </c>
      <c r="E280" s="4"/>
      <c r="F280" s="18"/>
      <c r="G280" s="18"/>
      <c r="H280" s="4"/>
      <c r="I280" s="4"/>
      <c r="J280" s="4"/>
      <c r="K280" s="4"/>
      <c r="L280" s="18"/>
      <c r="M280" s="35"/>
      <c r="N280" s="35"/>
      <c r="O280" s="13" t="str">
        <f t="shared" ca="1" si="12"/>
        <v/>
      </c>
      <c r="P280" s="34" t="str">
        <f t="shared" si="13"/>
        <v/>
      </c>
      <c r="Q280" s="34" t="str">
        <f t="shared" ca="1" si="14"/>
        <v/>
      </c>
    </row>
    <row r="281" spans="1:17" ht="18" x14ac:dyDescent="0.25">
      <c r="A281" s="4"/>
      <c r="B281" s="35"/>
      <c r="C281" s="18"/>
      <c r="D281" s="10" t="str">
        <f>IF(C281="","",IFERROR(INDEX(Lists!$B$2:$B$27,MATCH(C281,Lists!$A$2:$A$27,0)),"رمز غير معروف"))</f>
        <v/>
      </c>
      <c r="E281" s="4"/>
      <c r="F281" s="18"/>
      <c r="G281" s="18"/>
      <c r="H281" s="4"/>
      <c r="I281" s="4"/>
      <c r="J281" s="4"/>
      <c r="K281" s="4"/>
      <c r="L281" s="18"/>
      <c r="M281" s="35"/>
      <c r="N281" s="35"/>
      <c r="O281" s="13" t="str">
        <f t="shared" ca="1" si="12"/>
        <v/>
      </c>
      <c r="P281" s="34" t="str">
        <f t="shared" si="13"/>
        <v/>
      </c>
      <c r="Q281" s="34" t="str">
        <f t="shared" ca="1" si="14"/>
        <v/>
      </c>
    </row>
    <row r="282" spans="1:17" ht="18" x14ac:dyDescent="0.25">
      <c r="A282" s="4"/>
      <c r="B282" s="35"/>
      <c r="C282" s="18"/>
      <c r="D282" s="10" t="str">
        <f>IF(C282="","",IFERROR(INDEX(Lists!$B$2:$B$27,MATCH(C282,Lists!$A$2:$A$27,0)),"رمز غير معروف"))</f>
        <v/>
      </c>
      <c r="E282" s="4"/>
      <c r="F282" s="18"/>
      <c r="G282" s="18"/>
      <c r="H282" s="4"/>
      <c r="I282" s="4"/>
      <c r="J282" s="4"/>
      <c r="K282" s="4"/>
      <c r="L282" s="18"/>
      <c r="M282" s="35"/>
      <c r="N282" s="35"/>
      <c r="O282" s="13" t="str">
        <f t="shared" ca="1" si="12"/>
        <v/>
      </c>
      <c r="P282" s="34" t="str">
        <f t="shared" si="13"/>
        <v/>
      </c>
      <c r="Q282" s="34" t="str">
        <f t="shared" ca="1" si="14"/>
        <v/>
      </c>
    </row>
    <row r="283" spans="1:17" ht="18" x14ac:dyDescent="0.25">
      <c r="A283" s="4"/>
      <c r="B283" s="35"/>
      <c r="C283" s="18"/>
      <c r="D283" s="10" t="str">
        <f>IF(C283="","",IFERROR(INDEX(Lists!$B$2:$B$27,MATCH(C283,Lists!$A$2:$A$27,0)),"رمز غير معروف"))</f>
        <v/>
      </c>
      <c r="E283" s="4"/>
      <c r="F283" s="18"/>
      <c r="G283" s="18"/>
      <c r="H283" s="4"/>
      <c r="I283" s="4"/>
      <c r="J283" s="4"/>
      <c r="K283" s="4"/>
      <c r="L283" s="18"/>
      <c r="M283" s="35"/>
      <c r="N283" s="35"/>
      <c r="O283" s="13" t="str">
        <f t="shared" ca="1" si="12"/>
        <v/>
      </c>
      <c r="P283" s="34" t="str">
        <f t="shared" si="13"/>
        <v/>
      </c>
      <c r="Q283" s="34" t="str">
        <f t="shared" ca="1" si="14"/>
        <v/>
      </c>
    </row>
    <row r="284" spans="1:17" ht="18" x14ac:dyDescent="0.25">
      <c r="A284" s="4"/>
      <c r="B284" s="35"/>
      <c r="C284" s="18"/>
      <c r="D284" s="10" t="str">
        <f>IF(C284="","",IFERROR(INDEX(Lists!$B$2:$B$27,MATCH(C284,Lists!$A$2:$A$27,0)),"رمز غير معروف"))</f>
        <v/>
      </c>
      <c r="E284" s="4"/>
      <c r="F284" s="18"/>
      <c r="G284" s="18"/>
      <c r="H284" s="4"/>
      <c r="I284" s="4"/>
      <c r="J284" s="4"/>
      <c r="K284" s="4"/>
      <c r="L284" s="18"/>
      <c r="M284" s="35"/>
      <c r="N284" s="35"/>
      <c r="O284" s="13" t="str">
        <f t="shared" ca="1" si="12"/>
        <v/>
      </c>
      <c r="P284" s="34" t="str">
        <f t="shared" si="13"/>
        <v/>
      </c>
      <c r="Q284" s="34" t="str">
        <f t="shared" ca="1" si="14"/>
        <v/>
      </c>
    </row>
    <row r="285" spans="1:17" ht="18" x14ac:dyDescent="0.25">
      <c r="A285" s="4"/>
      <c r="B285" s="35"/>
      <c r="C285" s="18"/>
      <c r="D285" s="10" t="str">
        <f>IF(C285="","",IFERROR(INDEX(Lists!$B$2:$B$27,MATCH(C285,Lists!$A$2:$A$27,0)),"رمز غير معروف"))</f>
        <v/>
      </c>
      <c r="E285" s="4"/>
      <c r="F285" s="18"/>
      <c r="G285" s="18"/>
      <c r="H285" s="4"/>
      <c r="I285" s="4"/>
      <c r="J285" s="4"/>
      <c r="K285" s="4"/>
      <c r="L285" s="18"/>
      <c r="M285" s="35"/>
      <c r="N285" s="35"/>
      <c r="O285" s="13" t="str">
        <f t="shared" ca="1" si="12"/>
        <v/>
      </c>
      <c r="P285" s="34" t="str">
        <f t="shared" si="13"/>
        <v/>
      </c>
      <c r="Q285" s="34" t="str">
        <f t="shared" ca="1" si="14"/>
        <v/>
      </c>
    </row>
    <row r="286" spans="1:17" ht="18" x14ac:dyDescent="0.25">
      <c r="A286" s="4"/>
      <c r="B286" s="35"/>
      <c r="C286" s="18"/>
      <c r="D286" s="10" t="str">
        <f>IF(C286="","",IFERROR(INDEX(Lists!$B$2:$B$27,MATCH(C286,Lists!$A$2:$A$27,0)),"رمز غير معروف"))</f>
        <v/>
      </c>
      <c r="E286" s="4"/>
      <c r="F286" s="18"/>
      <c r="G286" s="18"/>
      <c r="H286" s="4"/>
      <c r="I286" s="4"/>
      <c r="J286" s="4"/>
      <c r="K286" s="4"/>
      <c r="L286" s="18"/>
      <c r="M286" s="35"/>
      <c r="N286" s="35"/>
      <c r="O286" s="13" t="str">
        <f t="shared" ca="1" si="12"/>
        <v/>
      </c>
      <c r="P286" s="34" t="str">
        <f t="shared" si="13"/>
        <v/>
      </c>
      <c r="Q286" s="34" t="str">
        <f t="shared" ca="1" si="14"/>
        <v/>
      </c>
    </row>
    <row r="287" spans="1:17" ht="18" x14ac:dyDescent="0.25">
      <c r="A287" s="4"/>
      <c r="B287" s="35"/>
      <c r="C287" s="18"/>
      <c r="D287" s="10" t="str">
        <f>IF(C287="","",IFERROR(INDEX(Lists!$B$2:$B$27,MATCH(C287,Lists!$A$2:$A$27,0)),"رمز غير معروف"))</f>
        <v/>
      </c>
      <c r="E287" s="4"/>
      <c r="F287" s="18"/>
      <c r="G287" s="18"/>
      <c r="H287" s="4"/>
      <c r="I287" s="4"/>
      <c r="J287" s="4"/>
      <c r="K287" s="4"/>
      <c r="L287" s="18"/>
      <c r="M287" s="35"/>
      <c r="N287" s="35"/>
      <c r="O287" s="13" t="str">
        <f t="shared" ca="1" si="12"/>
        <v/>
      </c>
      <c r="P287" s="34" t="str">
        <f t="shared" si="13"/>
        <v/>
      </c>
      <c r="Q287" s="34" t="str">
        <f t="shared" ca="1" si="14"/>
        <v/>
      </c>
    </row>
    <row r="288" spans="1:17" ht="18" x14ac:dyDescent="0.25">
      <c r="A288" s="4"/>
      <c r="B288" s="35"/>
      <c r="C288" s="18"/>
      <c r="D288" s="10" t="str">
        <f>IF(C288="","",IFERROR(INDEX(Lists!$B$2:$B$27,MATCH(C288,Lists!$A$2:$A$27,0)),"رمز غير معروف"))</f>
        <v/>
      </c>
      <c r="E288" s="4"/>
      <c r="F288" s="18"/>
      <c r="G288" s="18"/>
      <c r="H288" s="4"/>
      <c r="I288" s="4"/>
      <c r="J288" s="4"/>
      <c r="K288" s="4"/>
      <c r="L288" s="18"/>
      <c r="M288" s="35"/>
      <c r="N288" s="35"/>
      <c r="O288" s="13" t="str">
        <f t="shared" ca="1" si="12"/>
        <v/>
      </c>
      <c r="P288" s="34" t="str">
        <f t="shared" si="13"/>
        <v/>
      </c>
      <c r="Q288" s="34" t="str">
        <f t="shared" ca="1" si="14"/>
        <v/>
      </c>
    </row>
    <row r="289" spans="1:17" ht="18" x14ac:dyDescent="0.25">
      <c r="A289" s="4"/>
      <c r="B289" s="35"/>
      <c r="C289" s="18"/>
      <c r="D289" s="10" t="str">
        <f>IF(C289="","",IFERROR(INDEX(Lists!$B$2:$B$27,MATCH(C289,Lists!$A$2:$A$27,0)),"رمز غير معروف"))</f>
        <v/>
      </c>
      <c r="E289" s="4"/>
      <c r="F289" s="18"/>
      <c r="G289" s="18"/>
      <c r="H289" s="4"/>
      <c r="I289" s="4"/>
      <c r="J289" s="4"/>
      <c r="K289" s="4"/>
      <c r="L289" s="18"/>
      <c r="M289" s="35"/>
      <c r="N289" s="35"/>
      <c r="O289" s="13" t="str">
        <f t="shared" ca="1" si="12"/>
        <v/>
      </c>
      <c r="P289" s="34" t="str">
        <f t="shared" si="13"/>
        <v/>
      </c>
      <c r="Q289" s="34" t="str">
        <f t="shared" ca="1" si="14"/>
        <v/>
      </c>
    </row>
    <row r="290" spans="1:17" ht="18" x14ac:dyDescent="0.25">
      <c r="A290" s="4"/>
      <c r="B290" s="35"/>
      <c r="C290" s="18"/>
      <c r="D290" s="10" t="str">
        <f>IF(C290="","",IFERROR(INDEX(Lists!$B$2:$B$27,MATCH(C290,Lists!$A$2:$A$27,0)),"رمز غير معروف"))</f>
        <v/>
      </c>
      <c r="E290" s="4"/>
      <c r="F290" s="18"/>
      <c r="G290" s="18"/>
      <c r="H290" s="4"/>
      <c r="I290" s="4"/>
      <c r="J290" s="4"/>
      <c r="K290" s="4"/>
      <c r="L290" s="18"/>
      <c r="M290" s="35"/>
      <c r="N290" s="35"/>
      <c r="O290" s="13" t="str">
        <f t="shared" ca="1" si="12"/>
        <v/>
      </c>
      <c r="P290" s="34" t="str">
        <f t="shared" si="13"/>
        <v/>
      </c>
      <c r="Q290" s="34" t="str">
        <f t="shared" ca="1" si="14"/>
        <v/>
      </c>
    </row>
    <row r="291" spans="1:17" ht="18" x14ac:dyDescent="0.25">
      <c r="A291" s="4"/>
      <c r="B291" s="35"/>
      <c r="C291" s="18"/>
      <c r="D291" s="10" t="str">
        <f>IF(C291="","",IFERROR(INDEX(Lists!$B$2:$B$27,MATCH(C291,Lists!$A$2:$A$27,0)),"رمز غير معروف"))</f>
        <v/>
      </c>
      <c r="E291" s="4"/>
      <c r="F291" s="18"/>
      <c r="G291" s="18"/>
      <c r="H291" s="4"/>
      <c r="I291" s="4"/>
      <c r="J291" s="4"/>
      <c r="K291" s="4"/>
      <c r="L291" s="18"/>
      <c r="M291" s="35"/>
      <c r="N291" s="35"/>
      <c r="O291" s="13" t="str">
        <f t="shared" ca="1" si="12"/>
        <v/>
      </c>
      <c r="P291" s="34" t="str">
        <f t="shared" si="13"/>
        <v/>
      </c>
      <c r="Q291" s="34" t="str">
        <f t="shared" ca="1" si="14"/>
        <v/>
      </c>
    </row>
    <row r="292" spans="1:17" ht="18" x14ac:dyDescent="0.25">
      <c r="A292" s="4"/>
      <c r="B292" s="35"/>
      <c r="C292" s="18"/>
      <c r="D292" s="10" t="str">
        <f>IF(C292="","",IFERROR(INDEX(Lists!$B$2:$B$27,MATCH(C292,Lists!$A$2:$A$27,0)),"رمز غير معروف"))</f>
        <v/>
      </c>
      <c r="E292" s="4"/>
      <c r="F292" s="18"/>
      <c r="G292" s="18"/>
      <c r="H292" s="4"/>
      <c r="I292" s="4"/>
      <c r="J292" s="4"/>
      <c r="K292" s="4"/>
      <c r="L292" s="18"/>
      <c r="M292" s="35"/>
      <c r="N292" s="35"/>
      <c r="O292" s="13" t="str">
        <f t="shared" ca="1" si="12"/>
        <v/>
      </c>
      <c r="P292" s="34" t="str">
        <f t="shared" si="13"/>
        <v/>
      </c>
      <c r="Q292" s="34" t="str">
        <f t="shared" ca="1" si="14"/>
        <v/>
      </c>
    </row>
    <row r="293" spans="1:17" ht="18" x14ac:dyDescent="0.25">
      <c r="A293" s="4"/>
      <c r="B293" s="35"/>
      <c r="C293" s="18"/>
      <c r="D293" s="10" t="str">
        <f>IF(C293="","",IFERROR(INDEX(Lists!$B$2:$B$27,MATCH(C293,Lists!$A$2:$A$27,0)),"رمز غير معروف"))</f>
        <v/>
      </c>
      <c r="E293" s="4"/>
      <c r="F293" s="18"/>
      <c r="G293" s="18"/>
      <c r="H293" s="4"/>
      <c r="I293" s="4"/>
      <c r="J293" s="4"/>
      <c r="K293" s="4"/>
      <c r="L293" s="18"/>
      <c r="M293" s="35"/>
      <c r="N293" s="35"/>
      <c r="O293" s="13" t="str">
        <f t="shared" ca="1" si="12"/>
        <v/>
      </c>
      <c r="P293" s="34" t="str">
        <f t="shared" si="13"/>
        <v/>
      </c>
      <c r="Q293" s="34" t="str">
        <f t="shared" ca="1" si="14"/>
        <v/>
      </c>
    </row>
    <row r="294" spans="1:17" ht="18" x14ac:dyDescent="0.25">
      <c r="A294" s="4"/>
      <c r="B294" s="35"/>
      <c r="C294" s="18"/>
      <c r="D294" s="10" t="str">
        <f>IF(C294="","",IFERROR(INDEX(Lists!$B$2:$B$27,MATCH(C294,Lists!$A$2:$A$27,0)),"رمز غير معروف"))</f>
        <v/>
      </c>
      <c r="E294" s="4"/>
      <c r="F294" s="18"/>
      <c r="G294" s="18"/>
      <c r="H294" s="4"/>
      <c r="I294" s="4"/>
      <c r="J294" s="4"/>
      <c r="K294" s="4"/>
      <c r="L294" s="18"/>
      <c r="M294" s="35"/>
      <c r="N294" s="35"/>
      <c r="O294" s="13" t="str">
        <f t="shared" ca="1" si="12"/>
        <v/>
      </c>
      <c r="P294" s="34" t="str">
        <f t="shared" si="13"/>
        <v/>
      </c>
      <c r="Q294" s="34" t="str">
        <f t="shared" ca="1" si="14"/>
        <v/>
      </c>
    </row>
    <row r="295" spans="1:17" ht="18" x14ac:dyDescent="0.25">
      <c r="A295" s="4"/>
      <c r="B295" s="35"/>
      <c r="C295" s="18"/>
      <c r="D295" s="10" t="str">
        <f>IF(C295="","",IFERROR(INDEX(Lists!$B$2:$B$27,MATCH(C295,Lists!$A$2:$A$27,0)),"رمز غير معروف"))</f>
        <v/>
      </c>
      <c r="E295" s="4"/>
      <c r="F295" s="18"/>
      <c r="G295" s="18"/>
      <c r="H295" s="4"/>
      <c r="I295" s="4"/>
      <c r="J295" s="4"/>
      <c r="K295" s="4"/>
      <c r="L295" s="18"/>
      <c r="M295" s="35"/>
      <c r="N295" s="35"/>
      <c r="O295" s="13" t="str">
        <f t="shared" ca="1" si="12"/>
        <v/>
      </c>
      <c r="P295" s="34" t="str">
        <f t="shared" si="13"/>
        <v/>
      </c>
      <c r="Q295" s="34" t="str">
        <f t="shared" ca="1" si="14"/>
        <v/>
      </c>
    </row>
    <row r="296" spans="1:17" ht="18" x14ac:dyDescent="0.25">
      <c r="A296" s="4"/>
      <c r="B296" s="35"/>
      <c r="C296" s="18"/>
      <c r="D296" s="10" t="str">
        <f>IF(C296="","",IFERROR(INDEX(Lists!$B$2:$B$27,MATCH(C296,Lists!$A$2:$A$27,0)),"رمز غير معروف"))</f>
        <v/>
      </c>
      <c r="E296" s="4"/>
      <c r="F296" s="18"/>
      <c r="G296" s="18"/>
      <c r="H296" s="4"/>
      <c r="I296" s="4"/>
      <c r="J296" s="4"/>
      <c r="K296" s="4"/>
      <c r="L296" s="18"/>
      <c r="M296" s="35"/>
      <c r="N296" s="35"/>
      <c r="O296" s="13" t="str">
        <f t="shared" ca="1" si="12"/>
        <v/>
      </c>
      <c r="P296" s="34" t="str">
        <f t="shared" si="13"/>
        <v/>
      </c>
      <c r="Q296" s="34" t="str">
        <f t="shared" ca="1" si="14"/>
        <v/>
      </c>
    </row>
    <row r="297" spans="1:17" ht="18" x14ac:dyDescent="0.25">
      <c r="A297" s="4"/>
      <c r="B297" s="35"/>
      <c r="C297" s="18"/>
      <c r="D297" s="10" t="str">
        <f>IF(C297="","",IFERROR(INDEX(Lists!$B$2:$B$27,MATCH(C297,Lists!$A$2:$A$27,0)),"رمز غير معروف"))</f>
        <v/>
      </c>
      <c r="E297" s="4"/>
      <c r="F297" s="18"/>
      <c r="G297" s="18"/>
      <c r="H297" s="4"/>
      <c r="I297" s="4"/>
      <c r="J297" s="4"/>
      <c r="K297" s="4"/>
      <c r="L297" s="18"/>
      <c r="M297" s="35"/>
      <c r="N297" s="35"/>
      <c r="O297" s="13" t="str">
        <f t="shared" ca="1" si="12"/>
        <v/>
      </c>
      <c r="P297" s="34" t="str">
        <f t="shared" si="13"/>
        <v/>
      </c>
      <c r="Q297" s="34" t="str">
        <f t="shared" ca="1" si="14"/>
        <v/>
      </c>
    </row>
    <row r="298" spans="1:17" ht="18" x14ac:dyDescent="0.25">
      <c r="A298" s="4"/>
      <c r="B298" s="35"/>
      <c r="C298" s="18"/>
      <c r="D298" s="10" t="str">
        <f>IF(C298="","",IFERROR(INDEX(Lists!$B$2:$B$27,MATCH(C298,Lists!$A$2:$A$27,0)),"رمز غير معروف"))</f>
        <v/>
      </c>
      <c r="E298" s="4"/>
      <c r="F298" s="18"/>
      <c r="G298" s="18"/>
      <c r="H298" s="4"/>
      <c r="I298" s="4"/>
      <c r="J298" s="4"/>
      <c r="K298" s="4"/>
      <c r="L298" s="18"/>
      <c r="M298" s="35"/>
      <c r="N298" s="35"/>
      <c r="O298" s="13" t="str">
        <f t="shared" ca="1" si="12"/>
        <v/>
      </c>
      <c r="P298" s="34" t="str">
        <f t="shared" si="13"/>
        <v/>
      </c>
      <c r="Q298" s="34" t="str">
        <f t="shared" ca="1" si="14"/>
        <v/>
      </c>
    </row>
    <row r="299" spans="1:17" ht="18" x14ac:dyDescent="0.25">
      <c r="A299" s="4"/>
      <c r="B299" s="35"/>
      <c r="C299" s="18"/>
      <c r="D299" s="10" t="str">
        <f>IF(C299="","",IFERROR(INDEX(Lists!$B$2:$B$27,MATCH(C299,Lists!$A$2:$A$27,0)),"رمز غير معروف"))</f>
        <v/>
      </c>
      <c r="E299" s="4"/>
      <c r="F299" s="18"/>
      <c r="G299" s="18"/>
      <c r="H299" s="4"/>
      <c r="I299" s="4"/>
      <c r="J299" s="4"/>
      <c r="K299" s="4"/>
      <c r="L299" s="18"/>
      <c r="M299" s="35"/>
      <c r="N299" s="35"/>
      <c r="O299" s="13" t="str">
        <f t="shared" ca="1" si="12"/>
        <v/>
      </c>
      <c r="P299" s="34" t="str">
        <f t="shared" si="13"/>
        <v/>
      </c>
      <c r="Q299" s="34" t="str">
        <f t="shared" ca="1" si="14"/>
        <v/>
      </c>
    </row>
    <row r="300" spans="1:17" ht="18" x14ac:dyDescent="0.25">
      <c r="A300" s="4"/>
      <c r="B300" s="35"/>
      <c r="C300" s="18"/>
      <c r="D300" s="10" t="str">
        <f>IF(C300="","",IFERROR(INDEX(Lists!$B$2:$B$27,MATCH(C300,Lists!$A$2:$A$27,0)),"رمز غير معروف"))</f>
        <v/>
      </c>
      <c r="E300" s="4"/>
      <c r="F300" s="18"/>
      <c r="G300" s="18"/>
      <c r="H300" s="4"/>
      <c r="I300" s="4"/>
      <c r="J300" s="4"/>
      <c r="K300" s="4"/>
      <c r="L300" s="18"/>
      <c r="M300" s="35"/>
      <c r="N300" s="35"/>
      <c r="O300" s="13" t="str">
        <f t="shared" ca="1" si="12"/>
        <v/>
      </c>
      <c r="P300" s="34" t="str">
        <f t="shared" si="13"/>
        <v/>
      </c>
      <c r="Q300" s="34" t="str">
        <f t="shared" ca="1" si="14"/>
        <v/>
      </c>
    </row>
    <row r="301" spans="1:17" ht="18" x14ac:dyDescent="0.25">
      <c r="A301" s="4"/>
      <c r="B301" s="35"/>
      <c r="C301" s="18"/>
      <c r="D301" s="10" t="str">
        <f>IF(C301="","",IFERROR(INDEX(Lists!$B$2:$B$27,MATCH(C301,Lists!$A$2:$A$27,0)),"رمز غير معروف"))</f>
        <v/>
      </c>
      <c r="E301" s="4"/>
      <c r="F301" s="18"/>
      <c r="G301" s="18"/>
      <c r="H301" s="4"/>
      <c r="I301" s="4"/>
      <c r="J301" s="4"/>
      <c r="K301" s="4"/>
      <c r="L301" s="18"/>
      <c r="M301" s="35"/>
      <c r="N301" s="35"/>
      <c r="O301" s="13" t="str">
        <f t="shared" ca="1" si="12"/>
        <v/>
      </c>
      <c r="P301" s="34" t="str">
        <f t="shared" si="13"/>
        <v/>
      </c>
      <c r="Q301" s="34" t="str">
        <f t="shared" ca="1" si="14"/>
        <v/>
      </c>
    </row>
    <row r="302" spans="1:17" ht="18" x14ac:dyDescent="0.25">
      <c r="A302" s="4"/>
      <c r="B302" s="35"/>
      <c r="C302" s="18"/>
      <c r="D302" s="10" t="str">
        <f>IF(C302="","",IFERROR(INDEX(Lists!$B$2:$B$27,MATCH(C302,Lists!$A$2:$A$27,0)),"رمز غير معروف"))</f>
        <v/>
      </c>
      <c r="E302" s="4"/>
      <c r="F302" s="18"/>
      <c r="G302" s="18"/>
      <c r="H302" s="4"/>
      <c r="I302" s="4"/>
      <c r="J302" s="4"/>
      <c r="K302" s="4"/>
      <c r="L302" s="18"/>
      <c r="M302" s="35"/>
      <c r="N302" s="35"/>
      <c r="O302" s="13" t="str">
        <f t="shared" ca="1" si="12"/>
        <v/>
      </c>
      <c r="P302" s="34" t="str">
        <f t="shared" si="13"/>
        <v/>
      </c>
      <c r="Q302" s="34" t="str">
        <f t="shared" ca="1" si="14"/>
        <v/>
      </c>
    </row>
    <row r="303" spans="1:17" ht="18" x14ac:dyDescent="0.25">
      <c r="A303" s="4"/>
      <c r="B303" s="35"/>
      <c r="C303" s="18"/>
      <c r="D303" s="10" t="str">
        <f>IF(C303="","",IFERROR(INDEX(Lists!$B$2:$B$27,MATCH(C303,Lists!$A$2:$A$27,0)),"رمز غير معروف"))</f>
        <v/>
      </c>
      <c r="E303" s="4"/>
      <c r="F303" s="18"/>
      <c r="G303" s="18"/>
      <c r="H303" s="4"/>
      <c r="I303" s="4"/>
      <c r="J303" s="4"/>
      <c r="K303" s="4"/>
      <c r="L303" s="18"/>
      <c r="M303" s="35"/>
      <c r="N303" s="35"/>
      <c r="O303" s="13" t="str">
        <f t="shared" ca="1" si="12"/>
        <v/>
      </c>
      <c r="P303" s="34" t="str">
        <f t="shared" si="13"/>
        <v/>
      </c>
      <c r="Q303" s="34" t="str">
        <f t="shared" ca="1" si="14"/>
        <v/>
      </c>
    </row>
    <row r="304" spans="1:17" ht="18" x14ac:dyDescent="0.25">
      <c r="A304" s="4"/>
      <c r="B304" s="35"/>
      <c r="C304" s="18"/>
      <c r="D304" s="10" t="str">
        <f>IF(C304="","",IFERROR(INDEX(Lists!$B$2:$B$27,MATCH(C304,Lists!$A$2:$A$27,0)),"رمز غير معروف"))</f>
        <v/>
      </c>
      <c r="E304" s="4"/>
      <c r="F304" s="18"/>
      <c r="G304" s="18"/>
      <c r="H304" s="4"/>
      <c r="I304" s="4"/>
      <c r="J304" s="4"/>
      <c r="K304" s="4"/>
      <c r="L304" s="18"/>
      <c r="M304" s="35"/>
      <c r="N304" s="35"/>
      <c r="O304" s="13" t="str">
        <f t="shared" ca="1" si="12"/>
        <v/>
      </c>
      <c r="P304" s="34" t="str">
        <f t="shared" si="13"/>
        <v/>
      </c>
      <c r="Q304" s="34" t="str">
        <f t="shared" ca="1" si="14"/>
        <v/>
      </c>
    </row>
  </sheetData>
  <autoFilter ref="A4:Q304" xr:uid="{00000000-0009-0000-0000-000004000000}"/>
  <conditionalFormatting sqref="O5:O304">
    <cfRule type="cellIs" dxfId="2" priority="1" operator="equal">
      <formula>"متأخر"</formula>
    </cfRule>
  </conditionalFormatting>
  <printOptions horizontalCentered="1"/>
  <pageMargins left="0.75" right="0.75" top="1" bottom="1" header="0.5" footer="0.5"/>
  <pageSetup paperSize="9" fitToHeight="0" orientation="landscape"/>
  <headerFooter>
    <oddFooter>&amp;Lالمبدعون العرب للاستشارات الهندسية&amp;Cصفحة &amp;P من &amp;N&amp;R&amp;A</oddFooter>
  </headerFooter>
  <extLst>
    <ext xmlns:x14="http://schemas.microsoft.com/office/spreadsheetml/2009/9/main" uri="{CCE6A557-97BC-4b89-ADB6-D9C93CAAB3DF}">
      <x14:dataValidations xmlns:xm="http://schemas.microsoft.com/office/excel/2006/main" count="4">
        <x14:dataValidation type="list" allowBlank="1" showErrorMessage="1" errorTitle="قيمة غير صحيحة" error="اختر من القائمة المنسدلة" xr:uid="{00000000-0002-0000-0400-000000000000}">
          <x14:formula1>
            <xm:f>Lists!$A$2:$A$27</xm:f>
          </x14:formula1>
          <xm:sqref>C5:C304</xm:sqref>
        </x14:dataValidation>
        <x14:dataValidation type="list" allowBlank="1" showErrorMessage="1" errorTitle="قيمة غير صحيحة" error="اختر من القائمة المنسدلة" xr:uid="{00000000-0002-0000-0400-000001000000}">
          <x14:formula1>
            <xm:f>Lists!$F$2:$F$3</xm:f>
          </x14:formula1>
          <xm:sqref>F5:F304</xm:sqref>
        </x14:dataValidation>
        <x14:dataValidation type="list" allowBlank="1" showErrorMessage="1" errorTitle="قيمة غير صحيحة" error="اختر من القائمة المنسدلة" xr:uid="{00000000-0002-0000-0400-000002000000}">
          <x14:formula1>
            <xm:f>Lists!$G$2:$G$7</xm:f>
          </x14:formula1>
          <xm:sqref>G5:G304</xm:sqref>
        </x14:dataValidation>
        <x14:dataValidation type="list" allowBlank="1" showErrorMessage="1" errorTitle="قيمة غير صحيحة" error="اختر من القائمة المنسدلة" xr:uid="{00000000-0002-0000-0400-000003000000}">
          <x14:formula1>
            <xm:f>Lists!$H$2:$H$9</xm:f>
          </x14:formula1>
          <xm:sqref>I5:I304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52976"/>
    <pageSetUpPr fitToPage="1"/>
  </sheetPr>
  <dimension ref="A1:N304"/>
  <sheetViews>
    <sheetView rightToLeft="1" workbookViewId="0">
      <pane xSplit="1" ySplit="4" topLeftCell="B5" activePane="bottomRight" state="frozen"/>
      <selection pane="topRight"/>
      <selection pane="bottomLeft"/>
      <selection pane="bottomRight"/>
    </sheetView>
  </sheetViews>
  <sheetFormatPr defaultRowHeight="13.8" x14ac:dyDescent="0.25"/>
  <cols>
    <col min="1" max="1" width="20" customWidth="1"/>
    <col min="2" max="2" width="8" customWidth="1"/>
    <col min="3" max="3" width="16" customWidth="1"/>
    <col min="4" max="4" width="9" customWidth="1"/>
    <col min="5" max="5" width="18" customWidth="1"/>
    <col min="6" max="6" width="32" customWidth="1"/>
    <col min="7" max="9" width="12" customWidth="1"/>
    <col min="10" max="10" width="9" customWidth="1"/>
    <col min="11" max="11" width="11" customWidth="1"/>
    <col min="12" max="12" width="13" customWidth="1"/>
    <col min="13" max="13" width="11" customWidth="1"/>
    <col min="14" max="14" width="28" customWidth="1"/>
  </cols>
  <sheetData>
    <row r="1" spans="1:14" ht="22.8" x14ac:dyDescent="0.65">
      <c r="A1" s="1" t="s">
        <v>1245</v>
      </c>
    </row>
    <row r="2" spans="1:14" ht="16.8" x14ac:dyDescent="0.5">
      <c r="A2" s="2" t="s">
        <v>1246</v>
      </c>
    </row>
    <row r="4" spans="1:14" ht="31.95" customHeight="1" x14ac:dyDescent="0.25">
      <c r="A4" s="12" t="s">
        <v>1247</v>
      </c>
      <c r="B4" s="12" t="s">
        <v>1216</v>
      </c>
      <c r="C4" s="12" t="s">
        <v>1248</v>
      </c>
      <c r="D4" s="12" t="s">
        <v>118</v>
      </c>
      <c r="E4" s="12" t="s">
        <v>79</v>
      </c>
      <c r="F4" s="12" t="s">
        <v>1249</v>
      </c>
      <c r="G4" s="12" t="s">
        <v>1250</v>
      </c>
      <c r="H4" s="12" t="s">
        <v>1251</v>
      </c>
      <c r="I4" s="12" t="s">
        <v>1252</v>
      </c>
      <c r="J4" s="12" t="s">
        <v>1253</v>
      </c>
      <c r="K4" s="12" t="s">
        <v>1254</v>
      </c>
      <c r="L4" s="12" t="s">
        <v>43</v>
      </c>
      <c r="M4" s="12" t="s">
        <v>1255</v>
      </c>
      <c r="N4" s="12" t="s">
        <v>1228</v>
      </c>
    </row>
    <row r="5" spans="1:14" ht="18" x14ac:dyDescent="0.25">
      <c r="A5" s="4"/>
      <c r="B5" s="18"/>
      <c r="C5" s="4"/>
      <c r="D5" s="18"/>
      <c r="E5" s="10" t="str">
        <f>IF(D5="","",IFERROR(INDEX(Lists!$B$2:$B$27,MATCH(D5,Lists!$A$2:$A$27,0)),"رمز غير معروف"))</f>
        <v/>
      </c>
      <c r="F5" s="4"/>
      <c r="G5" s="35"/>
      <c r="H5" s="35"/>
      <c r="I5" s="35"/>
      <c r="J5" s="18"/>
      <c r="K5" s="34" t="str">
        <f t="shared" ref="K5:K68" si="0">IF(OR(G5="",I5=""),"",I5-G5)</f>
        <v/>
      </c>
      <c r="L5" s="13" t="str">
        <f t="shared" ref="L5:L68" si="1">IF(A5="","",IF(I5="","قيد المراجعة",IF(OR(J5="A",J5="B"),"معتمد",IF(J5="","بدون كود","يعاد تقديمه"))))</f>
        <v/>
      </c>
      <c r="M5" s="34" t="str">
        <f t="shared" ref="M5:M68" si="2">IF(OR(B5&lt;&gt;"R0",J5=""),"",IF(OR(J5="A",J5="B"),1,0))</f>
        <v/>
      </c>
      <c r="N5" s="4"/>
    </row>
    <row r="6" spans="1:14" ht="18" x14ac:dyDescent="0.25">
      <c r="A6" s="4"/>
      <c r="B6" s="18"/>
      <c r="C6" s="4"/>
      <c r="D6" s="18"/>
      <c r="E6" s="10" t="str">
        <f>IF(D6="","",IFERROR(INDEX(Lists!$B$2:$B$27,MATCH(D6,Lists!$A$2:$A$27,0)),"رمز غير معروف"))</f>
        <v/>
      </c>
      <c r="F6" s="4"/>
      <c r="G6" s="35"/>
      <c r="H6" s="35"/>
      <c r="I6" s="35"/>
      <c r="J6" s="18"/>
      <c r="K6" s="34" t="str">
        <f t="shared" si="0"/>
        <v/>
      </c>
      <c r="L6" s="13" t="str">
        <f t="shared" si="1"/>
        <v/>
      </c>
      <c r="M6" s="34" t="str">
        <f t="shared" si="2"/>
        <v/>
      </c>
      <c r="N6" s="4"/>
    </row>
    <row r="7" spans="1:14" ht="18" x14ac:dyDescent="0.25">
      <c r="A7" s="4"/>
      <c r="B7" s="18"/>
      <c r="C7" s="4"/>
      <c r="D7" s="18"/>
      <c r="E7" s="10" t="str">
        <f>IF(D7="","",IFERROR(INDEX(Lists!$B$2:$B$27,MATCH(D7,Lists!$A$2:$A$27,0)),"رمز غير معروف"))</f>
        <v/>
      </c>
      <c r="F7" s="4"/>
      <c r="G7" s="35"/>
      <c r="H7" s="35"/>
      <c r="I7" s="35"/>
      <c r="J7" s="18"/>
      <c r="K7" s="34" t="str">
        <f t="shared" si="0"/>
        <v/>
      </c>
      <c r="L7" s="13" t="str">
        <f t="shared" si="1"/>
        <v/>
      </c>
      <c r="M7" s="34" t="str">
        <f t="shared" si="2"/>
        <v/>
      </c>
      <c r="N7" s="4"/>
    </row>
    <row r="8" spans="1:14" ht="18" x14ac:dyDescent="0.25">
      <c r="A8" s="4"/>
      <c r="B8" s="18"/>
      <c r="C8" s="4"/>
      <c r="D8" s="18"/>
      <c r="E8" s="10" t="str">
        <f>IF(D8="","",IFERROR(INDEX(Lists!$B$2:$B$27,MATCH(D8,Lists!$A$2:$A$27,0)),"رمز غير معروف"))</f>
        <v/>
      </c>
      <c r="F8" s="4"/>
      <c r="G8" s="35"/>
      <c r="H8" s="35"/>
      <c r="I8" s="35"/>
      <c r="J8" s="18"/>
      <c r="K8" s="34" t="str">
        <f t="shared" si="0"/>
        <v/>
      </c>
      <c r="L8" s="13" t="str">
        <f t="shared" si="1"/>
        <v/>
      </c>
      <c r="M8" s="34" t="str">
        <f t="shared" si="2"/>
        <v/>
      </c>
      <c r="N8" s="4"/>
    </row>
    <row r="9" spans="1:14" ht="18" x14ac:dyDescent="0.25">
      <c r="A9" s="4"/>
      <c r="B9" s="18"/>
      <c r="C9" s="4"/>
      <c r="D9" s="18"/>
      <c r="E9" s="10" t="str">
        <f>IF(D9="","",IFERROR(INDEX(Lists!$B$2:$B$27,MATCH(D9,Lists!$A$2:$A$27,0)),"رمز غير معروف"))</f>
        <v/>
      </c>
      <c r="F9" s="4"/>
      <c r="G9" s="35"/>
      <c r="H9" s="35"/>
      <c r="I9" s="35"/>
      <c r="J9" s="18"/>
      <c r="K9" s="34" t="str">
        <f t="shared" si="0"/>
        <v/>
      </c>
      <c r="L9" s="13" t="str">
        <f t="shared" si="1"/>
        <v/>
      </c>
      <c r="M9" s="34" t="str">
        <f t="shared" si="2"/>
        <v/>
      </c>
      <c r="N9" s="4"/>
    </row>
    <row r="10" spans="1:14" ht="18" x14ac:dyDescent="0.25">
      <c r="A10" s="4"/>
      <c r="B10" s="18"/>
      <c r="C10" s="4"/>
      <c r="D10" s="18"/>
      <c r="E10" s="10" t="str">
        <f>IF(D10="","",IFERROR(INDEX(Lists!$B$2:$B$27,MATCH(D10,Lists!$A$2:$A$27,0)),"رمز غير معروف"))</f>
        <v/>
      </c>
      <c r="F10" s="4"/>
      <c r="G10" s="35"/>
      <c r="H10" s="35"/>
      <c r="I10" s="35"/>
      <c r="J10" s="18"/>
      <c r="K10" s="34" t="str">
        <f t="shared" si="0"/>
        <v/>
      </c>
      <c r="L10" s="13" t="str">
        <f t="shared" si="1"/>
        <v/>
      </c>
      <c r="M10" s="34" t="str">
        <f t="shared" si="2"/>
        <v/>
      </c>
      <c r="N10" s="4"/>
    </row>
    <row r="11" spans="1:14" ht="18" x14ac:dyDescent="0.25">
      <c r="A11" s="4"/>
      <c r="B11" s="18"/>
      <c r="C11" s="4"/>
      <c r="D11" s="18"/>
      <c r="E11" s="10" t="str">
        <f>IF(D11="","",IFERROR(INDEX(Lists!$B$2:$B$27,MATCH(D11,Lists!$A$2:$A$27,0)),"رمز غير معروف"))</f>
        <v/>
      </c>
      <c r="F11" s="4"/>
      <c r="G11" s="35"/>
      <c r="H11" s="35"/>
      <c r="I11" s="35"/>
      <c r="J11" s="18"/>
      <c r="K11" s="34" t="str">
        <f t="shared" si="0"/>
        <v/>
      </c>
      <c r="L11" s="13" t="str">
        <f t="shared" si="1"/>
        <v/>
      </c>
      <c r="M11" s="34" t="str">
        <f t="shared" si="2"/>
        <v/>
      </c>
      <c r="N11" s="4"/>
    </row>
    <row r="12" spans="1:14" ht="18" x14ac:dyDescent="0.25">
      <c r="A12" s="4"/>
      <c r="B12" s="18"/>
      <c r="C12" s="4"/>
      <c r="D12" s="18"/>
      <c r="E12" s="10" t="str">
        <f>IF(D12="","",IFERROR(INDEX(Lists!$B$2:$B$27,MATCH(D12,Lists!$A$2:$A$27,0)),"رمز غير معروف"))</f>
        <v/>
      </c>
      <c r="F12" s="4"/>
      <c r="G12" s="35"/>
      <c r="H12" s="35"/>
      <c r="I12" s="35"/>
      <c r="J12" s="18"/>
      <c r="K12" s="34" t="str">
        <f t="shared" si="0"/>
        <v/>
      </c>
      <c r="L12" s="13" t="str">
        <f t="shared" si="1"/>
        <v/>
      </c>
      <c r="M12" s="34" t="str">
        <f t="shared" si="2"/>
        <v/>
      </c>
      <c r="N12" s="4"/>
    </row>
    <row r="13" spans="1:14" ht="18" x14ac:dyDescent="0.25">
      <c r="A13" s="4"/>
      <c r="B13" s="18"/>
      <c r="C13" s="4"/>
      <c r="D13" s="18"/>
      <c r="E13" s="10" t="str">
        <f>IF(D13="","",IFERROR(INDEX(Lists!$B$2:$B$27,MATCH(D13,Lists!$A$2:$A$27,0)),"رمز غير معروف"))</f>
        <v/>
      </c>
      <c r="F13" s="4"/>
      <c r="G13" s="35"/>
      <c r="H13" s="35"/>
      <c r="I13" s="35"/>
      <c r="J13" s="18"/>
      <c r="K13" s="34" t="str">
        <f t="shared" si="0"/>
        <v/>
      </c>
      <c r="L13" s="13" t="str">
        <f t="shared" si="1"/>
        <v/>
      </c>
      <c r="M13" s="34" t="str">
        <f t="shared" si="2"/>
        <v/>
      </c>
      <c r="N13" s="4"/>
    </row>
    <row r="14" spans="1:14" ht="18" x14ac:dyDescent="0.25">
      <c r="A14" s="4"/>
      <c r="B14" s="18"/>
      <c r="C14" s="4"/>
      <c r="D14" s="18"/>
      <c r="E14" s="10" t="str">
        <f>IF(D14="","",IFERROR(INDEX(Lists!$B$2:$B$27,MATCH(D14,Lists!$A$2:$A$27,0)),"رمز غير معروف"))</f>
        <v/>
      </c>
      <c r="F14" s="4"/>
      <c r="G14" s="35"/>
      <c r="H14" s="35"/>
      <c r="I14" s="35"/>
      <c r="J14" s="18"/>
      <c r="K14" s="34" t="str">
        <f t="shared" si="0"/>
        <v/>
      </c>
      <c r="L14" s="13" t="str">
        <f t="shared" si="1"/>
        <v/>
      </c>
      <c r="M14" s="34" t="str">
        <f t="shared" si="2"/>
        <v/>
      </c>
      <c r="N14" s="4"/>
    </row>
    <row r="15" spans="1:14" ht="18" x14ac:dyDescent="0.25">
      <c r="A15" s="4"/>
      <c r="B15" s="18"/>
      <c r="C15" s="4"/>
      <c r="D15" s="18"/>
      <c r="E15" s="10" t="str">
        <f>IF(D15="","",IFERROR(INDEX(Lists!$B$2:$B$27,MATCH(D15,Lists!$A$2:$A$27,0)),"رمز غير معروف"))</f>
        <v/>
      </c>
      <c r="F15" s="4"/>
      <c r="G15" s="35"/>
      <c r="H15" s="35"/>
      <c r="I15" s="35"/>
      <c r="J15" s="18"/>
      <c r="K15" s="34" t="str">
        <f t="shared" si="0"/>
        <v/>
      </c>
      <c r="L15" s="13" t="str">
        <f t="shared" si="1"/>
        <v/>
      </c>
      <c r="M15" s="34" t="str">
        <f t="shared" si="2"/>
        <v/>
      </c>
      <c r="N15" s="4"/>
    </row>
    <row r="16" spans="1:14" ht="18" x14ac:dyDescent="0.25">
      <c r="A16" s="4"/>
      <c r="B16" s="18"/>
      <c r="C16" s="4"/>
      <c r="D16" s="18"/>
      <c r="E16" s="10" t="str">
        <f>IF(D16="","",IFERROR(INDEX(Lists!$B$2:$B$27,MATCH(D16,Lists!$A$2:$A$27,0)),"رمز غير معروف"))</f>
        <v/>
      </c>
      <c r="F16" s="4"/>
      <c r="G16" s="35"/>
      <c r="H16" s="35"/>
      <c r="I16" s="35"/>
      <c r="J16" s="18"/>
      <c r="K16" s="34" t="str">
        <f t="shared" si="0"/>
        <v/>
      </c>
      <c r="L16" s="13" t="str">
        <f t="shared" si="1"/>
        <v/>
      </c>
      <c r="M16" s="34" t="str">
        <f t="shared" si="2"/>
        <v/>
      </c>
      <c r="N16" s="4"/>
    </row>
    <row r="17" spans="1:14" ht="18" x14ac:dyDescent="0.25">
      <c r="A17" s="4"/>
      <c r="B17" s="18"/>
      <c r="C17" s="4"/>
      <c r="D17" s="18"/>
      <c r="E17" s="10" t="str">
        <f>IF(D17="","",IFERROR(INDEX(Lists!$B$2:$B$27,MATCH(D17,Lists!$A$2:$A$27,0)),"رمز غير معروف"))</f>
        <v/>
      </c>
      <c r="F17" s="4"/>
      <c r="G17" s="35"/>
      <c r="H17" s="35"/>
      <c r="I17" s="35"/>
      <c r="J17" s="18"/>
      <c r="K17" s="34" t="str">
        <f t="shared" si="0"/>
        <v/>
      </c>
      <c r="L17" s="13" t="str">
        <f t="shared" si="1"/>
        <v/>
      </c>
      <c r="M17" s="34" t="str">
        <f t="shared" si="2"/>
        <v/>
      </c>
      <c r="N17" s="4"/>
    </row>
    <row r="18" spans="1:14" ht="18" x14ac:dyDescent="0.25">
      <c r="A18" s="4"/>
      <c r="B18" s="18"/>
      <c r="C18" s="4"/>
      <c r="D18" s="18"/>
      <c r="E18" s="10" t="str">
        <f>IF(D18="","",IFERROR(INDEX(Lists!$B$2:$B$27,MATCH(D18,Lists!$A$2:$A$27,0)),"رمز غير معروف"))</f>
        <v/>
      </c>
      <c r="F18" s="4"/>
      <c r="G18" s="35"/>
      <c r="H18" s="35"/>
      <c r="I18" s="35"/>
      <c r="J18" s="18"/>
      <c r="K18" s="34" t="str">
        <f t="shared" si="0"/>
        <v/>
      </c>
      <c r="L18" s="13" t="str">
        <f t="shared" si="1"/>
        <v/>
      </c>
      <c r="M18" s="34" t="str">
        <f t="shared" si="2"/>
        <v/>
      </c>
      <c r="N18" s="4"/>
    </row>
    <row r="19" spans="1:14" ht="18" x14ac:dyDescent="0.25">
      <c r="A19" s="4"/>
      <c r="B19" s="18"/>
      <c r="C19" s="4"/>
      <c r="D19" s="18"/>
      <c r="E19" s="10" t="str">
        <f>IF(D19="","",IFERROR(INDEX(Lists!$B$2:$B$27,MATCH(D19,Lists!$A$2:$A$27,0)),"رمز غير معروف"))</f>
        <v/>
      </c>
      <c r="F19" s="4"/>
      <c r="G19" s="35"/>
      <c r="H19" s="35"/>
      <c r="I19" s="35"/>
      <c r="J19" s="18"/>
      <c r="K19" s="34" t="str">
        <f t="shared" si="0"/>
        <v/>
      </c>
      <c r="L19" s="13" t="str">
        <f t="shared" si="1"/>
        <v/>
      </c>
      <c r="M19" s="34" t="str">
        <f t="shared" si="2"/>
        <v/>
      </c>
      <c r="N19" s="4"/>
    </row>
    <row r="20" spans="1:14" ht="18" x14ac:dyDescent="0.25">
      <c r="A20" s="4"/>
      <c r="B20" s="18"/>
      <c r="C20" s="4"/>
      <c r="D20" s="18"/>
      <c r="E20" s="10" t="str">
        <f>IF(D20="","",IFERROR(INDEX(Lists!$B$2:$B$27,MATCH(D20,Lists!$A$2:$A$27,0)),"رمز غير معروف"))</f>
        <v/>
      </c>
      <c r="F20" s="4"/>
      <c r="G20" s="35"/>
      <c r="H20" s="35"/>
      <c r="I20" s="35"/>
      <c r="J20" s="18"/>
      <c r="K20" s="34" t="str">
        <f t="shared" si="0"/>
        <v/>
      </c>
      <c r="L20" s="13" t="str">
        <f t="shared" si="1"/>
        <v/>
      </c>
      <c r="M20" s="34" t="str">
        <f t="shared" si="2"/>
        <v/>
      </c>
      <c r="N20" s="4"/>
    </row>
    <row r="21" spans="1:14" ht="18" x14ac:dyDescent="0.25">
      <c r="A21" s="4"/>
      <c r="B21" s="18"/>
      <c r="C21" s="4"/>
      <c r="D21" s="18"/>
      <c r="E21" s="10" t="str">
        <f>IF(D21="","",IFERROR(INDEX(Lists!$B$2:$B$27,MATCH(D21,Lists!$A$2:$A$27,0)),"رمز غير معروف"))</f>
        <v/>
      </c>
      <c r="F21" s="4"/>
      <c r="G21" s="35"/>
      <c r="H21" s="35"/>
      <c r="I21" s="35"/>
      <c r="J21" s="18"/>
      <c r="K21" s="34" t="str">
        <f t="shared" si="0"/>
        <v/>
      </c>
      <c r="L21" s="13" t="str">
        <f t="shared" si="1"/>
        <v/>
      </c>
      <c r="M21" s="34" t="str">
        <f t="shared" si="2"/>
        <v/>
      </c>
      <c r="N21" s="4"/>
    </row>
    <row r="22" spans="1:14" ht="18" x14ac:dyDescent="0.25">
      <c r="A22" s="4"/>
      <c r="B22" s="18"/>
      <c r="C22" s="4"/>
      <c r="D22" s="18"/>
      <c r="E22" s="10" t="str">
        <f>IF(D22="","",IFERROR(INDEX(Lists!$B$2:$B$27,MATCH(D22,Lists!$A$2:$A$27,0)),"رمز غير معروف"))</f>
        <v/>
      </c>
      <c r="F22" s="4"/>
      <c r="G22" s="35"/>
      <c r="H22" s="35"/>
      <c r="I22" s="35"/>
      <c r="J22" s="18"/>
      <c r="K22" s="34" t="str">
        <f t="shared" si="0"/>
        <v/>
      </c>
      <c r="L22" s="13" t="str">
        <f t="shared" si="1"/>
        <v/>
      </c>
      <c r="M22" s="34" t="str">
        <f t="shared" si="2"/>
        <v/>
      </c>
      <c r="N22" s="4"/>
    </row>
    <row r="23" spans="1:14" ht="18" x14ac:dyDescent="0.25">
      <c r="A23" s="4"/>
      <c r="B23" s="18"/>
      <c r="C23" s="4"/>
      <c r="D23" s="18"/>
      <c r="E23" s="10" t="str">
        <f>IF(D23="","",IFERROR(INDEX(Lists!$B$2:$B$27,MATCH(D23,Lists!$A$2:$A$27,0)),"رمز غير معروف"))</f>
        <v/>
      </c>
      <c r="F23" s="4"/>
      <c r="G23" s="35"/>
      <c r="H23" s="35"/>
      <c r="I23" s="35"/>
      <c r="J23" s="18"/>
      <c r="K23" s="34" t="str">
        <f t="shared" si="0"/>
        <v/>
      </c>
      <c r="L23" s="13" t="str">
        <f t="shared" si="1"/>
        <v/>
      </c>
      <c r="M23" s="34" t="str">
        <f t="shared" si="2"/>
        <v/>
      </c>
      <c r="N23" s="4"/>
    </row>
    <row r="24" spans="1:14" ht="18" x14ac:dyDescent="0.25">
      <c r="A24" s="4"/>
      <c r="B24" s="18"/>
      <c r="C24" s="4"/>
      <c r="D24" s="18"/>
      <c r="E24" s="10" t="str">
        <f>IF(D24="","",IFERROR(INDEX(Lists!$B$2:$B$27,MATCH(D24,Lists!$A$2:$A$27,0)),"رمز غير معروف"))</f>
        <v/>
      </c>
      <c r="F24" s="4"/>
      <c r="G24" s="35"/>
      <c r="H24" s="35"/>
      <c r="I24" s="35"/>
      <c r="J24" s="18"/>
      <c r="K24" s="34" t="str">
        <f t="shared" si="0"/>
        <v/>
      </c>
      <c r="L24" s="13" t="str">
        <f t="shared" si="1"/>
        <v/>
      </c>
      <c r="M24" s="34" t="str">
        <f t="shared" si="2"/>
        <v/>
      </c>
      <c r="N24" s="4"/>
    </row>
    <row r="25" spans="1:14" ht="18" x14ac:dyDescent="0.25">
      <c r="A25" s="4"/>
      <c r="B25" s="18"/>
      <c r="C25" s="4"/>
      <c r="D25" s="18"/>
      <c r="E25" s="10" t="str">
        <f>IF(D25="","",IFERROR(INDEX(Lists!$B$2:$B$27,MATCH(D25,Lists!$A$2:$A$27,0)),"رمز غير معروف"))</f>
        <v/>
      </c>
      <c r="F25" s="4"/>
      <c r="G25" s="35"/>
      <c r="H25" s="35"/>
      <c r="I25" s="35"/>
      <c r="J25" s="18"/>
      <c r="K25" s="34" t="str">
        <f t="shared" si="0"/>
        <v/>
      </c>
      <c r="L25" s="13" t="str">
        <f t="shared" si="1"/>
        <v/>
      </c>
      <c r="M25" s="34" t="str">
        <f t="shared" si="2"/>
        <v/>
      </c>
      <c r="N25" s="4"/>
    </row>
    <row r="26" spans="1:14" ht="18" x14ac:dyDescent="0.25">
      <c r="A26" s="4"/>
      <c r="B26" s="18"/>
      <c r="C26" s="4"/>
      <c r="D26" s="18"/>
      <c r="E26" s="10" t="str">
        <f>IF(D26="","",IFERROR(INDEX(Lists!$B$2:$B$27,MATCH(D26,Lists!$A$2:$A$27,0)),"رمز غير معروف"))</f>
        <v/>
      </c>
      <c r="F26" s="4"/>
      <c r="G26" s="35"/>
      <c r="H26" s="35"/>
      <c r="I26" s="35"/>
      <c r="J26" s="18"/>
      <c r="K26" s="34" t="str">
        <f t="shared" si="0"/>
        <v/>
      </c>
      <c r="L26" s="13" t="str">
        <f t="shared" si="1"/>
        <v/>
      </c>
      <c r="M26" s="34" t="str">
        <f t="shared" si="2"/>
        <v/>
      </c>
      <c r="N26" s="4"/>
    </row>
    <row r="27" spans="1:14" ht="18" x14ac:dyDescent="0.25">
      <c r="A27" s="4"/>
      <c r="B27" s="18"/>
      <c r="C27" s="4"/>
      <c r="D27" s="18"/>
      <c r="E27" s="10" t="str">
        <f>IF(D27="","",IFERROR(INDEX(Lists!$B$2:$B$27,MATCH(D27,Lists!$A$2:$A$27,0)),"رمز غير معروف"))</f>
        <v/>
      </c>
      <c r="F27" s="4"/>
      <c r="G27" s="35"/>
      <c r="H27" s="35"/>
      <c r="I27" s="35"/>
      <c r="J27" s="18"/>
      <c r="K27" s="34" t="str">
        <f t="shared" si="0"/>
        <v/>
      </c>
      <c r="L27" s="13" t="str">
        <f t="shared" si="1"/>
        <v/>
      </c>
      <c r="M27" s="34" t="str">
        <f t="shared" si="2"/>
        <v/>
      </c>
      <c r="N27" s="4"/>
    </row>
    <row r="28" spans="1:14" ht="18" x14ac:dyDescent="0.25">
      <c r="A28" s="4"/>
      <c r="B28" s="18"/>
      <c r="C28" s="4"/>
      <c r="D28" s="18"/>
      <c r="E28" s="10" t="str">
        <f>IF(D28="","",IFERROR(INDEX(Lists!$B$2:$B$27,MATCH(D28,Lists!$A$2:$A$27,0)),"رمز غير معروف"))</f>
        <v/>
      </c>
      <c r="F28" s="4"/>
      <c r="G28" s="35"/>
      <c r="H28" s="35"/>
      <c r="I28" s="35"/>
      <c r="J28" s="18"/>
      <c r="K28" s="34" t="str">
        <f t="shared" si="0"/>
        <v/>
      </c>
      <c r="L28" s="13" t="str">
        <f t="shared" si="1"/>
        <v/>
      </c>
      <c r="M28" s="34" t="str">
        <f t="shared" si="2"/>
        <v/>
      </c>
      <c r="N28" s="4"/>
    </row>
    <row r="29" spans="1:14" ht="18" x14ac:dyDescent="0.25">
      <c r="A29" s="4"/>
      <c r="B29" s="18"/>
      <c r="C29" s="4"/>
      <c r="D29" s="18"/>
      <c r="E29" s="10" t="str">
        <f>IF(D29="","",IFERROR(INDEX(Lists!$B$2:$B$27,MATCH(D29,Lists!$A$2:$A$27,0)),"رمز غير معروف"))</f>
        <v/>
      </c>
      <c r="F29" s="4"/>
      <c r="G29" s="35"/>
      <c r="H29" s="35"/>
      <c r="I29" s="35"/>
      <c r="J29" s="18"/>
      <c r="K29" s="34" t="str">
        <f t="shared" si="0"/>
        <v/>
      </c>
      <c r="L29" s="13" t="str">
        <f t="shared" si="1"/>
        <v/>
      </c>
      <c r="M29" s="34" t="str">
        <f t="shared" si="2"/>
        <v/>
      </c>
      <c r="N29" s="4"/>
    </row>
    <row r="30" spans="1:14" ht="18" x14ac:dyDescent="0.25">
      <c r="A30" s="4"/>
      <c r="B30" s="18"/>
      <c r="C30" s="4"/>
      <c r="D30" s="18"/>
      <c r="E30" s="10" t="str">
        <f>IF(D30="","",IFERROR(INDEX(Lists!$B$2:$B$27,MATCH(D30,Lists!$A$2:$A$27,0)),"رمز غير معروف"))</f>
        <v/>
      </c>
      <c r="F30" s="4"/>
      <c r="G30" s="35"/>
      <c r="H30" s="35"/>
      <c r="I30" s="35"/>
      <c r="J30" s="18"/>
      <c r="K30" s="34" t="str">
        <f t="shared" si="0"/>
        <v/>
      </c>
      <c r="L30" s="13" t="str">
        <f t="shared" si="1"/>
        <v/>
      </c>
      <c r="M30" s="34" t="str">
        <f t="shared" si="2"/>
        <v/>
      </c>
      <c r="N30" s="4"/>
    </row>
    <row r="31" spans="1:14" ht="18" x14ac:dyDescent="0.25">
      <c r="A31" s="4"/>
      <c r="B31" s="18"/>
      <c r="C31" s="4"/>
      <c r="D31" s="18"/>
      <c r="E31" s="10" t="str">
        <f>IF(D31="","",IFERROR(INDEX(Lists!$B$2:$B$27,MATCH(D31,Lists!$A$2:$A$27,0)),"رمز غير معروف"))</f>
        <v/>
      </c>
      <c r="F31" s="4"/>
      <c r="G31" s="35"/>
      <c r="H31" s="35"/>
      <c r="I31" s="35"/>
      <c r="J31" s="18"/>
      <c r="K31" s="34" t="str">
        <f t="shared" si="0"/>
        <v/>
      </c>
      <c r="L31" s="13" t="str">
        <f t="shared" si="1"/>
        <v/>
      </c>
      <c r="M31" s="34" t="str">
        <f t="shared" si="2"/>
        <v/>
      </c>
      <c r="N31" s="4"/>
    </row>
    <row r="32" spans="1:14" ht="18" x14ac:dyDescent="0.25">
      <c r="A32" s="4"/>
      <c r="B32" s="18"/>
      <c r="C32" s="4"/>
      <c r="D32" s="18"/>
      <c r="E32" s="10" t="str">
        <f>IF(D32="","",IFERROR(INDEX(Lists!$B$2:$B$27,MATCH(D32,Lists!$A$2:$A$27,0)),"رمز غير معروف"))</f>
        <v/>
      </c>
      <c r="F32" s="4"/>
      <c r="G32" s="35"/>
      <c r="H32" s="35"/>
      <c r="I32" s="35"/>
      <c r="J32" s="18"/>
      <c r="K32" s="34" t="str">
        <f t="shared" si="0"/>
        <v/>
      </c>
      <c r="L32" s="13" t="str">
        <f t="shared" si="1"/>
        <v/>
      </c>
      <c r="M32" s="34" t="str">
        <f t="shared" si="2"/>
        <v/>
      </c>
      <c r="N32" s="4"/>
    </row>
    <row r="33" spans="1:14" ht="18" x14ac:dyDescent="0.25">
      <c r="A33" s="4"/>
      <c r="B33" s="18"/>
      <c r="C33" s="4"/>
      <c r="D33" s="18"/>
      <c r="E33" s="10" t="str">
        <f>IF(D33="","",IFERROR(INDEX(Lists!$B$2:$B$27,MATCH(D33,Lists!$A$2:$A$27,0)),"رمز غير معروف"))</f>
        <v/>
      </c>
      <c r="F33" s="4"/>
      <c r="G33" s="35"/>
      <c r="H33" s="35"/>
      <c r="I33" s="35"/>
      <c r="J33" s="18"/>
      <c r="K33" s="34" t="str">
        <f t="shared" si="0"/>
        <v/>
      </c>
      <c r="L33" s="13" t="str">
        <f t="shared" si="1"/>
        <v/>
      </c>
      <c r="M33" s="34" t="str">
        <f t="shared" si="2"/>
        <v/>
      </c>
      <c r="N33" s="4"/>
    </row>
    <row r="34" spans="1:14" ht="18" x14ac:dyDescent="0.25">
      <c r="A34" s="4"/>
      <c r="B34" s="18"/>
      <c r="C34" s="4"/>
      <c r="D34" s="18"/>
      <c r="E34" s="10" t="str">
        <f>IF(D34="","",IFERROR(INDEX(Lists!$B$2:$B$27,MATCH(D34,Lists!$A$2:$A$27,0)),"رمز غير معروف"))</f>
        <v/>
      </c>
      <c r="F34" s="4"/>
      <c r="G34" s="35"/>
      <c r="H34" s="35"/>
      <c r="I34" s="35"/>
      <c r="J34" s="18"/>
      <c r="K34" s="34" t="str">
        <f t="shared" si="0"/>
        <v/>
      </c>
      <c r="L34" s="13" t="str">
        <f t="shared" si="1"/>
        <v/>
      </c>
      <c r="M34" s="34" t="str">
        <f t="shared" si="2"/>
        <v/>
      </c>
      <c r="N34" s="4"/>
    </row>
    <row r="35" spans="1:14" ht="18" x14ac:dyDescent="0.25">
      <c r="A35" s="4"/>
      <c r="B35" s="18"/>
      <c r="C35" s="4"/>
      <c r="D35" s="18"/>
      <c r="E35" s="10" t="str">
        <f>IF(D35="","",IFERROR(INDEX(Lists!$B$2:$B$27,MATCH(D35,Lists!$A$2:$A$27,0)),"رمز غير معروف"))</f>
        <v/>
      </c>
      <c r="F35" s="4"/>
      <c r="G35" s="35"/>
      <c r="H35" s="35"/>
      <c r="I35" s="35"/>
      <c r="J35" s="18"/>
      <c r="K35" s="34" t="str">
        <f t="shared" si="0"/>
        <v/>
      </c>
      <c r="L35" s="13" t="str">
        <f t="shared" si="1"/>
        <v/>
      </c>
      <c r="M35" s="34" t="str">
        <f t="shared" si="2"/>
        <v/>
      </c>
      <c r="N35" s="4"/>
    </row>
    <row r="36" spans="1:14" ht="18" x14ac:dyDescent="0.25">
      <c r="A36" s="4"/>
      <c r="B36" s="18"/>
      <c r="C36" s="4"/>
      <c r="D36" s="18"/>
      <c r="E36" s="10" t="str">
        <f>IF(D36="","",IFERROR(INDEX(Lists!$B$2:$B$27,MATCH(D36,Lists!$A$2:$A$27,0)),"رمز غير معروف"))</f>
        <v/>
      </c>
      <c r="F36" s="4"/>
      <c r="G36" s="35"/>
      <c r="H36" s="35"/>
      <c r="I36" s="35"/>
      <c r="J36" s="18"/>
      <c r="K36" s="34" t="str">
        <f t="shared" si="0"/>
        <v/>
      </c>
      <c r="L36" s="13" t="str">
        <f t="shared" si="1"/>
        <v/>
      </c>
      <c r="M36" s="34" t="str">
        <f t="shared" si="2"/>
        <v/>
      </c>
      <c r="N36" s="4"/>
    </row>
    <row r="37" spans="1:14" ht="18" x14ac:dyDescent="0.25">
      <c r="A37" s="4"/>
      <c r="B37" s="18"/>
      <c r="C37" s="4"/>
      <c r="D37" s="18"/>
      <c r="E37" s="10" t="str">
        <f>IF(D37="","",IFERROR(INDEX(Lists!$B$2:$B$27,MATCH(D37,Lists!$A$2:$A$27,0)),"رمز غير معروف"))</f>
        <v/>
      </c>
      <c r="F37" s="4"/>
      <c r="G37" s="35"/>
      <c r="H37" s="35"/>
      <c r="I37" s="35"/>
      <c r="J37" s="18"/>
      <c r="K37" s="34" t="str">
        <f t="shared" si="0"/>
        <v/>
      </c>
      <c r="L37" s="13" t="str">
        <f t="shared" si="1"/>
        <v/>
      </c>
      <c r="M37" s="34" t="str">
        <f t="shared" si="2"/>
        <v/>
      </c>
      <c r="N37" s="4"/>
    </row>
    <row r="38" spans="1:14" ht="18" x14ac:dyDescent="0.25">
      <c r="A38" s="4"/>
      <c r="B38" s="18"/>
      <c r="C38" s="4"/>
      <c r="D38" s="18"/>
      <c r="E38" s="10" t="str">
        <f>IF(D38="","",IFERROR(INDEX(Lists!$B$2:$B$27,MATCH(D38,Lists!$A$2:$A$27,0)),"رمز غير معروف"))</f>
        <v/>
      </c>
      <c r="F38" s="4"/>
      <c r="G38" s="35"/>
      <c r="H38" s="35"/>
      <c r="I38" s="35"/>
      <c r="J38" s="18"/>
      <c r="K38" s="34" t="str">
        <f t="shared" si="0"/>
        <v/>
      </c>
      <c r="L38" s="13" t="str">
        <f t="shared" si="1"/>
        <v/>
      </c>
      <c r="M38" s="34" t="str">
        <f t="shared" si="2"/>
        <v/>
      </c>
      <c r="N38" s="4"/>
    </row>
    <row r="39" spans="1:14" ht="18" x14ac:dyDescent="0.25">
      <c r="A39" s="4"/>
      <c r="B39" s="18"/>
      <c r="C39" s="4"/>
      <c r="D39" s="18"/>
      <c r="E39" s="10" t="str">
        <f>IF(D39="","",IFERROR(INDEX(Lists!$B$2:$B$27,MATCH(D39,Lists!$A$2:$A$27,0)),"رمز غير معروف"))</f>
        <v/>
      </c>
      <c r="F39" s="4"/>
      <c r="G39" s="35"/>
      <c r="H39" s="35"/>
      <c r="I39" s="35"/>
      <c r="J39" s="18"/>
      <c r="K39" s="34" t="str">
        <f t="shared" si="0"/>
        <v/>
      </c>
      <c r="L39" s="13" t="str">
        <f t="shared" si="1"/>
        <v/>
      </c>
      <c r="M39" s="34" t="str">
        <f t="shared" si="2"/>
        <v/>
      </c>
      <c r="N39" s="4"/>
    </row>
    <row r="40" spans="1:14" ht="18" x14ac:dyDescent="0.25">
      <c r="A40" s="4"/>
      <c r="B40" s="18"/>
      <c r="C40" s="4"/>
      <c r="D40" s="18"/>
      <c r="E40" s="10" t="str">
        <f>IF(D40="","",IFERROR(INDEX(Lists!$B$2:$B$27,MATCH(D40,Lists!$A$2:$A$27,0)),"رمز غير معروف"))</f>
        <v/>
      </c>
      <c r="F40" s="4"/>
      <c r="G40" s="35"/>
      <c r="H40" s="35"/>
      <c r="I40" s="35"/>
      <c r="J40" s="18"/>
      <c r="K40" s="34" t="str">
        <f t="shared" si="0"/>
        <v/>
      </c>
      <c r="L40" s="13" t="str">
        <f t="shared" si="1"/>
        <v/>
      </c>
      <c r="M40" s="34" t="str">
        <f t="shared" si="2"/>
        <v/>
      </c>
      <c r="N40" s="4"/>
    </row>
    <row r="41" spans="1:14" ht="18" x14ac:dyDescent="0.25">
      <c r="A41" s="4"/>
      <c r="B41" s="18"/>
      <c r="C41" s="4"/>
      <c r="D41" s="18"/>
      <c r="E41" s="10" t="str">
        <f>IF(D41="","",IFERROR(INDEX(Lists!$B$2:$B$27,MATCH(D41,Lists!$A$2:$A$27,0)),"رمز غير معروف"))</f>
        <v/>
      </c>
      <c r="F41" s="4"/>
      <c r="G41" s="35"/>
      <c r="H41" s="35"/>
      <c r="I41" s="35"/>
      <c r="J41" s="18"/>
      <c r="K41" s="34" t="str">
        <f t="shared" si="0"/>
        <v/>
      </c>
      <c r="L41" s="13" t="str">
        <f t="shared" si="1"/>
        <v/>
      </c>
      <c r="M41" s="34" t="str">
        <f t="shared" si="2"/>
        <v/>
      </c>
      <c r="N41" s="4"/>
    </row>
    <row r="42" spans="1:14" ht="18" x14ac:dyDescent="0.25">
      <c r="A42" s="4"/>
      <c r="B42" s="18"/>
      <c r="C42" s="4"/>
      <c r="D42" s="18"/>
      <c r="E42" s="10" t="str">
        <f>IF(D42="","",IFERROR(INDEX(Lists!$B$2:$B$27,MATCH(D42,Lists!$A$2:$A$27,0)),"رمز غير معروف"))</f>
        <v/>
      </c>
      <c r="F42" s="4"/>
      <c r="G42" s="35"/>
      <c r="H42" s="35"/>
      <c r="I42" s="35"/>
      <c r="J42" s="18"/>
      <c r="K42" s="34" t="str">
        <f t="shared" si="0"/>
        <v/>
      </c>
      <c r="L42" s="13" t="str">
        <f t="shared" si="1"/>
        <v/>
      </c>
      <c r="M42" s="34" t="str">
        <f t="shared" si="2"/>
        <v/>
      </c>
      <c r="N42" s="4"/>
    </row>
    <row r="43" spans="1:14" ht="18" x14ac:dyDescent="0.25">
      <c r="A43" s="4"/>
      <c r="B43" s="18"/>
      <c r="C43" s="4"/>
      <c r="D43" s="18"/>
      <c r="E43" s="10" t="str">
        <f>IF(D43="","",IFERROR(INDEX(Lists!$B$2:$B$27,MATCH(D43,Lists!$A$2:$A$27,0)),"رمز غير معروف"))</f>
        <v/>
      </c>
      <c r="F43" s="4"/>
      <c r="G43" s="35"/>
      <c r="H43" s="35"/>
      <c r="I43" s="35"/>
      <c r="J43" s="18"/>
      <c r="K43" s="34" t="str">
        <f t="shared" si="0"/>
        <v/>
      </c>
      <c r="L43" s="13" t="str">
        <f t="shared" si="1"/>
        <v/>
      </c>
      <c r="M43" s="34" t="str">
        <f t="shared" si="2"/>
        <v/>
      </c>
      <c r="N43" s="4"/>
    </row>
    <row r="44" spans="1:14" ht="18" x14ac:dyDescent="0.25">
      <c r="A44" s="4"/>
      <c r="B44" s="18"/>
      <c r="C44" s="4"/>
      <c r="D44" s="18"/>
      <c r="E44" s="10" t="str">
        <f>IF(D44="","",IFERROR(INDEX(Lists!$B$2:$B$27,MATCH(D44,Lists!$A$2:$A$27,0)),"رمز غير معروف"))</f>
        <v/>
      </c>
      <c r="F44" s="4"/>
      <c r="G44" s="35"/>
      <c r="H44" s="35"/>
      <c r="I44" s="35"/>
      <c r="J44" s="18"/>
      <c r="K44" s="34" t="str">
        <f t="shared" si="0"/>
        <v/>
      </c>
      <c r="L44" s="13" t="str">
        <f t="shared" si="1"/>
        <v/>
      </c>
      <c r="M44" s="34" t="str">
        <f t="shared" si="2"/>
        <v/>
      </c>
      <c r="N44" s="4"/>
    </row>
    <row r="45" spans="1:14" ht="18" x14ac:dyDescent="0.25">
      <c r="A45" s="4"/>
      <c r="B45" s="18"/>
      <c r="C45" s="4"/>
      <c r="D45" s="18"/>
      <c r="E45" s="10" t="str">
        <f>IF(D45="","",IFERROR(INDEX(Lists!$B$2:$B$27,MATCH(D45,Lists!$A$2:$A$27,0)),"رمز غير معروف"))</f>
        <v/>
      </c>
      <c r="F45" s="4"/>
      <c r="G45" s="35"/>
      <c r="H45" s="35"/>
      <c r="I45" s="35"/>
      <c r="J45" s="18"/>
      <c r="K45" s="34" t="str">
        <f t="shared" si="0"/>
        <v/>
      </c>
      <c r="L45" s="13" t="str">
        <f t="shared" si="1"/>
        <v/>
      </c>
      <c r="M45" s="34" t="str">
        <f t="shared" si="2"/>
        <v/>
      </c>
      <c r="N45" s="4"/>
    </row>
    <row r="46" spans="1:14" ht="18" x14ac:dyDescent="0.25">
      <c r="A46" s="4"/>
      <c r="B46" s="18"/>
      <c r="C46" s="4"/>
      <c r="D46" s="18"/>
      <c r="E46" s="10" t="str">
        <f>IF(D46="","",IFERROR(INDEX(Lists!$B$2:$B$27,MATCH(D46,Lists!$A$2:$A$27,0)),"رمز غير معروف"))</f>
        <v/>
      </c>
      <c r="F46" s="4"/>
      <c r="G46" s="35"/>
      <c r="H46" s="35"/>
      <c r="I46" s="35"/>
      <c r="J46" s="18"/>
      <c r="K46" s="34" t="str">
        <f t="shared" si="0"/>
        <v/>
      </c>
      <c r="L46" s="13" t="str">
        <f t="shared" si="1"/>
        <v/>
      </c>
      <c r="M46" s="34" t="str">
        <f t="shared" si="2"/>
        <v/>
      </c>
      <c r="N46" s="4"/>
    </row>
    <row r="47" spans="1:14" ht="18" x14ac:dyDescent="0.25">
      <c r="A47" s="4"/>
      <c r="B47" s="18"/>
      <c r="C47" s="4"/>
      <c r="D47" s="18"/>
      <c r="E47" s="10" t="str">
        <f>IF(D47="","",IFERROR(INDEX(Lists!$B$2:$B$27,MATCH(D47,Lists!$A$2:$A$27,0)),"رمز غير معروف"))</f>
        <v/>
      </c>
      <c r="F47" s="4"/>
      <c r="G47" s="35"/>
      <c r="H47" s="35"/>
      <c r="I47" s="35"/>
      <c r="J47" s="18"/>
      <c r="K47" s="34" t="str">
        <f t="shared" si="0"/>
        <v/>
      </c>
      <c r="L47" s="13" t="str">
        <f t="shared" si="1"/>
        <v/>
      </c>
      <c r="M47" s="34" t="str">
        <f t="shared" si="2"/>
        <v/>
      </c>
      <c r="N47" s="4"/>
    </row>
    <row r="48" spans="1:14" ht="18" x14ac:dyDescent="0.25">
      <c r="A48" s="4"/>
      <c r="B48" s="18"/>
      <c r="C48" s="4"/>
      <c r="D48" s="18"/>
      <c r="E48" s="10" t="str">
        <f>IF(D48="","",IFERROR(INDEX(Lists!$B$2:$B$27,MATCH(D48,Lists!$A$2:$A$27,0)),"رمز غير معروف"))</f>
        <v/>
      </c>
      <c r="F48" s="4"/>
      <c r="G48" s="35"/>
      <c r="H48" s="35"/>
      <c r="I48" s="35"/>
      <c r="J48" s="18"/>
      <c r="K48" s="34" t="str">
        <f t="shared" si="0"/>
        <v/>
      </c>
      <c r="L48" s="13" t="str">
        <f t="shared" si="1"/>
        <v/>
      </c>
      <c r="M48" s="34" t="str">
        <f t="shared" si="2"/>
        <v/>
      </c>
      <c r="N48" s="4"/>
    </row>
    <row r="49" spans="1:14" ht="18" x14ac:dyDescent="0.25">
      <c r="A49" s="4"/>
      <c r="B49" s="18"/>
      <c r="C49" s="4"/>
      <c r="D49" s="18"/>
      <c r="E49" s="10" t="str">
        <f>IF(D49="","",IFERROR(INDEX(Lists!$B$2:$B$27,MATCH(D49,Lists!$A$2:$A$27,0)),"رمز غير معروف"))</f>
        <v/>
      </c>
      <c r="F49" s="4"/>
      <c r="G49" s="35"/>
      <c r="H49" s="35"/>
      <c r="I49" s="35"/>
      <c r="J49" s="18"/>
      <c r="K49" s="34" t="str">
        <f t="shared" si="0"/>
        <v/>
      </c>
      <c r="L49" s="13" t="str">
        <f t="shared" si="1"/>
        <v/>
      </c>
      <c r="M49" s="34" t="str">
        <f t="shared" si="2"/>
        <v/>
      </c>
      <c r="N49" s="4"/>
    </row>
    <row r="50" spans="1:14" ht="18" x14ac:dyDescent="0.25">
      <c r="A50" s="4"/>
      <c r="B50" s="18"/>
      <c r="C50" s="4"/>
      <c r="D50" s="18"/>
      <c r="E50" s="10" t="str">
        <f>IF(D50="","",IFERROR(INDEX(Lists!$B$2:$B$27,MATCH(D50,Lists!$A$2:$A$27,0)),"رمز غير معروف"))</f>
        <v/>
      </c>
      <c r="F50" s="4"/>
      <c r="G50" s="35"/>
      <c r="H50" s="35"/>
      <c r="I50" s="35"/>
      <c r="J50" s="18"/>
      <c r="K50" s="34" t="str">
        <f t="shared" si="0"/>
        <v/>
      </c>
      <c r="L50" s="13" t="str">
        <f t="shared" si="1"/>
        <v/>
      </c>
      <c r="M50" s="34" t="str">
        <f t="shared" si="2"/>
        <v/>
      </c>
      <c r="N50" s="4"/>
    </row>
    <row r="51" spans="1:14" ht="18" x14ac:dyDescent="0.25">
      <c r="A51" s="4"/>
      <c r="B51" s="18"/>
      <c r="C51" s="4"/>
      <c r="D51" s="18"/>
      <c r="E51" s="10" t="str">
        <f>IF(D51="","",IFERROR(INDEX(Lists!$B$2:$B$27,MATCH(D51,Lists!$A$2:$A$27,0)),"رمز غير معروف"))</f>
        <v/>
      </c>
      <c r="F51" s="4"/>
      <c r="G51" s="35"/>
      <c r="H51" s="35"/>
      <c r="I51" s="35"/>
      <c r="J51" s="18"/>
      <c r="K51" s="34" t="str">
        <f t="shared" si="0"/>
        <v/>
      </c>
      <c r="L51" s="13" t="str">
        <f t="shared" si="1"/>
        <v/>
      </c>
      <c r="M51" s="34" t="str">
        <f t="shared" si="2"/>
        <v/>
      </c>
      <c r="N51" s="4"/>
    </row>
    <row r="52" spans="1:14" ht="18" x14ac:dyDescent="0.25">
      <c r="A52" s="4"/>
      <c r="B52" s="18"/>
      <c r="C52" s="4"/>
      <c r="D52" s="18"/>
      <c r="E52" s="10" t="str">
        <f>IF(D52="","",IFERROR(INDEX(Lists!$B$2:$B$27,MATCH(D52,Lists!$A$2:$A$27,0)),"رمز غير معروف"))</f>
        <v/>
      </c>
      <c r="F52" s="4"/>
      <c r="G52" s="35"/>
      <c r="H52" s="35"/>
      <c r="I52" s="35"/>
      <c r="J52" s="18"/>
      <c r="K52" s="34" t="str">
        <f t="shared" si="0"/>
        <v/>
      </c>
      <c r="L52" s="13" t="str">
        <f t="shared" si="1"/>
        <v/>
      </c>
      <c r="M52" s="34" t="str">
        <f t="shared" si="2"/>
        <v/>
      </c>
      <c r="N52" s="4"/>
    </row>
    <row r="53" spans="1:14" ht="18" x14ac:dyDescent="0.25">
      <c r="A53" s="4"/>
      <c r="B53" s="18"/>
      <c r="C53" s="4"/>
      <c r="D53" s="18"/>
      <c r="E53" s="10" t="str">
        <f>IF(D53="","",IFERROR(INDEX(Lists!$B$2:$B$27,MATCH(D53,Lists!$A$2:$A$27,0)),"رمز غير معروف"))</f>
        <v/>
      </c>
      <c r="F53" s="4"/>
      <c r="G53" s="35"/>
      <c r="H53" s="35"/>
      <c r="I53" s="35"/>
      <c r="J53" s="18"/>
      <c r="K53" s="34" t="str">
        <f t="shared" si="0"/>
        <v/>
      </c>
      <c r="L53" s="13" t="str">
        <f t="shared" si="1"/>
        <v/>
      </c>
      <c r="M53" s="34" t="str">
        <f t="shared" si="2"/>
        <v/>
      </c>
      <c r="N53" s="4"/>
    </row>
    <row r="54" spans="1:14" ht="18" x14ac:dyDescent="0.25">
      <c r="A54" s="4"/>
      <c r="B54" s="18"/>
      <c r="C54" s="4"/>
      <c r="D54" s="18"/>
      <c r="E54" s="10" t="str">
        <f>IF(D54="","",IFERROR(INDEX(Lists!$B$2:$B$27,MATCH(D54,Lists!$A$2:$A$27,0)),"رمز غير معروف"))</f>
        <v/>
      </c>
      <c r="F54" s="4"/>
      <c r="G54" s="35"/>
      <c r="H54" s="35"/>
      <c r="I54" s="35"/>
      <c r="J54" s="18"/>
      <c r="K54" s="34" t="str">
        <f t="shared" si="0"/>
        <v/>
      </c>
      <c r="L54" s="13" t="str">
        <f t="shared" si="1"/>
        <v/>
      </c>
      <c r="M54" s="34" t="str">
        <f t="shared" si="2"/>
        <v/>
      </c>
      <c r="N54" s="4"/>
    </row>
    <row r="55" spans="1:14" ht="18" x14ac:dyDescent="0.25">
      <c r="A55" s="4"/>
      <c r="B55" s="18"/>
      <c r="C55" s="4"/>
      <c r="D55" s="18"/>
      <c r="E55" s="10" t="str">
        <f>IF(D55="","",IFERROR(INDEX(Lists!$B$2:$B$27,MATCH(D55,Lists!$A$2:$A$27,0)),"رمز غير معروف"))</f>
        <v/>
      </c>
      <c r="F55" s="4"/>
      <c r="G55" s="35"/>
      <c r="H55" s="35"/>
      <c r="I55" s="35"/>
      <c r="J55" s="18"/>
      <c r="K55" s="34" t="str">
        <f t="shared" si="0"/>
        <v/>
      </c>
      <c r="L55" s="13" t="str">
        <f t="shared" si="1"/>
        <v/>
      </c>
      <c r="M55" s="34" t="str">
        <f t="shared" si="2"/>
        <v/>
      </c>
      <c r="N55" s="4"/>
    </row>
    <row r="56" spans="1:14" ht="18" x14ac:dyDescent="0.25">
      <c r="A56" s="4"/>
      <c r="B56" s="18"/>
      <c r="C56" s="4"/>
      <c r="D56" s="18"/>
      <c r="E56" s="10" t="str">
        <f>IF(D56="","",IFERROR(INDEX(Lists!$B$2:$B$27,MATCH(D56,Lists!$A$2:$A$27,0)),"رمز غير معروف"))</f>
        <v/>
      </c>
      <c r="F56" s="4"/>
      <c r="G56" s="35"/>
      <c r="H56" s="35"/>
      <c r="I56" s="35"/>
      <c r="J56" s="18"/>
      <c r="K56" s="34" t="str">
        <f t="shared" si="0"/>
        <v/>
      </c>
      <c r="L56" s="13" t="str">
        <f t="shared" si="1"/>
        <v/>
      </c>
      <c r="M56" s="34" t="str">
        <f t="shared" si="2"/>
        <v/>
      </c>
      <c r="N56" s="4"/>
    </row>
    <row r="57" spans="1:14" ht="18" x14ac:dyDescent="0.25">
      <c r="A57" s="4"/>
      <c r="B57" s="18"/>
      <c r="C57" s="4"/>
      <c r="D57" s="18"/>
      <c r="E57" s="10" t="str">
        <f>IF(D57="","",IFERROR(INDEX(Lists!$B$2:$B$27,MATCH(D57,Lists!$A$2:$A$27,0)),"رمز غير معروف"))</f>
        <v/>
      </c>
      <c r="F57" s="4"/>
      <c r="G57" s="35"/>
      <c r="H57" s="35"/>
      <c r="I57" s="35"/>
      <c r="J57" s="18"/>
      <c r="K57" s="34" t="str">
        <f t="shared" si="0"/>
        <v/>
      </c>
      <c r="L57" s="13" t="str">
        <f t="shared" si="1"/>
        <v/>
      </c>
      <c r="M57" s="34" t="str">
        <f t="shared" si="2"/>
        <v/>
      </c>
      <c r="N57" s="4"/>
    </row>
    <row r="58" spans="1:14" ht="18" x14ac:dyDescent="0.25">
      <c r="A58" s="4"/>
      <c r="B58" s="18"/>
      <c r="C58" s="4"/>
      <c r="D58" s="18"/>
      <c r="E58" s="10" t="str">
        <f>IF(D58="","",IFERROR(INDEX(Lists!$B$2:$B$27,MATCH(D58,Lists!$A$2:$A$27,0)),"رمز غير معروف"))</f>
        <v/>
      </c>
      <c r="F58" s="4"/>
      <c r="G58" s="35"/>
      <c r="H58" s="35"/>
      <c r="I58" s="35"/>
      <c r="J58" s="18"/>
      <c r="K58" s="34" t="str">
        <f t="shared" si="0"/>
        <v/>
      </c>
      <c r="L58" s="13" t="str">
        <f t="shared" si="1"/>
        <v/>
      </c>
      <c r="M58" s="34" t="str">
        <f t="shared" si="2"/>
        <v/>
      </c>
      <c r="N58" s="4"/>
    </row>
    <row r="59" spans="1:14" ht="18" x14ac:dyDescent="0.25">
      <c r="A59" s="4"/>
      <c r="B59" s="18"/>
      <c r="C59" s="4"/>
      <c r="D59" s="18"/>
      <c r="E59" s="10" t="str">
        <f>IF(D59="","",IFERROR(INDEX(Lists!$B$2:$B$27,MATCH(D59,Lists!$A$2:$A$27,0)),"رمز غير معروف"))</f>
        <v/>
      </c>
      <c r="F59" s="4"/>
      <c r="G59" s="35"/>
      <c r="H59" s="35"/>
      <c r="I59" s="35"/>
      <c r="J59" s="18"/>
      <c r="K59" s="34" t="str">
        <f t="shared" si="0"/>
        <v/>
      </c>
      <c r="L59" s="13" t="str">
        <f t="shared" si="1"/>
        <v/>
      </c>
      <c r="M59" s="34" t="str">
        <f t="shared" si="2"/>
        <v/>
      </c>
      <c r="N59" s="4"/>
    </row>
    <row r="60" spans="1:14" ht="18" x14ac:dyDescent="0.25">
      <c r="A60" s="4"/>
      <c r="B60" s="18"/>
      <c r="C60" s="4"/>
      <c r="D60" s="18"/>
      <c r="E60" s="10" t="str">
        <f>IF(D60="","",IFERROR(INDEX(Lists!$B$2:$B$27,MATCH(D60,Lists!$A$2:$A$27,0)),"رمز غير معروف"))</f>
        <v/>
      </c>
      <c r="F60" s="4"/>
      <c r="G60" s="35"/>
      <c r="H60" s="35"/>
      <c r="I60" s="35"/>
      <c r="J60" s="18"/>
      <c r="K60" s="34" t="str">
        <f t="shared" si="0"/>
        <v/>
      </c>
      <c r="L60" s="13" t="str">
        <f t="shared" si="1"/>
        <v/>
      </c>
      <c r="M60" s="34" t="str">
        <f t="shared" si="2"/>
        <v/>
      </c>
      <c r="N60" s="4"/>
    </row>
    <row r="61" spans="1:14" ht="18" x14ac:dyDescent="0.25">
      <c r="A61" s="4"/>
      <c r="B61" s="18"/>
      <c r="C61" s="4"/>
      <c r="D61" s="18"/>
      <c r="E61" s="10" t="str">
        <f>IF(D61="","",IFERROR(INDEX(Lists!$B$2:$B$27,MATCH(D61,Lists!$A$2:$A$27,0)),"رمز غير معروف"))</f>
        <v/>
      </c>
      <c r="F61" s="4"/>
      <c r="G61" s="35"/>
      <c r="H61" s="35"/>
      <c r="I61" s="35"/>
      <c r="J61" s="18"/>
      <c r="K61" s="34" t="str">
        <f t="shared" si="0"/>
        <v/>
      </c>
      <c r="L61" s="13" t="str">
        <f t="shared" si="1"/>
        <v/>
      </c>
      <c r="M61" s="34" t="str">
        <f t="shared" si="2"/>
        <v/>
      </c>
      <c r="N61" s="4"/>
    </row>
    <row r="62" spans="1:14" ht="18" x14ac:dyDescent="0.25">
      <c r="A62" s="4"/>
      <c r="B62" s="18"/>
      <c r="C62" s="4"/>
      <c r="D62" s="18"/>
      <c r="E62" s="10" t="str">
        <f>IF(D62="","",IFERROR(INDEX(Lists!$B$2:$B$27,MATCH(D62,Lists!$A$2:$A$27,0)),"رمز غير معروف"))</f>
        <v/>
      </c>
      <c r="F62" s="4"/>
      <c r="G62" s="35"/>
      <c r="H62" s="35"/>
      <c r="I62" s="35"/>
      <c r="J62" s="18"/>
      <c r="K62" s="34" t="str">
        <f t="shared" si="0"/>
        <v/>
      </c>
      <c r="L62" s="13" t="str">
        <f t="shared" si="1"/>
        <v/>
      </c>
      <c r="M62" s="34" t="str">
        <f t="shared" si="2"/>
        <v/>
      </c>
      <c r="N62" s="4"/>
    </row>
    <row r="63" spans="1:14" ht="18" x14ac:dyDescent="0.25">
      <c r="A63" s="4"/>
      <c r="B63" s="18"/>
      <c r="C63" s="4"/>
      <c r="D63" s="18"/>
      <c r="E63" s="10" t="str">
        <f>IF(D63="","",IFERROR(INDEX(Lists!$B$2:$B$27,MATCH(D63,Lists!$A$2:$A$27,0)),"رمز غير معروف"))</f>
        <v/>
      </c>
      <c r="F63" s="4"/>
      <c r="G63" s="35"/>
      <c r="H63" s="35"/>
      <c r="I63" s="35"/>
      <c r="J63" s="18"/>
      <c r="K63" s="34" t="str">
        <f t="shared" si="0"/>
        <v/>
      </c>
      <c r="L63" s="13" t="str">
        <f t="shared" si="1"/>
        <v/>
      </c>
      <c r="M63" s="34" t="str">
        <f t="shared" si="2"/>
        <v/>
      </c>
      <c r="N63" s="4"/>
    </row>
    <row r="64" spans="1:14" ht="18" x14ac:dyDescent="0.25">
      <c r="A64" s="4"/>
      <c r="B64" s="18"/>
      <c r="C64" s="4"/>
      <c r="D64" s="18"/>
      <c r="E64" s="10" t="str">
        <f>IF(D64="","",IFERROR(INDEX(Lists!$B$2:$B$27,MATCH(D64,Lists!$A$2:$A$27,0)),"رمز غير معروف"))</f>
        <v/>
      </c>
      <c r="F64" s="4"/>
      <c r="G64" s="35"/>
      <c r="H64" s="35"/>
      <c r="I64" s="35"/>
      <c r="J64" s="18"/>
      <c r="K64" s="34" t="str">
        <f t="shared" si="0"/>
        <v/>
      </c>
      <c r="L64" s="13" t="str">
        <f t="shared" si="1"/>
        <v/>
      </c>
      <c r="M64" s="34" t="str">
        <f t="shared" si="2"/>
        <v/>
      </c>
      <c r="N64" s="4"/>
    </row>
    <row r="65" spans="1:14" ht="18" x14ac:dyDescent="0.25">
      <c r="A65" s="4"/>
      <c r="B65" s="18"/>
      <c r="C65" s="4"/>
      <c r="D65" s="18"/>
      <c r="E65" s="10" t="str">
        <f>IF(D65="","",IFERROR(INDEX(Lists!$B$2:$B$27,MATCH(D65,Lists!$A$2:$A$27,0)),"رمز غير معروف"))</f>
        <v/>
      </c>
      <c r="F65" s="4"/>
      <c r="G65" s="35"/>
      <c r="H65" s="35"/>
      <c r="I65" s="35"/>
      <c r="J65" s="18"/>
      <c r="K65" s="34" t="str">
        <f t="shared" si="0"/>
        <v/>
      </c>
      <c r="L65" s="13" t="str">
        <f t="shared" si="1"/>
        <v/>
      </c>
      <c r="M65" s="34" t="str">
        <f t="shared" si="2"/>
        <v/>
      </c>
      <c r="N65" s="4"/>
    </row>
    <row r="66" spans="1:14" ht="18" x14ac:dyDescent="0.25">
      <c r="A66" s="4"/>
      <c r="B66" s="18"/>
      <c r="C66" s="4"/>
      <c r="D66" s="18"/>
      <c r="E66" s="10" t="str">
        <f>IF(D66="","",IFERROR(INDEX(Lists!$B$2:$B$27,MATCH(D66,Lists!$A$2:$A$27,0)),"رمز غير معروف"))</f>
        <v/>
      </c>
      <c r="F66" s="4"/>
      <c r="G66" s="35"/>
      <c r="H66" s="35"/>
      <c r="I66" s="35"/>
      <c r="J66" s="18"/>
      <c r="K66" s="34" t="str">
        <f t="shared" si="0"/>
        <v/>
      </c>
      <c r="L66" s="13" t="str">
        <f t="shared" si="1"/>
        <v/>
      </c>
      <c r="M66" s="34" t="str">
        <f t="shared" si="2"/>
        <v/>
      </c>
      <c r="N66" s="4"/>
    </row>
    <row r="67" spans="1:14" ht="18" x14ac:dyDescent="0.25">
      <c r="A67" s="4"/>
      <c r="B67" s="18"/>
      <c r="C67" s="4"/>
      <c r="D67" s="18"/>
      <c r="E67" s="10" t="str">
        <f>IF(D67="","",IFERROR(INDEX(Lists!$B$2:$B$27,MATCH(D67,Lists!$A$2:$A$27,0)),"رمز غير معروف"))</f>
        <v/>
      </c>
      <c r="F67" s="4"/>
      <c r="G67" s="35"/>
      <c r="H67" s="35"/>
      <c r="I67" s="35"/>
      <c r="J67" s="18"/>
      <c r="K67" s="34" t="str">
        <f t="shared" si="0"/>
        <v/>
      </c>
      <c r="L67" s="13" t="str">
        <f t="shared" si="1"/>
        <v/>
      </c>
      <c r="M67" s="34" t="str">
        <f t="shared" si="2"/>
        <v/>
      </c>
      <c r="N67" s="4"/>
    </row>
    <row r="68" spans="1:14" ht="18" x14ac:dyDescent="0.25">
      <c r="A68" s="4"/>
      <c r="B68" s="18"/>
      <c r="C68" s="4"/>
      <c r="D68" s="18"/>
      <c r="E68" s="10" t="str">
        <f>IF(D68="","",IFERROR(INDEX(Lists!$B$2:$B$27,MATCH(D68,Lists!$A$2:$A$27,0)),"رمز غير معروف"))</f>
        <v/>
      </c>
      <c r="F68" s="4"/>
      <c r="G68" s="35"/>
      <c r="H68" s="35"/>
      <c r="I68" s="35"/>
      <c r="J68" s="18"/>
      <c r="K68" s="34" t="str">
        <f t="shared" si="0"/>
        <v/>
      </c>
      <c r="L68" s="13" t="str">
        <f t="shared" si="1"/>
        <v/>
      </c>
      <c r="M68" s="34" t="str">
        <f t="shared" si="2"/>
        <v/>
      </c>
      <c r="N68" s="4"/>
    </row>
    <row r="69" spans="1:14" ht="18" x14ac:dyDescent="0.25">
      <c r="A69" s="4"/>
      <c r="B69" s="18"/>
      <c r="C69" s="4"/>
      <c r="D69" s="18"/>
      <c r="E69" s="10" t="str">
        <f>IF(D69="","",IFERROR(INDEX(Lists!$B$2:$B$27,MATCH(D69,Lists!$A$2:$A$27,0)),"رمز غير معروف"))</f>
        <v/>
      </c>
      <c r="F69" s="4"/>
      <c r="G69" s="35"/>
      <c r="H69" s="35"/>
      <c r="I69" s="35"/>
      <c r="J69" s="18"/>
      <c r="K69" s="34" t="str">
        <f t="shared" ref="K69:K132" si="3">IF(OR(G69="",I69=""),"",I69-G69)</f>
        <v/>
      </c>
      <c r="L69" s="13" t="str">
        <f t="shared" ref="L69:L132" si="4">IF(A69="","",IF(I69="","قيد المراجعة",IF(OR(J69="A",J69="B"),"معتمد",IF(J69="","بدون كود","يعاد تقديمه"))))</f>
        <v/>
      </c>
      <c r="M69" s="34" t="str">
        <f t="shared" ref="M69:M132" si="5">IF(OR(B69&lt;&gt;"R0",J69=""),"",IF(OR(J69="A",J69="B"),1,0))</f>
        <v/>
      </c>
      <c r="N69" s="4"/>
    </row>
    <row r="70" spans="1:14" ht="18" x14ac:dyDescent="0.25">
      <c r="A70" s="4"/>
      <c r="B70" s="18"/>
      <c r="C70" s="4"/>
      <c r="D70" s="18"/>
      <c r="E70" s="10" t="str">
        <f>IF(D70="","",IFERROR(INDEX(Lists!$B$2:$B$27,MATCH(D70,Lists!$A$2:$A$27,0)),"رمز غير معروف"))</f>
        <v/>
      </c>
      <c r="F70" s="4"/>
      <c r="G70" s="35"/>
      <c r="H70" s="35"/>
      <c r="I70" s="35"/>
      <c r="J70" s="18"/>
      <c r="K70" s="34" t="str">
        <f t="shared" si="3"/>
        <v/>
      </c>
      <c r="L70" s="13" t="str">
        <f t="shared" si="4"/>
        <v/>
      </c>
      <c r="M70" s="34" t="str">
        <f t="shared" si="5"/>
        <v/>
      </c>
      <c r="N70" s="4"/>
    </row>
    <row r="71" spans="1:14" ht="18" x14ac:dyDescent="0.25">
      <c r="A71" s="4"/>
      <c r="B71" s="18"/>
      <c r="C71" s="4"/>
      <c r="D71" s="18"/>
      <c r="E71" s="10" t="str">
        <f>IF(D71="","",IFERROR(INDEX(Lists!$B$2:$B$27,MATCH(D71,Lists!$A$2:$A$27,0)),"رمز غير معروف"))</f>
        <v/>
      </c>
      <c r="F71" s="4"/>
      <c r="G71" s="35"/>
      <c r="H71" s="35"/>
      <c r="I71" s="35"/>
      <c r="J71" s="18"/>
      <c r="K71" s="34" t="str">
        <f t="shared" si="3"/>
        <v/>
      </c>
      <c r="L71" s="13" t="str">
        <f t="shared" si="4"/>
        <v/>
      </c>
      <c r="M71" s="34" t="str">
        <f t="shared" si="5"/>
        <v/>
      </c>
      <c r="N71" s="4"/>
    </row>
    <row r="72" spans="1:14" ht="18" x14ac:dyDescent="0.25">
      <c r="A72" s="4"/>
      <c r="B72" s="18"/>
      <c r="C72" s="4"/>
      <c r="D72" s="18"/>
      <c r="E72" s="10" t="str">
        <f>IF(D72="","",IFERROR(INDEX(Lists!$B$2:$B$27,MATCH(D72,Lists!$A$2:$A$27,0)),"رمز غير معروف"))</f>
        <v/>
      </c>
      <c r="F72" s="4"/>
      <c r="G72" s="35"/>
      <c r="H72" s="35"/>
      <c r="I72" s="35"/>
      <c r="J72" s="18"/>
      <c r="K72" s="34" t="str">
        <f t="shared" si="3"/>
        <v/>
      </c>
      <c r="L72" s="13" t="str">
        <f t="shared" si="4"/>
        <v/>
      </c>
      <c r="M72" s="34" t="str">
        <f t="shared" si="5"/>
        <v/>
      </c>
      <c r="N72" s="4"/>
    </row>
    <row r="73" spans="1:14" ht="18" x14ac:dyDescent="0.25">
      <c r="A73" s="4"/>
      <c r="B73" s="18"/>
      <c r="C73" s="4"/>
      <c r="D73" s="18"/>
      <c r="E73" s="10" t="str">
        <f>IF(D73="","",IFERROR(INDEX(Lists!$B$2:$B$27,MATCH(D73,Lists!$A$2:$A$27,0)),"رمز غير معروف"))</f>
        <v/>
      </c>
      <c r="F73" s="4"/>
      <c r="G73" s="35"/>
      <c r="H73" s="35"/>
      <c r="I73" s="35"/>
      <c r="J73" s="18"/>
      <c r="K73" s="34" t="str">
        <f t="shared" si="3"/>
        <v/>
      </c>
      <c r="L73" s="13" t="str">
        <f t="shared" si="4"/>
        <v/>
      </c>
      <c r="M73" s="34" t="str">
        <f t="shared" si="5"/>
        <v/>
      </c>
      <c r="N73" s="4"/>
    </row>
    <row r="74" spans="1:14" ht="18" x14ac:dyDescent="0.25">
      <c r="A74" s="4"/>
      <c r="B74" s="18"/>
      <c r="C74" s="4"/>
      <c r="D74" s="18"/>
      <c r="E74" s="10" t="str">
        <f>IF(D74="","",IFERROR(INDEX(Lists!$B$2:$B$27,MATCH(D74,Lists!$A$2:$A$27,0)),"رمز غير معروف"))</f>
        <v/>
      </c>
      <c r="F74" s="4"/>
      <c r="G74" s="35"/>
      <c r="H74" s="35"/>
      <c r="I74" s="35"/>
      <c r="J74" s="18"/>
      <c r="K74" s="34" t="str">
        <f t="shared" si="3"/>
        <v/>
      </c>
      <c r="L74" s="13" t="str">
        <f t="shared" si="4"/>
        <v/>
      </c>
      <c r="M74" s="34" t="str">
        <f t="shared" si="5"/>
        <v/>
      </c>
      <c r="N74" s="4"/>
    </row>
    <row r="75" spans="1:14" ht="18" x14ac:dyDescent="0.25">
      <c r="A75" s="4"/>
      <c r="B75" s="18"/>
      <c r="C75" s="4"/>
      <c r="D75" s="18"/>
      <c r="E75" s="10" t="str">
        <f>IF(D75="","",IFERROR(INDEX(Lists!$B$2:$B$27,MATCH(D75,Lists!$A$2:$A$27,0)),"رمز غير معروف"))</f>
        <v/>
      </c>
      <c r="F75" s="4"/>
      <c r="G75" s="35"/>
      <c r="H75" s="35"/>
      <c r="I75" s="35"/>
      <c r="J75" s="18"/>
      <c r="K75" s="34" t="str">
        <f t="shared" si="3"/>
        <v/>
      </c>
      <c r="L75" s="13" t="str">
        <f t="shared" si="4"/>
        <v/>
      </c>
      <c r="M75" s="34" t="str">
        <f t="shared" si="5"/>
        <v/>
      </c>
      <c r="N75" s="4"/>
    </row>
    <row r="76" spans="1:14" ht="18" x14ac:dyDescent="0.25">
      <c r="A76" s="4"/>
      <c r="B76" s="18"/>
      <c r="C76" s="4"/>
      <c r="D76" s="18"/>
      <c r="E76" s="10" t="str">
        <f>IF(D76="","",IFERROR(INDEX(Lists!$B$2:$B$27,MATCH(D76,Lists!$A$2:$A$27,0)),"رمز غير معروف"))</f>
        <v/>
      </c>
      <c r="F76" s="4"/>
      <c r="G76" s="35"/>
      <c r="H76" s="35"/>
      <c r="I76" s="35"/>
      <c r="J76" s="18"/>
      <c r="K76" s="34" t="str">
        <f t="shared" si="3"/>
        <v/>
      </c>
      <c r="L76" s="13" t="str">
        <f t="shared" si="4"/>
        <v/>
      </c>
      <c r="M76" s="34" t="str">
        <f t="shared" si="5"/>
        <v/>
      </c>
      <c r="N76" s="4"/>
    </row>
    <row r="77" spans="1:14" ht="18" x14ac:dyDescent="0.25">
      <c r="A77" s="4"/>
      <c r="B77" s="18"/>
      <c r="C77" s="4"/>
      <c r="D77" s="18"/>
      <c r="E77" s="10" t="str">
        <f>IF(D77="","",IFERROR(INDEX(Lists!$B$2:$B$27,MATCH(D77,Lists!$A$2:$A$27,0)),"رمز غير معروف"))</f>
        <v/>
      </c>
      <c r="F77" s="4"/>
      <c r="G77" s="35"/>
      <c r="H77" s="35"/>
      <c r="I77" s="35"/>
      <c r="J77" s="18"/>
      <c r="K77" s="34" t="str">
        <f t="shared" si="3"/>
        <v/>
      </c>
      <c r="L77" s="13" t="str">
        <f t="shared" si="4"/>
        <v/>
      </c>
      <c r="M77" s="34" t="str">
        <f t="shared" si="5"/>
        <v/>
      </c>
      <c r="N77" s="4"/>
    </row>
    <row r="78" spans="1:14" ht="18" x14ac:dyDescent="0.25">
      <c r="A78" s="4"/>
      <c r="B78" s="18"/>
      <c r="C78" s="4"/>
      <c r="D78" s="18"/>
      <c r="E78" s="10" t="str">
        <f>IF(D78="","",IFERROR(INDEX(Lists!$B$2:$B$27,MATCH(D78,Lists!$A$2:$A$27,0)),"رمز غير معروف"))</f>
        <v/>
      </c>
      <c r="F78" s="4"/>
      <c r="G78" s="35"/>
      <c r="H78" s="35"/>
      <c r="I78" s="35"/>
      <c r="J78" s="18"/>
      <c r="K78" s="34" t="str">
        <f t="shared" si="3"/>
        <v/>
      </c>
      <c r="L78" s="13" t="str">
        <f t="shared" si="4"/>
        <v/>
      </c>
      <c r="M78" s="34" t="str">
        <f t="shared" si="5"/>
        <v/>
      </c>
      <c r="N78" s="4"/>
    </row>
    <row r="79" spans="1:14" ht="18" x14ac:dyDescent="0.25">
      <c r="A79" s="4"/>
      <c r="B79" s="18"/>
      <c r="C79" s="4"/>
      <c r="D79" s="18"/>
      <c r="E79" s="10" t="str">
        <f>IF(D79="","",IFERROR(INDEX(Lists!$B$2:$B$27,MATCH(D79,Lists!$A$2:$A$27,0)),"رمز غير معروف"))</f>
        <v/>
      </c>
      <c r="F79" s="4"/>
      <c r="G79" s="35"/>
      <c r="H79" s="35"/>
      <c r="I79" s="35"/>
      <c r="J79" s="18"/>
      <c r="K79" s="34" t="str">
        <f t="shared" si="3"/>
        <v/>
      </c>
      <c r="L79" s="13" t="str">
        <f t="shared" si="4"/>
        <v/>
      </c>
      <c r="M79" s="34" t="str">
        <f t="shared" si="5"/>
        <v/>
      </c>
      <c r="N79" s="4"/>
    </row>
    <row r="80" spans="1:14" ht="18" x14ac:dyDescent="0.25">
      <c r="A80" s="4"/>
      <c r="B80" s="18"/>
      <c r="C80" s="4"/>
      <c r="D80" s="18"/>
      <c r="E80" s="10" t="str">
        <f>IF(D80="","",IFERROR(INDEX(Lists!$B$2:$B$27,MATCH(D80,Lists!$A$2:$A$27,0)),"رمز غير معروف"))</f>
        <v/>
      </c>
      <c r="F80" s="4"/>
      <c r="G80" s="35"/>
      <c r="H80" s="35"/>
      <c r="I80" s="35"/>
      <c r="J80" s="18"/>
      <c r="K80" s="34" t="str">
        <f t="shared" si="3"/>
        <v/>
      </c>
      <c r="L80" s="13" t="str">
        <f t="shared" si="4"/>
        <v/>
      </c>
      <c r="M80" s="34" t="str">
        <f t="shared" si="5"/>
        <v/>
      </c>
      <c r="N80" s="4"/>
    </row>
    <row r="81" spans="1:14" ht="18" x14ac:dyDescent="0.25">
      <c r="A81" s="4"/>
      <c r="B81" s="18"/>
      <c r="C81" s="4"/>
      <c r="D81" s="18"/>
      <c r="E81" s="10" t="str">
        <f>IF(D81="","",IFERROR(INDEX(Lists!$B$2:$B$27,MATCH(D81,Lists!$A$2:$A$27,0)),"رمز غير معروف"))</f>
        <v/>
      </c>
      <c r="F81" s="4"/>
      <c r="G81" s="35"/>
      <c r="H81" s="35"/>
      <c r="I81" s="35"/>
      <c r="J81" s="18"/>
      <c r="K81" s="34" t="str">
        <f t="shared" si="3"/>
        <v/>
      </c>
      <c r="L81" s="13" t="str">
        <f t="shared" si="4"/>
        <v/>
      </c>
      <c r="M81" s="34" t="str">
        <f t="shared" si="5"/>
        <v/>
      </c>
      <c r="N81" s="4"/>
    </row>
    <row r="82" spans="1:14" ht="18" x14ac:dyDescent="0.25">
      <c r="A82" s="4"/>
      <c r="B82" s="18"/>
      <c r="C82" s="4"/>
      <c r="D82" s="18"/>
      <c r="E82" s="10" t="str">
        <f>IF(D82="","",IFERROR(INDEX(Lists!$B$2:$B$27,MATCH(D82,Lists!$A$2:$A$27,0)),"رمز غير معروف"))</f>
        <v/>
      </c>
      <c r="F82" s="4"/>
      <c r="G82" s="35"/>
      <c r="H82" s="35"/>
      <c r="I82" s="35"/>
      <c r="J82" s="18"/>
      <c r="K82" s="34" t="str">
        <f t="shared" si="3"/>
        <v/>
      </c>
      <c r="L82" s="13" t="str">
        <f t="shared" si="4"/>
        <v/>
      </c>
      <c r="M82" s="34" t="str">
        <f t="shared" si="5"/>
        <v/>
      </c>
      <c r="N82" s="4"/>
    </row>
    <row r="83" spans="1:14" ht="18" x14ac:dyDescent="0.25">
      <c r="A83" s="4"/>
      <c r="B83" s="18"/>
      <c r="C83" s="4"/>
      <c r="D83" s="18"/>
      <c r="E83" s="10" t="str">
        <f>IF(D83="","",IFERROR(INDEX(Lists!$B$2:$B$27,MATCH(D83,Lists!$A$2:$A$27,0)),"رمز غير معروف"))</f>
        <v/>
      </c>
      <c r="F83" s="4"/>
      <c r="G83" s="35"/>
      <c r="H83" s="35"/>
      <c r="I83" s="35"/>
      <c r="J83" s="18"/>
      <c r="K83" s="34" t="str">
        <f t="shared" si="3"/>
        <v/>
      </c>
      <c r="L83" s="13" t="str">
        <f t="shared" si="4"/>
        <v/>
      </c>
      <c r="M83" s="34" t="str">
        <f t="shared" si="5"/>
        <v/>
      </c>
      <c r="N83" s="4"/>
    </row>
    <row r="84" spans="1:14" ht="18" x14ac:dyDescent="0.25">
      <c r="A84" s="4"/>
      <c r="B84" s="18"/>
      <c r="C84" s="4"/>
      <c r="D84" s="18"/>
      <c r="E84" s="10" t="str">
        <f>IF(D84="","",IFERROR(INDEX(Lists!$B$2:$B$27,MATCH(D84,Lists!$A$2:$A$27,0)),"رمز غير معروف"))</f>
        <v/>
      </c>
      <c r="F84" s="4"/>
      <c r="G84" s="35"/>
      <c r="H84" s="35"/>
      <c r="I84" s="35"/>
      <c r="J84" s="18"/>
      <c r="K84" s="34" t="str">
        <f t="shared" si="3"/>
        <v/>
      </c>
      <c r="L84" s="13" t="str">
        <f t="shared" si="4"/>
        <v/>
      </c>
      <c r="M84" s="34" t="str">
        <f t="shared" si="5"/>
        <v/>
      </c>
      <c r="N84" s="4"/>
    </row>
    <row r="85" spans="1:14" ht="18" x14ac:dyDescent="0.25">
      <c r="A85" s="4"/>
      <c r="B85" s="18"/>
      <c r="C85" s="4"/>
      <c r="D85" s="18"/>
      <c r="E85" s="10" t="str">
        <f>IF(D85="","",IFERROR(INDEX(Lists!$B$2:$B$27,MATCH(D85,Lists!$A$2:$A$27,0)),"رمز غير معروف"))</f>
        <v/>
      </c>
      <c r="F85" s="4"/>
      <c r="G85" s="35"/>
      <c r="H85" s="35"/>
      <c r="I85" s="35"/>
      <c r="J85" s="18"/>
      <c r="K85" s="34" t="str">
        <f t="shared" si="3"/>
        <v/>
      </c>
      <c r="L85" s="13" t="str">
        <f t="shared" si="4"/>
        <v/>
      </c>
      <c r="M85" s="34" t="str">
        <f t="shared" si="5"/>
        <v/>
      </c>
      <c r="N85" s="4"/>
    </row>
    <row r="86" spans="1:14" ht="18" x14ac:dyDescent="0.25">
      <c r="A86" s="4"/>
      <c r="B86" s="18"/>
      <c r="C86" s="4"/>
      <c r="D86" s="18"/>
      <c r="E86" s="10" t="str">
        <f>IF(D86="","",IFERROR(INDEX(Lists!$B$2:$B$27,MATCH(D86,Lists!$A$2:$A$27,0)),"رمز غير معروف"))</f>
        <v/>
      </c>
      <c r="F86" s="4"/>
      <c r="G86" s="35"/>
      <c r="H86" s="35"/>
      <c r="I86" s="35"/>
      <c r="J86" s="18"/>
      <c r="K86" s="34" t="str">
        <f t="shared" si="3"/>
        <v/>
      </c>
      <c r="L86" s="13" t="str">
        <f t="shared" si="4"/>
        <v/>
      </c>
      <c r="M86" s="34" t="str">
        <f t="shared" si="5"/>
        <v/>
      </c>
      <c r="N86" s="4"/>
    </row>
    <row r="87" spans="1:14" ht="18" x14ac:dyDescent="0.25">
      <c r="A87" s="4"/>
      <c r="B87" s="18"/>
      <c r="C87" s="4"/>
      <c r="D87" s="18"/>
      <c r="E87" s="10" t="str">
        <f>IF(D87="","",IFERROR(INDEX(Lists!$B$2:$B$27,MATCH(D87,Lists!$A$2:$A$27,0)),"رمز غير معروف"))</f>
        <v/>
      </c>
      <c r="F87" s="4"/>
      <c r="G87" s="35"/>
      <c r="H87" s="35"/>
      <c r="I87" s="35"/>
      <c r="J87" s="18"/>
      <c r="K87" s="34" t="str">
        <f t="shared" si="3"/>
        <v/>
      </c>
      <c r="L87" s="13" t="str">
        <f t="shared" si="4"/>
        <v/>
      </c>
      <c r="M87" s="34" t="str">
        <f t="shared" si="5"/>
        <v/>
      </c>
      <c r="N87" s="4"/>
    </row>
    <row r="88" spans="1:14" ht="18" x14ac:dyDescent="0.25">
      <c r="A88" s="4"/>
      <c r="B88" s="18"/>
      <c r="C88" s="4"/>
      <c r="D88" s="18"/>
      <c r="E88" s="10" t="str">
        <f>IF(D88="","",IFERROR(INDEX(Lists!$B$2:$B$27,MATCH(D88,Lists!$A$2:$A$27,0)),"رمز غير معروف"))</f>
        <v/>
      </c>
      <c r="F88" s="4"/>
      <c r="G88" s="35"/>
      <c r="H88" s="35"/>
      <c r="I88" s="35"/>
      <c r="J88" s="18"/>
      <c r="K88" s="34" t="str">
        <f t="shared" si="3"/>
        <v/>
      </c>
      <c r="L88" s="13" t="str">
        <f t="shared" si="4"/>
        <v/>
      </c>
      <c r="M88" s="34" t="str">
        <f t="shared" si="5"/>
        <v/>
      </c>
      <c r="N88" s="4"/>
    </row>
    <row r="89" spans="1:14" ht="18" x14ac:dyDescent="0.25">
      <c r="A89" s="4"/>
      <c r="B89" s="18"/>
      <c r="C89" s="4"/>
      <c r="D89" s="18"/>
      <c r="E89" s="10" t="str">
        <f>IF(D89="","",IFERROR(INDEX(Lists!$B$2:$B$27,MATCH(D89,Lists!$A$2:$A$27,0)),"رمز غير معروف"))</f>
        <v/>
      </c>
      <c r="F89" s="4"/>
      <c r="G89" s="35"/>
      <c r="H89" s="35"/>
      <c r="I89" s="35"/>
      <c r="J89" s="18"/>
      <c r="K89" s="34" t="str">
        <f t="shared" si="3"/>
        <v/>
      </c>
      <c r="L89" s="13" t="str">
        <f t="shared" si="4"/>
        <v/>
      </c>
      <c r="M89" s="34" t="str">
        <f t="shared" si="5"/>
        <v/>
      </c>
      <c r="N89" s="4"/>
    </row>
    <row r="90" spans="1:14" ht="18" x14ac:dyDescent="0.25">
      <c r="A90" s="4"/>
      <c r="B90" s="18"/>
      <c r="C90" s="4"/>
      <c r="D90" s="18"/>
      <c r="E90" s="10" t="str">
        <f>IF(D90="","",IFERROR(INDEX(Lists!$B$2:$B$27,MATCH(D90,Lists!$A$2:$A$27,0)),"رمز غير معروف"))</f>
        <v/>
      </c>
      <c r="F90" s="4"/>
      <c r="G90" s="35"/>
      <c r="H90" s="35"/>
      <c r="I90" s="35"/>
      <c r="J90" s="18"/>
      <c r="K90" s="34" t="str">
        <f t="shared" si="3"/>
        <v/>
      </c>
      <c r="L90" s="13" t="str">
        <f t="shared" si="4"/>
        <v/>
      </c>
      <c r="M90" s="34" t="str">
        <f t="shared" si="5"/>
        <v/>
      </c>
      <c r="N90" s="4"/>
    </row>
    <row r="91" spans="1:14" ht="18" x14ac:dyDescent="0.25">
      <c r="A91" s="4"/>
      <c r="B91" s="18"/>
      <c r="C91" s="4"/>
      <c r="D91" s="18"/>
      <c r="E91" s="10" t="str">
        <f>IF(D91="","",IFERROR(INDEX(Lists!$B$2:$B$27,MATCH(D91,Lists!$A$2:$A$27,0)),"رمز غير معروف"))</f>
        <v/>
      </c>
      <c r="F91" s="4"/>
      <c r="G91" s="35"/>
      <c r="H91" s="35"/>
      <c r="I91" s="35"/>
      <c r="J91" s="18"/>
      <c r="K91" s="34" t="str">
        <f t="shared" si="3"/>
        <v/>
      </c>
      <c r="L91" s="13" t="str">
        <f t="shared" si="4"/>
        <v/>
      </c>
      <c r="M91" s="34" t="str">
        <f t="shared" si="5"/>
        <v/>
      </c>
      <c r="N91" s="4"/>
    </row>
    <row r="92" spans="1:14" ht="18" x14ac:dyDescent="0.25">
      <c r="A92" s="4"/>
      <c r="B92" s="18"/>
      <c r="C92" s="4"/>
      <c r="D92" s="18"/>
      <c r="E92" s="10" t="str">
        <f>IF(D92="","",IFERROR(INDEX(Lists!$B$2:$B$27,MATCH(D92,Lists!$A$2:$A$27,0)),"رمز غير معروف"))</f>
        <v/>
      </c>
      <c r="F92" s="4"/>
      <c r="G92" s="35"/>
      <c r="H92" s="35"/>
      <c r="I92" s="35"/>
      <c r="J92" s="18"/>
      <c r="K92" s="34" t="str">
        <f t="shared" si="3"/>
        <v/>
      </c>
      <c r="L92" s="13" t="str">
        <f t="shared" si="4"/>
        <v/>
      </c>
      <c r="M92" s="34" t="str">
        <f t="shared" si="5"/>
        <v/>
      </c>
      <c r="N92" s="4"/>
    </row>
    <row r="93" spans="1:14" ht="18" x14ac:dyDescent="0.25">
      <c r="A93" s="4"/>
      <c r="B93" s="18"/>
      <c r="C93" s="4"/>
      <c r="D93" s="18"/>
      <c r="E93" s="10" t="str">
        <f>IF(D93="","",IFERROR(INDEX(Lists!$B$2:$B$27,MATCH(D93,Lists!$A$2:$A$27,0)),"رمز غير معروف"))</f>
        <v/>
      </c>
      <c r="F93" s="4"/>
      <c r="G93" s="35"/>
      <c r="H93" s="35"/>
      <c r="I93" s="35"/>
      <c r="J93" s="18"/>
      <c r="K93" s="34" t="str">
        <f t="shared" si="3"/>
        <v/>
      </c>
      <c r="L93" s="13" t="str">
        <f t="shared" si="4"/>
        <v/>
      </c>
      <c r="M93" s="34" t="str">
        <f t="shared" si="5"/>
        <v/>
      </c>
      <c r="N93" s="4"/>
    </row>
    <row r="94" spans="1:14" ht="18" x14ac:dyDescent="0.25">
      <c r="A94" s="4"/>
      <c r="B94" s="18"/>
      <c r="C94" s="4"/>
      <c r="D94" s="18"/>
      <c r="E94" s="10" t="str">
        <f>IF(D94="","",IFERROR(INDEX(Lists!$B$2:$B$27,MATCH(D94,Lists!$A$2:$A$27,0)),"رمز غير معروف"))</f>
        <v/>
      </c>
      <c r="F94" s="4"/>
      <c r="G94" s="35"/>
      <c r="H94" s="35"/>
      <c r="I94" s="35"/>
      <c r="J94" s="18"/>
      <c r="K94" s="34" t="str">
        <f t="shared" si="3"/>
        <v/>
      </c>
      <c r="L94" s="13" t="str">
        <f t="shared" si="4"/>
        <v/>
      </c>
      <c r="M94" s="34" t="str">
        <f t="shared" si="5"/>
        <v/>
      </c>
      <c r="N94" s="4"/>
    </row>
    <row r="95" spans="1:14" ht="18" x14ac:dyDescent="0.25">
      <c r="A95" s="4"/>
      <c r="B95" s="18"/>
      <c r="C95" s="4"/>
      <c r="D95" s="18"/>
      <c r="E95" s="10" t="str">
        <f>IF(D95="","",IFERROR(INDEX(Lists!$B$2:$B$27,MATCH(D95,Lists!$A$2:$A$27,0)),"رمز غير معروف"))</f>
        <v/>
      </c>
      <c r="F95" s="4"/>
      <c r="G95" s="35"/>
      <c r="H95" s="35"/>
      <c r="I95" s="35"/>
      <c r="J95" s="18"/>
      <c r="K95" s="34" t="str">
        <f t="shared" si="3"/>
        <v/>
      </c>
      <c r="L95" s="13" t="str">
        <f t="shared" si="4"/>
        <v/>
      </c>
      <c r="M95" s="34" t="str">
        <f t="shared" si="5"/>
        <v/>
      </c>
      <c r="N95" s="4"/>
    </row>
    <row r="96" spans="1:14" ht="18" x14ac:dyDescent="0.25">
      <c r="A96" s="4"/>
      <c r="B96" s="18"/>
      <c r="C96" s="4"/>
      <c r="D96" s="18"/>
      <c r="E96" s="10" t="str">
        <f>IF(D96="","",IFERROR(INDEX(Lists!$B$2:$B$27,MATCH(D96,Lists!$A$2:$A$27,0)),"رمز غير معروف"))</f>
        <v/>
      </c>
      <c r="F96" s="4"/>
      <c r="G96" s="35"/>
      <c r="H96" s="35"/>
      <c r="I96" s="35"/>
      <c r="J96" s="18"/>
      <c r="K96" s="34" t="str">
        <f t="shared" si="3"/>
        <v/>
      </c>
      <c r="L96" s="13" t="str">
        <f t="shared" si="4"/>
        <v/>
      </c>
      <c r="M96" s="34" t="str">
        <f t="shared" si="5"/>
        <v/>
      </c>
      <c r="N96" s="4"/>
    </row>
    <row r="97" spans="1:14" ht="18" x14ac:dyDescent="0.25">
      <c r="A97" s="4"/>
      <c r="B97" s="18"/>
      <c r="C97" s="4"/>
      <c r="D97" s="18"/>
      <c r="E97" s="10" t="str">
        <f>IF(D97="","",IFERROR(INDEX(Lists!$B$2:$B$27,MATCH(D97,Lists!$A$2:$A$27,0)),"رمز غير معروف"))</f>
        <v/>
      </c>
      <c r="F97" s="4"/>
      <c r="G97" s="35"/>
      <c r="H97" s="35"/>
      <c r="I97" s="35"/>
      <c r="J97" s="18"/>
      <c r="K97" s="34" t="str">
        <f t="shared" si="3"/>
        <v/>
      </c>
      <c r="L97" s="13" t="str">
        <f t="shared" si="4"/>
        <v/>
      </c>
      <c r="M97" s="34" t="str">
        <f t="shared" si="5"/>
        <v/>
      </c>
      <c r="N97" s="4"/>
    </row>
    <row r="98" spans="1:14" ht="18" x14ac:dyDescent="0.25">
      <c r="A98" s="4"/>
      <c r="B98" s="18"/>
      <c r="C98" s="4"/>
      <c r="D98" s="18"/>
      <c r="E98" s="10" t="str">
        <f>IF(D98="","",IFERROR(INDEX(Lists!$B$2:$B$27,MATCH(D98,Lists!$A$2:$A$27,0)),"رمز غير معروف"))</f>
        <v/>
      </c>
      <c r="F98" s="4"/>
      <c r="G98" s="35"/>
      <c r="H98" s="35"/>
      <c r="I98" s="35"/>
      <c r="J98" s="18"/>
      <c r="K98" s="34" t="str">
        <f t="shared" si="3"/>
        <v/>
      </c>
      <c r="L98" s="13" t="str">
        <f t="shared" si="4"/>
        <v/>
      </c>
      <c r="M98" s="34" t="str">
        <f t="shared" si="5"/>
        <v/>
      </c>
      <c r="N98" s="4"/>
    </row>
    <row r="99" spans="1:14" ht="18" x14ac:dyDescent="0.25">
      <c r="A99" s="4"/>
      <c r="B99" s="18"/>
      <c r="C99" s="4"/>
      <c r="D99" s="18"/>
      <c r="E99" s="10" t="str">
        <f>IF(D99="","",IFERROR(INDEX(Lists!$B$2:$B$27,MATCH(D99,Lists!$A$2:$A$27,0)),"رمز غير معروف"))</f>
        <v/>
      </c>
      <c r="F99" s="4"/>
      <c r="G99" s="35"/>
      <c r="H99" s="35"/>
      <c r="I99" s="35"/>
      <c r="J99" s="18"/>
      <c r="K99" s="34" t="str">
        <f t="shared" si="3"/>
        <v/>
      </c>
      <c r="L99" s="13" t="str">
        <f t="shared" si="4"/>
        <v/>
      </c>
      <c r="M99" s="34" t="str">
        <f t="shared" si="5"/>
        <v/>
      </c>
      <c r="N99" s="4"/>
    </row>
    <row r="100" spans="1:14" ht="18" x14ac:dyDescent="0.25">
      <c r="A100" s="4"/>
      <c r="B100" s="18"/>
      <c r="C100" s="4"/>
      <c r="D100" s="18"/>
      <c r="E100" s="10" t="str">
        <f>IF(D100="","",IFERROR(INDEX(Lists!$B$2:$B$27,MATCH(D100,Lists!$A$2:$A$27,0)),"رمز غير معروف"))</f>
        <v/>
      </c>
      <c r="F100" s="4"/>
      <c r="G100" s="35"/>
      <c r="H100" s="35"/>
      <c r="I100" s="35"/>
      <c r="J100" s="18"/>
      <c r="K100" s="34" t="str">
        <f t="shared" si="3"/>
        <v/>
      </c>
      <c r="L100" s="13" t="str">
        <f t="shared" si="4"/>
        <v/>
      </c>
      <c r="M100" s="34" t="str">
        <f t="shared" si="5"/>
        <v/>
      </c>
      <c r="N100" s="4"/>
    </row>
    <row r="101" spans="1:14" ht="18" x14ac:dyDescent="0.25">
      <c r="A101" s="4"/>
      <c r="B101" s="18"/>
      <c r="C101" s="4"/>
      <c r="D101" s="18"/>
      <c r="E101" s="10" t="str">
        <f>IF(D101="","",IFERROR(INDEX(Lists!$B$2:$B$27,MATCH(D101,Lists!$A$2:$A$27,0)),"رمز غير معروف"))</f>
        <v/>
      </c>
      <c r="F101" s="4"/>
      <c r="G101" s="35"/>
      <c r="H101" s="35"/>
      <c r="I101" s="35"/>
      <c r="J101" s="18"/>
      <c r="K101" s="34" t="str">
        <f t="shared" si="3"/>
        <v/>
      </c>
      <c r="L101" s="13" t="str">
        <f t="shared" si="4"/>
        <v/>
      </c>
      <c r="M101" s="34" t="str">
        <f t="shared" si="5"/>
        <v/>
      </c>
      <c r="N101" s="4"/>
    </row>
    <row r="102" spans="1:14" ht="18" x14ac:dyDescent="0.25">
      <c r="A102" s="4"/>
      <c r="B102" s="18"/>
      <c r="C102" s="4"/>
      <c r="D102" s="18"/>
      <c r="E102" s="10" t="str">
        <f>IF(D102="","",IFERROR(INDEX(Lists!$B$2:$B$27,MATCH(D102,Lists!$A$2:$A$27,0)),"رمز غير معروف"))</f>
        <v/>
      </c>
      <c r="F102" s="4"/>
      <c r="G102" s="35"/>
      <c r="H102" s="35"/>
      <c r="I102" s="35"/>
      <c r="J102" s="18"/>
      <c r="K102" s="34" t="str">
        <f t="shared" si="3"/>
        <v/>
      </c>
      <c r="L102" s="13" t="str">
        <f t="shared" si="4"/>
        <v/>
      </c>
      <c r="M102" s="34" t="str">
        <f t="shared" si="5"/>
        <v/>
      </c>
      <c r="N102" s="4"/>
    </row>
    <row r="103" spans="1:14" ht="18" x14ac:dyDescent="0.25">
      <c r="A103" s="4"/>
      <c r="B103" s="18"/>
      <c r="C103" s="4"/>
      <c r="D103" s="18"/>
      <c r="E103" s="10" t="str">
        <f>IF(D103="","",IFERROR(INDEX(Lists!$B$2:$B$27,MATCH(D103,Lists!$A$2:$A$27,0)),"رمز غير معروف"))</f>
        <v/>
      </c>
      <c r="F103" s="4"/>
      <c r="G103" s="35"/>
      <c r="H103" s="35"/>
      <c r="I103" s="35"/>
      <c r="J103" s="18"/>
      <c r="K103" s="34" t="str">
        <f t="shared" si="3"/>
        <v/>
      </c>
      <c r="L103" s="13" t="str">
        <f t="shared" si="4"/>
        <v/>
      </c>
      <c r="M103" s="34" t="str">
        <f t="shared" si="5"/>
        <v/>
      </c>
      <c r="N103" s="4"/>
    </row>
    <row r="104" spans="1:14" ht="18" x14ac:dyDescent="0.25">
      <c r="A104" s="4"/>
      <c r="B104" s="18"/>
      <c r="C104" s="4"/>
      <c r="D104" s="18"/>
      <c r="E104" s="10" t="str">
        <f>IF(D104="","",IFERROR(INDEX(Lists!$B$2:$B$27,MATCH(D104,Lists!$A$2:$A$27,0)),"رمز غير معروف"))</f>
        <v/>
      </c>
      <c r="F104" s="4"/>
      <c r="G104" s="35"/>
      <c r="H104" s="35"/>
      <c r="I104" s="35"/>
      <c r="J104" s="18"/>
      <c r="K104" s="34" t="str">
        <f t="shared" si="3"/>
        <v/>
      </c>
      <c r="L104" s="13" t="str">
        <f t="shared" si="4"/>
        <v/>
      </c>
      <c r="M104" s="34" t="str">
        <f t="shared" si="5"/>
        <v/>
      </c>
      <c r="N104" s="4"/>
    </row>
    <row r="105" spans="1:14" ht="18" x14ac:dyDescent="0.25">
      <c r="A105" s="4"/>
      <c r="B105" s="18"/>
      <c r="C105" s="4"/>
      <c r="D105" s="18"/>
      <c r="E105" s="10" t="str">
        <f>IF(D105="","",IFERROR(INDEX(Lists!$B$2:$B$27,MATCH(D105,Lists!$A$2:$A$27,0)),"رمز غير معروف"))</f>
        <v/>
      </c>
      <c r="F105" s="4"/>
      <c r="G105" s="35"/>
      <c r="H105" s="35"/>
      <c r="I105" s="35"/>
      <c r="J105" s="18"/>
      <c r="K105" s="34" t="str">
        <f t="shared" si="3"/>
        <v/>
      </c>
      <c r="L105" s="13" t="str">
        <f t="shared" si="4"/>
        <v/>
      </c>
      <c r="M105" s="34" t="str">
        <f t="shared" si="5"/>
        <v/>
      </c>
      <c r="N105" s="4"/>
    </row>
    <row r="106" spans="1:14" ht="18" x14ac:dyDescent="0.25">
      <c r="A106" s="4"/>
      <c r="B106" s="18"/>
      <c r="C106" s="4"/>
      <c r="D106" s="18"/>
      <c r="E106" s="10" t="str">
        <f>IF(D106="","",IFERROR(INDEX(Lists!$B$2:$B$27,MATCH(D106,Lists!$A$2:$A$27,0)),"رمز غير معروف"))</f>
        <v/>
      </c>
      <c r="F106" s="4"/>
      <c r="G106" s="35"/>
      <c r="H106" s="35"/>
      <c r="I106" s="35"/>
      <c r="J106" s="18"/>
      <c r="K106" s="34" t="str">
        <f t="shared" si="3"/>
        <v/>
      </c>
      <c r="L106" s="13" t="str">
        <f t="shared" si="4"/>
        <v/>
      </c>
      <c r="M106" s="34" t="str">
        <f t="shared" si="5"/>
        <v/>
      </c>
      <c r="N106" s="4"/>
    </row>
    <row r="107" spans="1:14" ht="18" x14ac:dyDescent="0.25">
      <c r="A107" s="4"/>
      <c r="B107" s="18"/>
      <c r="C107" s="4"/>
      <c r="D107" s="18"/>
      <c r="E107" s="10" t="str">
        <f>IF(D107="","",IFERROR(INDEX(Lists!$B$2:$B$27,MATCH(D107,Lists!$A$2:$A$27,0)),"رمز غير معروف"))</f>
        <v/>
      </c>
      <c r="F107" s="4"/>
      <c r="G107" s="35"/>
      <c r="H107" s="35"/>
      <c r="I107" s="35"/>
      <c r="J107" s="18"/>
      <c r="K107" s="34" t="str">
        <f t="shared" si="3"/>
        <v/>
      </c>
      <c r="L107" s="13" t="str">
        <f t="shared" si="4"/>
        <v/>
      </c>
      <c r="M107" s="34" t="str">
        <f t="shared" si="5"/>
        <v/>
      </c>
      <c r="N107" s="4"/>
    </row>
    <row r="108" spans="1:14" ht="18" x14ac:dyDescent="0.25">
      <c r="A108" s="4"/>
      <c r="B108" s="18"/>
      <c r="C108" s="4"/>
      <c r="D108" s="18"/>
      <c r="E108" s="10" t="str">
        <f>IF(D108="","",IFERROR(INDEX(Lists!$B$2:$B$27,MATCH(D108,Lists!$A$2:$A$27,0)),"رمز غير معروف"))</f>
        <v/>
      </c>
      <c r="F108" s="4"/>
      <c r="G108" s="35"/>
      <c r="H108" s="35"/>
      <c r="I108" s="35"/>
      <c r="J108" s="18"/>
      <c r="K108" s="34" t="str">
        <f t="shared" si="3"/>
        <v/>
      </c>
      <c r="L108" s="13" t="str">
        <f t="shared" si="4"/>
        <v/>
      </c>
      <c r="M108" s="34" t="str">
        <f t="shared" si="5"/>
        <v/>
      </c>
      <c r="N108" s="4"/>
    </row>
    <row r="109" spans="1:14" ht="18" x14ac:dyDescent="0.25">
      <c r="A109" s="4"/>
      <c r="B109" s="18"/>
      <c r="C109" s="4"/>
      <c r="D109" s="18"/>
      <c r="E109" s="10" t="str">
        <f>IF(D109="","",IFERROR(INDEX(Lists!$B$2:$B$27,MATCH(D109,Lists!$A$2:$A$27,0)),"رمز غير معروف"))</f>
        <v/>
      </c>
      <c r="F109" s="4"/>
      <c r="G109" s="35"/>
      <c r="H109" s="35"/>
      <c r="I109" s="35"/>
      <c r="J109" s="18"/>
      <c r="K109" s="34" t="str">
        <f t="shared" si="3"/>
        <v/>
      </c>
      <c r="L109" s="13" t="str">
        <f t="shared" si="4"/>
        <v/>
      </c>
      <c r="M109" s="34" t="str">
        <f t="shared" si="5"/>
        <v/>
      </c>
      <c r="N109" s="4"/>
    </row>
    <row r="110" spans="1:14" ht="18" x14ac:dyDescent="0.25">
      <c r="A110" s="4"/>
      <c r="B110" s="18"/>
      <c r="C110" s="4"/>
      <c r="D110" s="18"/>
      <c r="E110" s="10" t="str">
        <f>IF(D110="","",IFERROR(INDEX(Lists!$B$2:$B$27,MATCH(D110,Lists!$A$2:$A$27,0)),"رمز غير معروف"))</f>
        <v/>
      </c>
      <c r="F110" s="4"/>
      <c r="G110" s="35"/>
      <c r="H110" s="35"/>
      <c r="I110" s="35"/>
      <c r="J110" s="18"/>
      <c r="K110" s="34" t="str">
        <f t="shared" si="3"/>
        <v/>
      </c>
      <c r="L110" s="13" t="str">
        <f t="shared" si="4"/>
        <v/>
      </c>
      <c r="M110" s="34" t="str">
        <f t="shared" si="5"/>
        <v/>
      </c>
      <c r="N110" s="4"/>
    </row>
    <row r="111" spans="1:14" ht="18" x14ac:dyDescent="0.25">
      <c r="A111" s="4"/>
      <c r="B111" s="18"/>
      <c r="C111" s="4"/>
      <c r="D111" s="18"/>
      <c r="E111" s="10" t="str">
        <f>IF(D111="","",IFERROR(INDEX(Lists!$B$2:$B$27,MATCH(D111,Lists!$A$2:$A$27,0)),"رمز غير معروف"))</f>
        <v/>
      </c>
      <c r="F111" s="4"/>
      <c r="G111" s="35"/>
      <c r="H111" s="35"/>
      <c r="I111" s="35"/>
      <c r="J111" s="18"/>
      <c r="K111" s="34" t="str">
        <f t="shared" si="3"/>
        <v/>
      </c>
      <c r="L111" s="13" t="str">
        <f t="shared" si="4"/>
        <v/>
      </c>
      <c r="M111" s="34" t="str">
        <f t="shared" si="5"/>
        <v/>
      </c>
      <c r="N111" s="4"/>
    </row>
    <row r="112" spans="1:14" ht="18" x14ac:dyDescent="0.25">
      <c r="A112" s="4"/>
      <c r="B112" s="18"/>
      <c r="C112" s="4"/>
      <c r="D112" s="18"/>
      <c r="E112" s="10" t="str">
        <f>IF(D112="","",IFERROR(INDEX(Lists!$B$2:$B$27,MATCH(D112,Lists!$A$2:$A$27,0)),"رمز غير معروف"))</f>
        <v/>
      </c>
      <c r="F112" s="4"/>
      <c r="G112" s="35"/>
      <c r="H112" s="35"/>
      <c r="I112" s="35"/>
      <c r="J112" s="18"/>
      <c r="K112" s="34" t="str">
        <f t="shared" si="3"/>
        <v/>
      </c>
      <c r="L112" s="13" t="str">
        <f t="shared" si="4"/>
        <v/>
      </c>
      <c r="M112" s="34" t="str">
        <f t="shared" si="5"/>
        <v/>
      </c>
      <c r="N112" s="4"/>
    </row>
    <row r="113" spans="1:14" ht="18" x14ac:dyDescent="0.25">
      <c r="A113" s="4"/>
      <c r="B113" s="18"/>
      <c r="C113" s="4"/>
      <c r="D113" s="18"/>
      <c r="E113" s="10" t="str">
        <f>IF(D113="","",IFERROR(INDEX(Lists!$B$2:$B$27,MATCH(D113,Lists!$A$2:$A$27,0)),"رمز غير معروف"))</f>
        <v/>
      </c>
      <c r="F113" s="4"/>
      <c r="G113" s="35"/>
      <c r="H113" s="35"/>
      <c r="I113" s="35"/>
      <c r="J113" s="18"/>
      <c r="K113" s="34" t="str">
        <f t="shared" si="3"/>
        <v/>
      </c>
      <c r="L113" s="13" t="str">
        <f t="shared" si="4"/>
        <v/>
      </c>
      <c r="M113" s="34" t="str">
        <f t="shared" si="5"/>
        <v/>
      </c>
      <c r="N113" s="4"/>
    </row>
    <row r="114" spans="1:14" ht="18" x14ac:dyDescent="0.25">
      <c r="A114" s="4"/>
      <c r="B114" s="18"/>
      <c r="C114" s="4"/>
      <c r="D114" s="18"/>
      <c r="E114" s="10" t="str">
        <f>IF(D114="","",IFERROR(INDEX(Lists!$B$2:$B$27,MATCH(D114,Lists!$A$2:$A$27,0)),"رمز غير معروف"))</f>
        <v/>
      </c>
      <c r="F114" s="4"/>
      <c r="G114" s="35"/>
      <c r="H114" s="35"/>
      <c r="I114" s="35"/>
      <c r="J114" s="18"/>
      <c r="K114" s="34" t="str">
        <f t="shared" si="3"/>
        <v/>
      </c>
      <c r="L114" s="13" t="str">
        <f t="shared" si="4"/>
        <v/>
      </c>
      <c r="M114" s="34" t="str">
        <f t="shared" si="5"/>
        <v/>
      </c>
      <c r="N114" s="4"/>
    </row>
    <row r="115" spans="1:14" ht="18" x14ac:dyDescent="0.25">
      <c r="A115" s="4"/>
      <c r="B115" s="18"/>
      <c r="C115" s="4"/>
      <c r="D115" s="18"/>
      <c r="E115" s="10" t="str">
        <f>IF(D115="","",IFERROR(INDEX(Lists!$B$2:$B$27,MATCH(D115,Lists!$A$2:$A$27,0)),"رمز غير معروف"))</f>
        <v/>
      </c>
      <c r="F115" s="4"/>
      <c r="G115" s="35"/>
      <c r="H115" s="35"/>
      <c r="I115" s="35"/>
      <c r="J115" s="18"/>
      <c r="K115" s="34" t="str">
        <f t="shared" si="3"/>
        <v/>
      </c>
      <c r="L115" s="13" t="str">
        <f t="shared" si="4"/>
        <v/>
      </c>
      <c r="M115" s="34" t="str">
        <f t="shared" si="5"/>
        <v/>
      </c>
      <c r="N115" s="4"/>
    </row>
    <row r="116" spans="1:14" ht="18" x14ac:dyDescent="0.25">
      <c r="A116" s="4"/>
      <c r="B116" s="18"/>
      <c r="C116" s="4"/>
      <c r="D116" s="18"/>
      <c r="E116" s="10" t="str">
        <f>IF(D116="","",IFERROR(INDEX(Lists!$B$2:$B$27,MATCH(D116,Lists!$A$2:$A$27,0)),"رمز غير معروف"))</f>
        <v/>
      </c>
      <c r="F116" s="4"/>
      <c r="G116" s="35"/>
      <c r="H116" s="35"/>
      <c r="I116" s="35"/>
      <c r="J116" s="18"/>
      <c r="K116" s="34" t="str">
        <f t="shared" si="3"/>
        <v/>
      </c>
      <c r="L116" s="13" t="str">
        <f t="shared" si="4"/>
        <v/>
      </c>
      <c r="M116" s="34" t="str">
        <f t="shared" si="5"/>
        <v/>
      </c>
      <c r="N116" s="4"/>
    </row>
    <row r="117" spans="1:14" ht="18" x14ac:dyDescent="0.25">
      <c r="A117" s="4"/>
      <c r="B117" s="18"/>
      <c r="C117" s="4"/>
      <c r="D117" s="18"/>
      <c r="E117" s="10" t="str">
        <f>IF(D117="","",IFERROR(INDEX(Lists!$B$2:$B$27,MATCH(D117,Lists!$A$2:$A$27,0)),"رمز غير معروف"))</f>
        <v/>
      </c>
      <c r="F117" s="4"/>
      <c r="G117" s="35"/>
      <c r="H117" s="35"/>
      <c r="I117" s="35"/>
      <c r="J117" s="18"/>
      <c r="K117" s="34" t="str">
        <f t="shared" si="3"/>
        <v/>
      </c>
      <c r="L117" s="13" t="str">
        <f t="shared" si="4"/>
        <v/>
      </c>
      <c r="M117" s="34" t="str">
        <f t="shared" si="5"/>
        <v/>
      </c>
      <c r="N117" s="4"/>
    </row>
    <row r="118" spans="1:14" ht="18" x14ac:dyDescent="0.25">
      <c r="A118" s="4"/>
      <c r="B118" s="18"/>
      <c r="C118" s="4"/>
      <c r="D118" s="18"/>
      <c r="E118" s="10" t="str">
        <f>IF(D118="","",IFERROR(INDEX(Lists!$B$2:$B$27,MATCH(D118,Lists!$A$2:$A$27,0)),"رمز غير معروف"))</f>
        <v/>
      </c>
      <c r="F118" s="4"/>
      <c r="G118" s="35"/>
      <c r="H118" s="35"/>
      <c r="I118" s="35"/>
      <c r="J118" s="18"/>
      <c r="K118" s="34" t="str">
        <f t="shared" si="3"/>
        <v/>
      </c>
      <c r="L118" s="13" t="str">
        <f t="shared" si="4"/>
        <v/>
      </c>
      <c r="M118" s="34" t="str">
        <f t="shared" si="5"/>
        <v/>
      </c>
      <c r="N118" s="4"/>
    </row>
    <row r="119" spans="1:14" ht="18" x14ac:dyDescent="0.25">
      <c r="A119" s="4"/>
      <c r="B119" s="18"/>
      <c r="C119" s="4"/>
      <c r="D119" s="18"/>
      <c r="E119" s="10" t="str">
        <f>IF(D119="","",IFERROR(INDEX(Lists!$B$2:$B$27,MATCH(D119,Lists!$A$2:$A$27,0)),"رمز غير معروف"))</f>
        <v/>
      </c>
      <c r="F119" s="4"/>
      <c r="G119" s="35"/>
      <c r="H119" s="35"/>
      <c r="I119" s="35"/>
      <c r="J119" s="18"/>
      <c r="K119" s="34" t="str">
        <f t="shared" si="3"/>
        <v/>
      </c>
      <c r="L119" s="13" t="str">
        <f t="shared" si="4"/>
        <v/>
      </c>
      <c r="M119" s="34" t="str">
        <f t="shared" si="5"/>
        <v/>
      </c>
      <c r="N119" s="4"/>
    </row>
    <row r="120" spans="1:14" ht="18" x14ac:dyDescent="0.25">
      <c r="A120" s="4"/>
      <c r="B120" s="18"/>
      <c r="C120" s="4"/>
      <c r="D120" s="18"/>
      <c r="E120" s="10" t="str">
        <f>IF(D120="","",IFERROR(INDEX(Lists!$B$2:$B$27,MATCH(D120,Lists!$A$2:$A$27,0)),"رمز غير معروف"))</f>
        <v/>
      </c>
      <c r="F120" s="4"/>
      <c r="G120" s="35"/>
      <c r="H120" s="35"/>
      <c r="I120" s="35"/>
      <c r="J120" s="18"/>
      <c r="K120" s="34" t="str">
        <f t="shared" si="3"/>
        <v/>
      </c>
      <c r="L120" s="13" t="str">
        <f t="shared" si="4"/>
        <v/>
      </c>
      <c r="M120" s="34" t="str">
        <f t="shared" si="5"/>
        <v/>
      </c>
      <c r="N120" s="4"/>
    </row>
    <row r="121" spans="1:14" ht="18" x14ac:dyDescent="0.25">
      <c r="A121" s="4"/>
      <c r="B121" s="18"/>
      <c r="C121" s="4"/>
      <c r="D121" s="18"/>
      <c r="E121" s="10" t="str">
        <f>IF(D121="","",IFERROR(INDEX(Lists!$B$2:$B$27,MATCH(D121,Lists!$A$2:$A$27,0)),"رمز غير معروف"))</f>
        <v/>
      </c>
      <c r="F121" s="4"/>
      <c r="G121" s="35"/>
      <c r="H121" s="35"/>
      <c r="I121" s="35"/>
      <c r="J121" s="18"/>
      <c r="K121" s="34" t="str">
        <f t="shared" si="3"/>
        <v/>
      </c>
      <c r="L121" s="13" t="str">
        <f t="shared" si="4"/>
        <v/>
      </c>
      <c r="M121" s="34" t="str">
        <f t="shared" si="5"/>
        <v/>
      </c>
      <c r="N121" s="4"/>
    </row>
    <row r="122" spans="1:14" ht="18" x14ac:dyDescent="0.25">
      <c r="A122" s="4"/>
      <c r="B122" s="18"/>
      <c r="C122" s="4"/>
      <c r="D122" s="18"/>
      <c r="E122" s="10" t="str">
        <f>IF(D122="","",IFERROR(INDEX(Lists!$B$2:$B$27,MATCH(D122,Lists!$A$2:$A$27,0)),"رمز غير معروف"))</f>
        <v/>
      </c>
      <c r="F122" s="4"/>
      <c r="G122" s="35"/>
      <c r="H122" s="35"/>
      <c r="I122" s="35"/>
      <c r="J122" s="18"/>
      <c r="K122" s="34" t="str">
        <f t="shared" si="3"/>
        <v/>
      </c>
      <c r="L122" s="13" t="str">
        <f t="shared" si="4"/>
        <v/>
      </c>
      <c r="M122" s="34" t="str">
        <f t="shared" si="5"/>
        <v/>
      </c>
      <c r="N122" s="4"/>
    </row>
    <row r="123" spans="1:14" ht="18" x14ac:dyDescent="0.25">
      <c r="A123" s="4"/>
      <c r="B123" s="18"/>
      <c r="C123" s="4"/>
      <c r="D123" s="18"/>
      <c r="E123" s="10" t="str">
        <f>IF(D123="","",IFERROR(INDEX(Lists!$B$2:$B$27,MATCH(D123,Lists!$A$2:$A$27,0)),"رمز غير معروف"))</f>
        <v/>
      </c>
      <c r="F123" s="4"/>
      <c r="G123" s="35"/>
      <c r="H123" s="35"/>
      <c r="I123" s="35"/>
      <c r="J123" s="18"/>
      <c r="K123" s="34" t="str">
        <f t="shared" si="3"/>
        <v/>
      </c>
      <c r="L123" s="13" t="str">
        <f t="shared" si="4"/>
        <v/>
      </c>
      <c r="M123" s="34" t="str">
        <f t="shared" si="5"/>
        <v/>
      </c>
      <c r="N123" s="4"/>
    </row>
    <row r="124" spans="1:14" ht="18" x14ac:dyDescent="0.25">
      <c r="A124" s="4"/>
      <c r="B124" s="18"/>
      <c r="C124" s="4"/>
      <c r="D124" s="18"/>
      <c r="E124" s="10" t="str">
        <f>IF(D124="","",IFERROR(INDEX(Lists!$B$2:$B$27,MATCH(D124,Lists!$A$2:$A$27,0)),"رمز غير معروف"))</f>
        <v/>
      </c>
      <c r="F124" s="4"/>
      <c r="G124" s="35"/>
      <c r="H124" s="35"/>
      <c r="I124" s="35"/>
      <c r="J124" s="18"/>
      <c r="K124" s="34" t="str">
        <f t="shared" si="3"/>
        <v/>
      </c>
      <c r="L124" s="13" t="str">
        <f t="shared" si="4"/>
        <v/>
      </c>
      <c r="M124" s="34" t="str">
        <f t="shared" si="5"/>
        <v/>
      </c>
      <c r="N124" s="4"/>
    </row>
    <row r="125" spans="1:14" ht="18" x14ac:dyDescent="0.25">
      <c r="A125" s="4"/>
      <c r="B125" s="18"/>
      <c r="C125" s="4"/>
      <c r="D125" s="18"/>
      <c r="E125" s="10" t="str">
        <f>IF(D125="","",IFERROR(INDEX(Lists!$B$2:$B$27,MATCH(D125,Lists!$A$2:$A$27,0)),"رمز غير معروف"))</f>
        <v/>
      </c>
      <c r="F125" s="4"/>
      <c r="G125" s="35"/>
      <c r="H125" s="35"/>
      <c r="I125" s="35"/>
      <c r="J125" s="18"/>
      <c r="K125" s="34" t="str">
        <f t="shared" si="3"/>
        <v/>
      </c>
      <c r="L125" s="13" t="str">
        <f t="shared" si="4"/>
        <v/>
      </c>
      <c r="M125" s="34" t="str">
        <f t="shared" si="5"/>
        <v/>
      </c>
      <c r="N125" s="4"/>
    </row>
    <row r="126" spans="1:14" ht="18" x14ac:dyDescent="0.25">
      <c r="A126" s="4"/>
      <c r="B126" s="18"/>
      <c r="C126" s="4"/>
      <c r="D126" s="18"/>
      <c r="E126" s="10" t="str">
        <f>IF(D126="","",IFERROR(INDEX(Lists!$B$2:$B$27,MATCH(D126,Lists!$A$2:$A$27,0)),"رمز غير معروف"))</f>
        <v/>
      </c>
      <c r="F126" s="4"/>
      <c r="G126" s="35"/>
      <c r="H126" s="35"/>
      <c r="I126" s="35"/>
      <c r="J126" s="18"/>
      <c r="K126" s="34" t="str">
        <f t="shared" si="3"/>
        <v/>
      </c>
      <c r="L126" s="13" t="str">
        <f t="shared" si="4"/>
        <v/>
      </c>
      <c r="M126" s="34" t="str">
        <f t="shared" si="5"/>
        <v/>
      </c>
      <c r="N126" s="4"/>
    </row>
    <row r="127" spans="1:14" ht="18" x14ac:dyDescent="0.25">
      <c r="A127" s="4"/>
      <c r="B127" s="18"/>
      <c r="C127" s="4"/>
      <c r="D127" s="18"/>
      <c r="E127" s="10" t="str">
        <f>IF(D127="","",IFERROR(INDEX(Lists!$B$2:$B$27,MATCH(D127,Lists!$A$2:$A$27,0)),"رمز غير معروف"))</f>
        <v/>
      </c>
      <c r="F127" s="4"/>
      <c r="G127" s="35"/>
      <c r="H127" s="35"/>
      <c r="I127" s="35"/>
      <c r="J127" s="18"/>
      <c r="K127" s="34" t="str">
        <f t="shared" si="3"/>
        <v/>
      </c>
      <c r="L127" s="13" t="str">
        <f t="shared" si="4"/>
        <v/>
      </c>
      <c r="M127" s="34" t="str">
        <f t="shared" si="5"/>
        <v/>
      </c>
      <c r="N127" s="4"/>
    </row>
    <row r="128" spans="1:14" ht="18" x14ac:dyDescent="0.25">
      <c r="A128" s="4"/>
      <c r="B128" s="18"/>
      <c r="C128" s="4"/>
      <c r="D128" s="18"/>
      <c r="E128" s="10" t="str">
        <f>IF(D128="","",IFERROR(INDEX(Lists!$B$2:$B$27,MATCH(D128,Lists!$A$2:$A$27,0)),"رمز غير معروف"))</f>
        <v/>
      </c>
      <c r="F128" s="4"/>
      <c r="G128" s="35"/>
      <c r="H128" s="35"/>
      <c r="I128" s="35"/>
      <c r="J128" s="18"/>
      <c r="K128" s="34" t="str">
        <f t="shared" si="3"/>
        <v/>
      </c>
      <c r="L128" s="13" t="str">
        <f t="shared" si="4"/>
        <v/>
      </c>
      <c r="M128" s="34" t="str">
        <f t="shared" si="5"/>
        <v/>
      </c>
      <c r="N128" s="4"/>
    </row>
    <row r="129" spans="1:14" ht="18" x14ac:dyDescent="0.25">
      <c r="A129" s="4"/>
      <c r="B129" s="18"/>
      <c r="C129" s="4"/>
      <c r="D129" s="18"/>
      <c r="E129" s="10" t="str">
        <f>IF(D129="","",IFERROR(INDEX(Lists!$B$2:$B$27,MATCH(D129,Lists!$A$2:$A$27,0)),"رمز غير معروف"))</f>
        <v/>
      </c>
      <c r="F129" s="4"/>
      <c r="G129" s="35"/>
      <c r="H129" s="35"/>
      <c r="I129" s="35"/>
      <c r="J129" s="18"/>
      <c r="K129" s="34" t="str">
        <f t="shared" si="3"/>
        <v/>
      </c>
      <c r="L129" s="13" t="str">
        <f t="shared" si="4"/>
        <v/>
      </c>
      <c r="M129" s="34" t="str">
        <f t="shared" si="5"/>
        <v/>
      </c>
      <c r="N129" s="4"/>
    </row>
    <row r="130" spans="1:14" ht="18" x14ac:dyDescent="0.25">
      <c r="A130" s="4"/>
      <c r="B130" s="18"/>
      <c r="C130" s="4"/>
      <c r="D130" s="18"/>
      <c r="E130" s="10" t="str">
        <f>IF(D130="","",IFERROR(INDEX(Lists!$B$2:$B$27,MATCH(D130,Lists!$A$2:$A$27,0)),"رمز غير معروف"))</f>
        <v/>
      </c>
      <c r="F130" s="4"/>
      <c r="G130" s="35"/>
      <c r="H130" s="35"/>
      <c r="I130" s="35"/>
      <c r="J130" s="18"/>
      <c r="K130" s="34" t="str">
        <f t="shared" si="3"/>
        <v/>
      </c>
      <c r="L130" s="13" t="str">
        <f t="shared" si="4"/>
        <v/>
      </c>
      <c r="M130" s="34" t="str">
        <f t="shared" si="5"/>
        <v/>
      </c>
      <c r="N130" s="4"/>
    </row>
    <row r="131" spans="1:14" ht="18" x14ac:dyDescent="0.25">
      <c r="A131" s="4"/>
      <c r="B131" s="18"/>
      <c r="C131" s="4"/>
      <c r="D131" s="18"/>
      <c r="E131" s="10" t="str">
        <f>IF(D131="","",IFERROR(INDEX(Lists!$B$2:$B$27,MATCH(D131,Lists!$A$2:$A$27,0)),"رمز غير معروف"))</f>
        <v/>
      </c>
      <c r="F131" s="4"/>
      <c r="G131" s="35"/>
      <c r="H131" s="35"/>
      <c r="I131" s="35"/>
      <c r="J131" s="18"/>
      <c r="K131" s="34" t="str">
        <f t="shared" si="3"/>
        <v/>
      </c>
      <c r="L131" s="13" t="str">
        <f t="shared" si="4"/>
        <v/>
      </c>
      <c r="M131" s="34" t="str">
        <f t="shared" si="5"/>
        <v/>
      </c>
      <c r="N131" s="4"/>
    </row>
    <row r="132" spans="1:14" ht="18" x14ac:dyDescent="0.25">
      <c r="A132" s="4"/>
      <c r="B132" s="18"/>
      <c r="C132" s="4"/>
      <c r="D132" s="18"/>
      <c r="E132" s="10" t="str">
        <f>IF(D132="","",IFERROR(INDEX(Lists!$B$2:$B$27,MATCH(D132,Lists!$A$2:$A$27,0)),"رمز غير معروف"))</f>
        <v/>
      </c>
      <c r="F132" s="4"/>
      <c r="G132" s="35"/>
      <c r="H132" s="35"/>
      <c r="I132" s="35"/>
      <c r="J132" s="18"/>
      <c r="K132" s="34" t="str">
        <f t="shared" si="3"/>
        <v/>
      </c>
      <c r="L132" s="13" t="str">
        <f t="shared" si="4"/>
        <v/>
      </c>
      <c r="M132" s="34" t="str">
        <f t="shared" si="5"/>
        <v/>
      </c>
      <c r="N132" s="4"/>
    </row>
    <row r="133" spans="1:14" ht="18" x14ac:dyDescent="0.25">
      <c r="A133" s="4"/>
      <c r="B133" s="18"/>
      <c r="C133" s="4"/>
      <c r="D133" s="18"/>
      <c r="E133" s="10" t="str">
        <f>IF(D133="","",IFERROR(INDEX(Lists!$B$2:$B$27,MATCH(D133,Lists!$A$2:$A$27,0)),"رمز غير معروف"))</f>
        <v/>
      </c>
      <c r="F133" s="4"/>
      <c r="G133" s="35"/>
      <c r="H133" s="35"/>
      <c r="I133" s="35"/>
      <c r="J133" s="18"/>
      <c r="K133" s="34" t="str">
        <f t="shared" ref="K133:K196" si="6">IF(OR(G133="",I133=""),"",I133-G133)</f>
        <v/>
      </c>
      <c r="L133" s="13" t="str">
        <f t="shared" ref="L133:L196" si="7">IF(A133="","",IF(I133="","قيد المراجعة",IF(OR(J133="A",J133="B"),"معتمد",IF(J133="","بدون كود","يعاد تقديمه"))))</f>
        <v/>
      </c>
      <c r="M133" s="34" t="str">
        <f t="shared" ref="M133:M196" si="8">IF(OR(B133&lt;&gt;"R0",J133=""),"",IF(OR(J133="A",J133="B"),1,0))</f>
        <v/>
      </c>
      <c r="N133" s="4"/>
    </row>
    <row r="134" spans="1:14" ht="18" x14ac:dyDescent="0.25">
      <c r="A134" s="4"/>
      <c r="B134" s="18"/>
      <c r="C134" s="4"/>
      <c r="D134" s="18"/>
      <c r="E134" s="10" t="str">
        <f>IF(D134="","",IFERROR(INDEX(Lists!$B$2:$B$27,MATCH(D134,Lists!$A$2:$A$27,0)),"رمز غير معروف"))</f>
        <v/>
      </c>
      <c r="F134" s="4"/>
      <c r="G134" s="35"/>
      <c r="H134" s="35"/>
      <c r="I134" s="35"/>
      <c r="J134" s="18"/>
      <c r="K134" s="34" t="str">
        <f t="shared" si="6"/>
        <v/>
      </c>
      <c r="L134" s="13" t="str">
        <f t="shared" si="7"/>
        <v/>
      </c>
      <c r="M134" s="34" t="str">
        <f t="shared" si="8"/>
        <v/>
      </c>
      <c r="N134" s="4"/>
    </row>
    <row r="135" spans="1:14" ht="18" x14ac:dyDescent="0.25">
      <c r="A135" s="4"/>
      <c r="B135" s="18"/>
      <c r="C135" s="4"/>
      <c r="D135" s="18"/>
      <c r="E135" s="10" t="str">
        <f>IF(D135="","",IFERROR(INDEX(Lists!$B$2:$B$27,MATCH(D135,Lists!$A$2:$A$27,0)),"رمز غير معروف"))</f>
        <v/>
      </c>
      <c r="F135" s="4"/>
      <c r="G135" s="35"/>
      <c r="H135" s="35"/>
      <c r="I135" s="35"/>
      <c r="J135" s="18"/>
      <c r="K135" s="34" t="str">
        <f t="shared" si="6"/>
        <v/>
      </c>
      <c r="L135" s="13" t="str">
        <f t="shared" si="7"/>
        <v/>
      </c>
      <c r="M135" s="34" t="str">
        <f t="shared" si="8"/>
        <v/>
      </c>
      <c r="N135" s="4"/>
    </row>
    <row r="136" spans="1:14" ht="18" x14ac:dyDescent="0.25">
      <c r="A136" s="4"/>
      <c r="B136" s="18"/>
      <c r="C136" s="4"/>
      <c r="D136" s="18"/>
      <c r="E136" s="10" t="str">
        <f>IF(D136="","",IFERROR(INDEX(Lists!$B$2:$B$27,MATCH(D136,Lists!$A$2:$A$27,0)),"رمز غير معروف"))</f>
        <v/>
      </c>
      <c r="F136" s="4"/>
      <c r="G136" s="35"/>
      <c r="H136" s="35"/>
      <c r="I136" s="35"/>
      <c r="J136" s="18"/>
      <c r="K136" s="34" t="str">
        <f t="shared" si="6"/>
        <v/>
      </c>
      <c r="L136" s="13" t="str">
        <f t="shared" si="7"/>
        <v/>
      </c>
      <c r="M136" s="34" t="str">
        <f t="shared" si="8"/>
        <v/>
      </c>
      <c r="N136" s="4"/>
    </row>
    <row r="137" spans="1:14" ht="18" x14ac:dyDescent="0.25">
      <c r="A137" s="4"/>
      <c r="B137" s="18"/>
      <c r="C137" s="4"/>
      <c r="D137" s="18"/>
      <c r="E137" s="10" t="str">
        <f>IF(D137="","",IFERROR(INDEX(Lists!$B$2:$B$27,MATCH(D137,Lists!$A$2:$A$27,0)),"رمز غير معروف"))</f>
        <v/>
      </c>
      <c r="F137" s="4"/>
      <c r="G137" s="35"/>
      <c r="H137" s="35"/>
      <c r="I137" s="35"/>
      <c r="J137" s="18"/>
      <c r="K137" s="34" t="str">
        <f t="shared" si="6"/>
        <v/>
      </c>
      <c r="L137" s="13" t="str">
        <f t="shared" si="7"/>
        <v/>
      </c>
      <c r="M137" s="34" t="str">
        <f t="shared" si="8"/>
        <v/>
      </c>
      <c r="N137" s="4"/>
    </row>
    <row r="138" spans="1:14" ht="18" x14ac:dyDescent="0.25">
      <c r="A138" s="4"/>
      <c r="B138" s="18"/>
      <c r="C138" s="4"/>
      <c r="D138" s="18"/>
      <c r="E138" s="10" t="str">
        <f>IF(D138="","",IFERROR(INDEX(Lists!$B$2:$B$27,MATCH(D138,Lists!$A$2:$A$27,0)),"رمز غير معروف"))</f>
        <v/>
      </c>
      <c r="F138" s="4"/>
      <c r="G138" s="35"/>
      <c r="H138" s="35"/>
      <c r="I138" s="35"/>
      <c r="J138" s="18"/>
      <c r="K138" s="34" t="str">
        <f t="shared" si="6"/>
        <v/>
      </c>
      <c r="L138" s="13" t="str">
        <f t="shared" si="7"/>
        <v/>
      </c>
      <c r="M138" s="34" t="str">
        <f t="shared" si="8"/>
        <v/>
      </c>
      <c r="N138" s="4"/>
    </row>
    <row r="139" spans="1:14" ht="18" x14ac:dyDescent="0.25">
      <c r="A139" s="4"/>
      <c r="B139" s="18"/>
      <c r="C139" s="4"/>
      <c r="D139" s="18"/>
      <c r="E139" s="10" t="str">
        <f>IF(D139="","",IFERROR(INDEX(Lists!$B$2:$B$27,MATCH(D139,Lists!$A$2:$A$27,0)),"رمز غير معروف"))</f>
        <v/>
      </c>
      <c r="F139" s="4"/>
      <c r="G139" s="35"/>
      <c r="H139" s="35"/>
      <c r="I139" s="35"/>
      <c r="J139" s="18"/>
      <c r="K139" s="34" t="str">
        <f t="shared" si="6"/>
        <v/>
      </c>
      <c r="L139" s="13" t="str">
        <f t="shared" si="7"/>
        <v/>
      </c>
      <c r="M139" s="34" t="str">
        <f t="shared" si="8"/>
        <v/>
      </c>
      <c r="N139" s="4"/>
    </row>
    <row r="140" spans="1:14" ht="18" x14ac:dyDescent="0.25">
      <c r="A140" s="4"/>
      <c r="B140" s="18"/>
      <c r="C140" s="4"/>
      <c r="D140" s="18"/>
      <c r="E140" s="10" t="str">
        <f>IF(D140="","",IFERROR(INDEX(Lists!$B$2:$B$27,MATCH(D140,Lists!$A$2:$A$27,0)),"رمز غير معروف"))</f>
        <v/>
      </c>
      <c r="F140" s="4"/>
      <c r="G140" s="35"/>
      <c r="H140" s="35"/>
      <c r="I140" s="35"/>
      <c r="J140" s="18"/>
      <c r="K140" s="34" t="str">
        <f t="shared" si="6"/>
        <v/>
      </c>
      <c r="L140" s="13" t="str">
        <f t="shared" si="7"/>
        <v/>
      </c>
      <c r="M140" s="34" t="str">
        <f t="shared" si="8"/>
        <v/>
      </c>
      <c r="N140" s="4"/>
    </row>
    <row r="141" spans="1:14" ht="18" x14ac:dyDescent="0.25">
      <c r="A141" s="4"/>
      <c r="B141" s="18"/>
      <c r="C141" s="4"/>
      <c r="D141" s="18"/>
      <c r="E141" s="10" t="str">
        <f>IF(D141="","",IFERROR(INDEX(Lists!$B$2:$B$27,MATCH(D141,Lists!$A$2:$A$27,0)),"رمز غير معروف"))</f>
        <v/>
      </c>
      <c r="F141" s="4"/>
      <c r="G141" s="35"/>
      <c r="H141" s="35"/>
      <c r="I141" s="35"/>
      <c r="J141" s="18"/>
      <c r="K141" s="34" t="str">
        <f t="shared" si="6"/>
        <v/>
      </c>
      <c r="L141" s="13" t="str">
        <f t="shared" si="7"/>
        <v/>
      </c>
      <c r="M141" s="34" t="str">
        <f t="shared" si="8"/>
        <v/>
      </c>
      <c r="N141" s="4"/>
    </row>
    <row r="142" spans="1:14" ht="18" x14ac:dyDescent="0.25">
      <c r="A142" s="4"/>
      <c r="B142" s="18"/>
      <c r="C142" s="4"/>
      <c r="D142" s="18"/>
      <c r="E142" s="10" t="str">
        <f>IF(D142="","",IFERROR(INDEX(Lists!$B$2:$B$27,MATCH(D142,Lists!$A$2:$A$27,0)),"رمز غير معروف"))</f>
        <v/>
      </c>
      <c r="F142" s="4"/>
      <c r="G142" s="35"/>
      <c r="H142" s="35"/>
      <c r="I142" s="35"/>
      <c r="J142" s="18"/>
      <c r="K142" s="34" t="str">
        <f t="shared" si="6"/>
        <v/>
      </c>
      <c r="L142" s="13" t="str">
        <f t="shared" si="7"/>
        <v/>
      </c>
      <c r="M142" s="34" t="str">
        <f t="shared" si="8"/>
        <v/>
      </c>
      <c r="N142" s="4"/>
    </row>
    <row r="143" spans="1:14" ht="18" x14ac:dyDescent="0.25">
      <c r="A143" s="4"/>
      <c r="B143" s="18"/>
      <c r="C143" s="4"/>
      <c r="D143" s="18"/>
      <c r="E143" s="10" t="str">
        <f>IF(D143="","",IFERROR(INDEX(Lists!$B$2:$B$27,MATCH(D143,Lists!$A$2:$A$27,0)),"رمز غير معروف"))</f>
        <v/>
      </c>
      <c r="F143" s="4"/>
      <c r="G143" s="35"/>
      <c r="H143" s="35"/>
      <c r="I143" s="35"/>
      <c r="J143" s="18"/>
      <c r="K143" s="34" t="str">
        <f t="shared" si="6"/>
        <v/>
      </c>
      <c r="L143" s="13" t="str">
        <f t="shared" si="7"/>
        <v/>
      </c>
      <c r="M143" s="34" t="str">
        <f t="shared" si="8"/>
        <v/>
      </c>
      <c r="N143" s="4"/>
    </row>
    <row r="144" spans="1:14" ht="18" x14ac:dyDescent="0.25">
      <c r="A144" s="4"/>
      <c r="B144" s="18"/>
      <c r="C144" s="4"/>
      <c r="D144" s="18"/>
      <c r="E144" s="10" t="str">
        <f>IF(D144="","",IFERROR(INDEX(Lists!$B$2:$B$27,MATCH(D144,Lists!$A$2:$A$27,0)),"رمز غير معروف"))</f>
        <v/>
      </c>
      <c r="F144" s="4"/>
      <c r="G144" s="35"/>
      <c r="H144" s="35"/>
      <c r="I144" s="35"/>
      <c r="J144" s="18"/>
      <c r="K144" s="34" t="str">
        <f t="shared" si="6"/>
        <v/>
      </c>
      <c r="L144" s="13" t="str">
        <f t="shared" si="7"/>
        <v/>
      </c>
      <c r="M144" s="34" t="str">
        <f t="shared" si="8"/>
        <v/>
      </c>
      <c r="N144" s="4"/>
    </row>
    <row r="145" spans="1:14" ht="18" x14ac:dyDescent="0.25">
      <c r="A145" s="4"/>
      <c r="B145" s="18"/>
      <c r="C145" s="4"/>
      <c r="D145" s="18"/>
      <c r="E145" s="10" t="str">
        <f>IF(D145="","",IFERROR(INDEX(Lists!$B$2:$B$27,MATCH(D145,Lists!$A$2:$A$27,0)),"رمز غير معروف"))</f>
        <v/>
      </c>
      <c r="F145" s="4"/>
      <c r="G145" s="35"/>
      <c r="H145" s="35"/>
      <c r="I145" s="35"/>
      <c r="J145" s="18"/>
      <c r="K145" s="34" t="str">
        <f t="shared" si="6"/>
        <v/>
      </c>
      <c r="L145" s="13" t="str">
        <f t="shared" si="7"/>
        <v/>
      </c>
      <c r="M145" s="34" t="str">
        <f t="shared" si="8"/>
        <v/>
      </c>
      <c r="N145" s="4"/>
    </row>
    <row r="146" spans="1:14" ht="18" x14ac:dyDescent="0.25">
      <c r="A146" s="4"/>
      <c r="B146" s="18"/>
      <c r="C146" s="4"/>
      <c r="D146" s="18"/>
      <c r="E146" s="10" t="str">
        <f>IF(D146="","",IFERROR(INDEX(Lists!$B$2:$B$27,MATCH(D146,Lists!$A$2:$A$27,0)),"رمز غير معروف"))</f>
        <v/>
      </c>
      <c r="F146" s="4"/>
      <c r="G146" s="35"/>
      <c r="H146" s="35"/>
      <c r="I146" s="35"/>
      <c r="J146" s="18"/>
      <c r="K146" s="34" t="str">
        <f t="shared" si="6"/>
        <v/>
      </c>
      <c r="L146" s="13" t="str">
        <f t="shared" si="7"/>
        <v/>
      </c>
      <c r="M146" s="34" t="str">
        <f t="shared" si="8"/>
        <v/>
      </c>
      <c r="N146" s="4"/>
    </row>
    <row r="147" spans="1:14" ht="18" x14ac:dyDescent="0.25">
      <c r="A147" s="4"/>
      <c r="B147" s="18"/>
      <c r="C147" s="4"/>
      <c r="D147" s="18"/>
      <c r="E147" s="10" t="str">
        <f>IF(D147="","",IFERROR(INDEX(Lists!$B$2:$B$27,MATCH(D147,Lists!$A$2:$A$27,0)),"رمز غير معروف"))</f>
        <v/>
      </c>
      <c r="F147" s="4"/>
      <c r="G147" s="35"/>
      <c r="H147" s="35"/>
      <c r="I147" s="35"/>
      <c r="J147" s="18"/>
      <c r="K147" s="34" t="str">
        <f t="shared" si="6"/>
        <v/>
      </c>
      <c r="L147" s="13" t="str">
        <f t="shared" si="7"/>
        <v/>
      </c>
      <c r="M147" s="34" t="str">
        <f t="shared" si="8"/>
        <v/>
      </c>
      <c r="N147" s="4"/>
    </row>
    <row r="148" spans="1:14" ht="18" x14ac:dyDescent="0.25">
      <c r="A148" s="4"/>
      <c r="B148" s="18"/>
      <c r="C148" s="4"/>
      <c r="D148" s="18"/>
      <c r="E148" s="10" t="str">
        <f>IF(D148="","",IFERROR(INDEX(Lists!$B$2:$B$27,MATCH(D148,Lists!$A$2:$A$27,0)),"رمز غير معروف"))</f>
        <v/>
      </c>
      <c r="F148" s="4"/>
      <c r="G148" s="35"/>
      <c r="H148" s="35"/>
      <c r="I148" s="35"/>
      <c r="J148" s="18"/>
      <c r="K148" s="34" t="str">
        <f t="shared" si="6"/>
        <v/>
      </c>
      <c r="L148" s="13" t="str">
        <f t="shared" si="7"/>
        <v/>
      </c>
      <c r="M148" s="34" t="str">
        <f t="shared" si="8"/>
        <v/>
      </c>
      <c r="N148" s="4"/>
    </row>
    <row r="149" spans="1:14" ht="18" x14ac:dyDescent="0.25">
      <c r="A149" s="4"/>
      <c r="B149" s="18"/>
      <c r="C149" s="4"/>
      <c r="D149" s="18"/>
      <c r="E149" s="10" t="str">
        <f>IF(D149="","",IFERROR(INDEX(Lists!$B$2:$B$27,MATCH(D149,Lists!$A$2:$A$27,0)),"رمز غير معروف"))</f>
        <v/>
      </c>
      <c r="F149" s="4"/>
      <c r="G149" s="35"/>
      <c r="H149" s="35"/>
      <c r="I149" s="35"/>
      <c r="J149" s="18"/>
      <c r="K149" s="34" t="str">
        <f t="shared" si="6"/>
        <v/>
      </c>
      <c r="L149" s="13" t="str">
        <f t="shared" si="7"/>
        <v/>
      </c>
      <c r="M149" s="34" t="str">
        <f t="shared" si="8"/>
        <v/>
      </c>
      <c r="N149" s="4"/>
    </row>
    <row r="150" spans="1:14" ht="18" x14ac:dyDescent="0.25">
      <c r="A150" s="4"/>
      <c r="B150" s="18"/>
      <c r="C150" s="4"/>
      <c r="D150" s="18"/>
      <c r="E150" s="10" t="str">
        <f>IF(D150="","",IFERROR(INDEX(Lists!$B$2:$B$27,MATCH(D150,Lists!$A$2:$A$27,0)),"رمز غير معروف"))</f>
        <v/>
      </c>
      <c r="F150" s="4"/>
      <c r="G150" s="35"/>
      <c r="H150" s="35"/>
      <c r="I150" s="35"/>
      <c r="J150" s="18"/>
      <c r="K150" s="34" t="str">
        <f t="shared" si="6"/>
        <v/>
      </c>
      <c r="L150" s="13" t="str">
        <f t="shared" si="7"/>
        <v/>
      </c>
      <c r="M150" s="34" t="str">
        <f t="shared" si="8"/>
        <v/>
      </c>
      <c r="N150" s="4"/>
    </row>
    <row r="151" spans="1:14" ht="18" x14ac:dyDescent="0.25">
      <c r="A151" s="4"/>
      <c r="B151" s="18"/>
      <c r="C151" s="4"/>
      <c r="D151" s="18"/>
      <c r="E151" s="10" t="str">
        <f>IF(D151="","",IFERROR(INDEX(Lists!$B$2:$B$27,MATCH(D151,Lists!$A$2:$A$27,0)),"رمز غير معروف"))</f>
        <v/>
      </c>
      <c r="F151" s="4"/>
      <c r="G151" s="35"/>
      <c r="H151" s="35"/>
      <c r="I151" s="35"/>
      <c r="J151" s="18"/>
      <c r="K151" s="34" t="str">
        <f t="shared" si="6"/>
        <v/>
      </c>
      <c r="L151" s="13" t="str">
        <f t="shared" si="7"/>
        <v/>
      </c>
      <c r="M151" s="34" t="str">
        <f t="shared" si="8"/>
        <v/>
      </c>
      <c r="N151" s="4"/>
    </row>
    <row r="152" spans="1:14" ht="18" x14ac:dyDescent="0.25">
      <c r="A152" s="4"/>
      <c r="B152" s="18"/>
      <c r="C152" s="4"/>
      <c r="D152" s="18"/>
      <c r="E152" s="10" t="str">
        <f>IF(D152="","",IFERROR(INDEX(Lists!$B$2:$B$27,MATCH(D152,Lists!$A$2:$A$27,0)),"رمز غير معروف"))</f>
        <v/>
      </c>
      <c r="F152" s="4"/>
      <c r="G152" s="35"/>
      <c r="H152" s="35"/>
      <c r="I152" s="35"/>
      <c r="J152" s="18"/>
      <c r="K152" s="34" t="str">
        <f t="shared" si="6"/>
        <v/>
      </c>
      <c r="L152" s="13" t="str">
        <f t="shared" si="7"/>
        <v/>
      </c>
      <c r="M152" s="34" t="str">
        <f t="shared" si="8"/>
        <v/>
      </c>
      <c r="N152" s="4"/>
    </row>
    <row r="153" spans="1:14" ht="18" x14ac:dyDescent="0.25">
      <c r="A153" s="4"/>
      <c r="B153" s="18"/>
      <c r="C153" s="4"/>
      <c r="D153" s="18"/>
      <c r="E153" s="10" t="str">
        <f>IF(D153="","",IFERROR(INDEX(Lists!$B$2:$B$27,MATCH(D153,Lists!$A$2:$A$27,0)),"رمز غير معروف"))</f>
        <v/>
      </c>
      <c r="F153" s="4"/>
      <c r="G153" s="35"/>
      <c r="H153" s="35"/>
      <c r="I153" s="35"/>
      <c r="J153" s="18"/>
      <c r="K153" s="34" t="str">
        <f t="shared" si="6"/>
        <v/>
      </c>
      <c r="L153" s="13" t="str">
        <f t="shared" si="7"/>
        <v/>
      </c>
      <c r="M153" s="34" t="str">
        <f t="shared" si="8"/>
        <v/>
      </c>
      <c r="N153" s="4"/>
    </row>
    <row r="154" spans="1:14" ht="18" x14ac:dyDescent="0.25">
      <c r="A154" s="4"/>
      <c r="B154" s="18"/>
      <c r="C154" s="4"/>
      <c r="D154" s="18"/>
      <c r="E154" s="10" t="str">
        <f>IF(D154="","",IFERROR(INDEX(Lists!$B$2:$B$27,MATCH(D154,Lists!$A$2:$A$27,0)),"رمز غير معروف"))</f>
        <v/>
      </c>
      <c r="F154" s="4"/>
      <c r="G154" s="35"/>
      <c r="H154" s="35"/>
      <c r="I154" s="35"/>
      <c r="J154" s="18"/>
      <c r="K154" s="34" t="str">
        <f t="shared" si="6"/>
        <v/>
      </c>
      <c r="L154" s="13" t="str">
        <f t="shared" si="7"/>
        <v/>
      </c>
      <c r="M154" s="34" t="str">
        <f t="shared" si="8"/>
        <v/>
      </c>
      <c r="N154" s="4"/>
    </row>
    <row r="155" spans="1:14" ht="18" x14ac:dyDescent="0.25">
      <c r="A155" s="4"/>
      <c r="B155" s="18"/>
      <c r="C155" s="4"/>
      <c r="D155" s="18"/>
      <c r="E155" s="10" t="str">
        <f>IF(D155="","",IFERROR(INDEX(Lists!$B$2:$B$27,MATCH(D155,Lists!$A$2:$A$27,0)),"رمز غير معروف"))</f>
        <v/>
      </c>
      <c r="F155" s="4"/>
      <c r="G155" s="35"/>
      <c r="H155" s="35"/>
      <c r="I155" s="35"/>
      <c r="J155" s="18"/>
      <c r="K155" s="34" t="str">
        <f t="shared" si="6"/>
        <v/>
      </c>
      <c r="L155" s="13" t="str">
        <f t="shared" si="7"/>
        <v/>
      </c>
      <c r="M155" s="34" t="str">
        <f t="shared" si="8"/>
        <v/>
      </c>
      <c r="N155" s="4"/>
    </row>
    <row r="156" spans="1:14" ht="18" x14ac:dyDescent="0.25">
      <c r="A156" s="4"/>
      <c r="B156" s="18"/>
      <c r="C156" s="4"/>
      <c r="D156" s="18"/>
      <c r="E156" s="10" t="str">
        <f>IF(D156="","",IFERROR(INDEX(Lists!$B$2:$B$27,MATCH(D156,Lists!$A$2:$A$27,0)),"رمز غير معروف"))</f>
        <v/>
      </c>
      <c r="F156" s="4"/>
      <c r="G156" s="35"/>
      <c r="H156" s="35"/>
      <c r="I156" s="35"/>
      <c r="J156" s="18"/>
      <c r="K156" s="34" t="str">
        <f t="shared" si="6"/>
        <v/>
      </c>
      <c r="L156" s="13" t="str">
        <f t="shared" si="7"/>
        <v/>
      </c>
      <c r="M156" s="34" t="str">
        <f t="shared" si="8"/>
        <v/>
      </c>
      <c r="N156" s="4"/>
    </row>
    <row r="157" spans="1:14" ht="18" x14ac:dyDescent="0.25">
      <c r="A157" s="4"/>
      <c r="B157" s="18"/>
      <c r="C157" s="4"/>
      <c r="D157" s="18"/>
      <c r="E157" s="10" t="str">
        <f>IF(D157="","",IFERROR(INDEX(Lists!$B$2:$B$27,MATCH(D157,Lists!$A$2:$A$27,0)),"رمز غير معروف"))</f>
        <v/>
      </c>
      <c r="F157" s="4"/>
      <c r="G157" s="35"/>
      <c r="H157" s="35"/>
      <c r="I157" s="35"/>
      <c r="J157" s="18"/>
      <c r="K157" s="34" t="str">
        <f t="shared" si="6"/>
        <v/>
      </c>
      <c r="L157" s="13" t="str">
        <f t="shared" si="7"/>
        <v/>
      </c>
      <c r="M157" s="34" t="str">
        <f t="shared" si="8"/>
        <v/>
      </c>
      <c r="N157" s="4"/>
    </row>
    <row r="158" spans="1:14" ht="18" x14ac:dyDescent="0.25">
      <c r="A158" s="4"/>
      <c r="B158" s="18"/>
      <c r="C158" s="4"/>
      <c r="D158" s="18"/>
      <c r="E158" s="10" t="str">
        <f>IF(D158="","",IFERROR(INDEX(Lists!$B$2:$B$27,MATCH(D158,Lists!$A$2:$A$27,0)),"رمز غير معروف"))</f>
        <v/>
      </c>
      <c r="F158" s="4"/>
      <c r="G158" s="35"/>
      <c r="H158" s="35"/>
      <c r="I158" s="35"/>
      <c r="J158" s="18"/>
      <c r="K158" s="34" t="str">
        <f t="shared" si="6"/>
        <v/>
      </c>
      <c r="L158" s="13" t="str">
        <f t="shared" si="7"/>
        <v/>
      </c>
      <c r="M158" s="34" t="str">
        <f t="shared" si="8"/>
        <v/>
      </c>
      <c r="N158" s="4"/>
    </row>
    <row r="159" spans="1:14" ht="18" x14ac:dyDescent="0.25">
      <c r="A159" s="4"/>
      <c r="B159" s="18"/>
      <c r="C159" s="4"/>
      <c r="D159" s="18"/>
      <c r="E159" s="10" t="str">
        <f>IF(D159="","",IFERROR(INDEX(Lists!$B$2:$B$27,MATCH(D159,Lists!$A$2:$A$27,0)),"رمز غير معروف"))</f>
        <v/>
      </c>
      <c r="F159" s="4"/>
      <c r="G159" s="35"/>
      <c r="H159" s="35"/>
      <c r="I159" s="35"/>
      <c r="J159" s="18"/>
      <c r="K159" s="34" t="str">
        <f t="shared" si="6"/>
        <v/>
      </c>
      <c r="L159" s="13" t="str">
        <f t="shared" si="7"/>
        <v/>
      </c>
      <c r="M159" s="34" t="str">
        <f t="shared" si="8"/>
        <v/>
      </c>
      <c r="N159" s="4"/>
    </row>
    <row r="160" spans="1:14" ht="18" x14ac:dyDescent="0.25">
      <c r="A160" s="4"/>
      <c r="B160" s="18"/>
      <c r="C160" s="4"/>
      <c r="D160" s="18"/>
      <c r="E160" s="10" t="str">
        <f>IF(D160="","",IFERROR(INDEX(Lists!$B$2:$B$27,MATCH(D160,Lists!$A$2:$A$27,0)),"رمز غير معروف"))</f>
        <v/>
      </c>
      <c r="F160" s="4"/>
      <c r="G160" s="35"/>
      <c r="H160" s="35"/>
      <c r="I160" s="35"/>
      <c r="J160" s="18"/>
      <c r="K160" s="34" t="str">
        <f t="shared" si="6"/>
        <v/>
      </c>
      <c r="L160" s="13" t="str">
        <f t="shared" si="7"/>
        <v/>
      </c>
      <c r="M160" s="34" t="str">
        <f t="shared" si="8"/>
        <v/>
      </c>
      <c r="N160" s="4"/>
    </row>
    <row r="161" spans="1:14" ht="18" x14ac:dyDescent="0.25">
      <c r="A161" s="4"/>
      <c r="B161" s="18"/>
      <c r="C161" s="4"/>
      <c r="D161" s="18"/>
      <c r="E161" s="10" t="str">
        <f>IF(D161="","",IFERROR(INDEX(Lists!$B$2:$B$27,MATCH(D161,Lists!$A$2:$A$27,0)),"رمز غير معروف"))</f>
        <v/>
      </c>
      <c r="F161" s="4"/>
      <c r="G161" s="35"/>
      <c r="H161" s="35"/>
      <c r="I161" s="35"/>
      <c r="J161" s="18"/>
      <c r="K161" s="34" t="str">
        <f t="shared" si="6"/>
        <v/>
      </c>
      <c r="L161" s="13" t="str">
        <f t="shared" si="7"/>
        <v/>
      </c>
      <c r="M161" s="34" t="str">
        <f t="shared" si="8"/>
        <v/>
      </c>
      <c r="N161" s="4"/>
    </row>
    <row r="162" spans="1:14" ht="18" x14ac:dyDescent="0.25">
      <c r="A162" s="4"/>
      <c r="B162" s="18"/>
      <c r="C162" s="4"/>
      <c r="D162" s="18"/>
      <c r="E162" s="10" t="str">
        <f>IF(D162="","",IFERROR(INDEX(Lists!$B$2:$B$27,MATCH(D162,Lists!$A$2:$A$27,0)),"رمز غير معروف"))</f>
        <v/>
      </c>
      <c r="F162" s="4"/>
      <c r="G162" s="35"/>
      <c r="H162" s="35"/>
      <c r="I162" s="35"/>
      <c r="J162" s="18"/>
      <c r="K162" s="34" t="str">
        <f t="shared" si="6"/>
        <v/>
      </c>
      <c r="L162" s="13" t="str">
        <f t="shared" si="7"/>
        <v/>
      </c>
      <c r="M162" s="34" t="str">
        <f t="shared" si="8"/>
        <v/>
      </c>
      <c r="N162" s="4"/>
    </row>
    <row r="163" spans="1:14" ht="18" x14ac:dyDescent="0.25">
      <c r="A163" s="4"/>
      <c r="B163" s="18"/>
      <c r="C163" s="4"/>
      <c r="D163" s="18"/>
      <c r="E163" s="10" t="str">
        <f>IF(D163="","",IFERROR(INDEX(Lists!$B$2:$B$27,MATCH(D163,Lists!$A$2:$A$27,0)),"رمز غير معروف"))</f>
        <v/>
      </c>
      <c r="F163" s="4"/>
      <c r="G163" s="35"/>
      <c r="H163" s="35"/>
      <c r="I163" s="35"/>
      <c r="J163" s="18"/>
      <c r="K163" s="34" t="str">
        <f t="shared" si="6"/>
        <v/>
      </c>
      <c r="L163" s="13" t="str">
        <f t="shared" si="7"/>
        <v/>
      </c>
      <c r="M163" s="34" t="str">
        <f t="shared" si="8"/>
        <v/>
      </c>
      <c r="N163" s="4"/>
    </row>
    <row r="164" spans="1:14" ht="18" x14ac:dyDescent="0.25">
      <c r="A164" s="4"/>
      <c r="B164" s="18"/>
      <c r="C164" s="4"/>
      <c r="D164" s="18"/>
      <c r="E164" s="10" t="str">
        <f>IF(D164="","",IFERROR(INDEX(Lists!$B$2:$B$27,MATCH(D164,Lists!$A$2:$A$27,0)),"رمز غير معروف"))</f>
        <v/>
      </c>
      <c r="F164" s="4"/>
      <c r="G164" s="35"/>
      <c r="H164" s="35"/>
      <c r="I164" s="35"/>
      <c r="J164" s="18"/>
      <c r="K164" s="34" t="str">
        <f t="shared" si="6"/>
        <v/>
      </c>
      <c r="L164" s="13" t="str">
        <f t="shared" si="7"/>
        <v/>
      </c>
      <c r="M164" s="34" t="str">
        <f t="shared" si="8"/>
        <v/>
      </c>
      <c r="N164" s="4"/>
    </row>
    <row r="165" spans="1:14" ht="18" x14ac:dyDescent="0.25">
      <c r="A165" s="4"/>
      <c r="B165" s="18"/>
      <c r="C165" s="4"/>
      <c r="D165" s="18"/>
      <c r="E165" s="10" t="str">
        <f>IF(D165="","",IFERROR(INDEX(Lists!$B$2:$B$27,MATCH(D165,Lists!$A$2:$A$27,0)),"رمز غير معروف"))</f>
        <v/>
      </c>
      <c r="F165" s="4"/>
      <c r="G165" s="35"/>
      <c r="H165" s="35"/>
      <c r="I165" s="35"/>
      <c r="J165" s="18"/>
      <c r="K165" s="34" t="str">
        <f t="shared" si="6"/>
        <v/>
      </c>
      <c r="L165" s="13" t="str">
        <f t="shared" si="7"/>
        <v/>
      </c>
      <c r="M165" s="34" t="str">
        <f t="shared" si="8"/>
        <v/>
      </c>
      <c r="N165" s="4"/>
    </row>
    <row r="166" spans="1:14" ht="18" x14ac:dyDescent="0.25">
      <c r="A166" s="4"/>
      <c r="B166" s="18"/>
      <c r="C166" s="4"/>
      <c r="D166" s="18"/>
      <c r="E166" s="10" t="str">
        <f>IF(D166="","",IFERROR(INDEX(Lists!$B$2:$B$27,MATCH(D166,Lists!$A$2:$A$27,0)),"رمز غير معروف"))</f>
        <v/>
      </c>
      <c r="F166" s="4"/>
      <c r="G166" s="35"/>
      <c r="H166" s="35"/>
      <c r="I166" s="35"/>
      <c r="J166" s="18"/>
      <c r="K166" s="34" t="str">
        <f t="shared" si="6"/>
        <v/>
      </c>
      <c r="L166" s="13" t="str">
        <f t="shared" si="7"/>
        <v/>
      </c>
      <c r="M166" s="34" t="str">
        <f t="shared" si="8"/>
        <v/>
      </c>
      <c r="N166" s="4"/>
    </row>
    <row r="167" spans="1:14" ht="18" x14ac:dyDescent="0.25">
      <c r="A167" s="4"/>
      <c r="B167" s="18"/>
      <c r="C167" s="4"/>
      <c r="D167" s="18"/>
      <c r="E167" s="10" t="str">
        <f>IF(D167="","",IFERROR(INDEX(Lists!$B$2:$B$27,MATCH(D167,Lists!$A$2:$A$27,0)),"رمز غير معروف"))</f>
        <v/>
      </c>
      <c r="F167" s="4"/>
      <c r="G167" s="35"/>
      <c r="H167" s="35"/>
      <c r="I167" s="35"/>
      <c r="J167" s="18"/>
      <c r="K167" s="34" t="str">
        <f t="shared" si="6"/>
        <v/>
      </c>
      <c r="L167" s="13" t="str">
        <f t="shared" si="7"/>
        <v/>
      </c>
      <c r="M167" s="34" t="str">
        <f t="shared" si="8"/>
        <v/>
      </c>
      <c r="N167" s="4"/>
    </row>
    <row r="168" spans="1:14" ht="18" x14ac:dyDescent="0.25">
      <c r="A168" s="4"/>
      <c r="B168" s="18"/>
      <c r="C168" s="4"/>
      <c r="D168" s="18"/>
      <c r="E168" s="10" t="str">
        <f>IF(D168="","",IFERROR(INDEX(Lists!$B$2:$B$27,MATCH(D168,Lists!$A$2:$A$27,0)),"رمز غير معروف"))</f>
        <v/>
      </c>
      <c r="F168" s="4"/>
      <c r="G168" s="35"/>
      <c r="H168" s="35"/>
      <c r="I168" s="35"/>
      <c r="J168" s="18"/>
      <c r="K168" s="34" t="str">
        <f t="shared" si="6"/>
        <v/>
      </c>
      <c r="L168" s="13" t="str">
        <f t="shared" si="7"/>
        <v/>
      </c>
      <c r="M168" s="34" t="str">
        <f t="shared" si="8"/>
        <v/>
      </c>
      <c r="N168" s="4"/>
    </row>
    <row r="169" spans="1:14" ht="18" x14ac:dyDescent="0.25">
      <c r="A169" s="4"/>
      <c r="B169" s="18"/>
      <c r="C169" s="4"/>
      <c r="D169" s="18"/>
      <c r="E169" s="10" t="str">
        <f>IF(D169="","",IFERROR(INDEX(Lists!$B$2:$B$27,MATCH(D169,Lists!$A$2:$A$27,0)),"رمز غير معروف"))</f>
        <v/>
      </c>
      <c r="F169" s="4"/>
      <c r="G169" s="35"/>
      <c r="H169" s="35"/>
      <c r="I169" s="35"/>
      <c r="J169" s="18"/>
      <c r="K169" s="34" t="str">
        <f t="shared" si="6"/>
        <v/>
      </c>
      <c r="L169" s="13" t="str">
        <f t="shared" si="7"/>
        <v/>
      </c>
      <c r="M169" s="34" t="str">
        <f t="shared" si="8"/>
        <v/>
      </c>
      <c r="N169" s="4"/>
    </row>
    <row r="170" spans="1:14" ht="18" x14ac:dyDescent="0.25">
      <c r="A170" s="4"/>
      <c r="B170" s="18"/>
      <c r="C170" s="4"/>
      <c r="D170" s="18"/>
      <c r="E170" s="10" t="str">
        <f>IF(D170="","",IFERROR(INDEX(Lists!$B$2:$B$27,MATCH(D170,Lists!$A$2:$A$27,0)),"رمز غير معروف"))</f>
        <v/>
      </c>
      <c r="F170" s="4"/>
      <c r="G170" s="35"/>
      <c r="H170" s="35"/>
      <c r="I170" s="35"/>
      <c r="J170" s="18"/>
      <c r="K170" s="34" t="str">
        <f t="shared" si="6"/>
        <v/>
      </c>
      <c r="L170" s="13" t="str">
        <f t="shared" si="7"/>
        <v/>
      </c>
      <c r="M170" s="34" t="str">
        <f t="shared" si="8"/>
        <v/>
      </c>
      <c r="N170" s="4"/>
    </row>
    <row r="171" spans="1:14" ht="18" x14ac:dyDescent="0.25">
      <c r="A171" s="4"/>
      <c r="B171" s="18"/>
      <c r="C171" s="4"/>
      <c r="D171" s="18"/>
      <c r="E171" s="10" t="str">
        <f>IF(D171="","",IFERROR(INDEX(Lists!$B$2:$B$27,MATCH(D171,Lists!$A$2:$A$27,0)),"رمز غير معروف"))</f>
        <v/>
      </c>
      <c r="F171" s="4"/>
      <c r="G171" s="35"/>
      <c r="H171" s="35"/>
      <c r="I171" s="35"/>
      <c r="J171" s="18"/>
      <c r="K171" s="34" t="str">
        <f t="shared" si="6"/>
        <v/>
      </c>
      <c r="L171" s="13" t="str">
        <f t="shared" si="7"/>
        <v/>
      </c>
      <c r="M171" s="34" t="str">
        <f t="shared" si="8"/>
        <v/>
      </c>
      <c r="N171" s="4"/>
    </row>
    <row r="172" spans="1:14" ht="18" x14ac:dyDescent="0.25">
      <c r="A172" s="4"/>
      <c r="B172" s="18"/>
      <c r="C172" s="4"/>
      <c r="D172" s="18"/>
      <c r="E172" s="10" t="str">
        <f>IF(D172="","",IFERROR(INDEX(Lists!$B$2:$B$27,MATCH(D172,Lists!$A$2:$A$27,0)),"رمز غير معروف"))</f>
        <v/>
      </c>
      <c r="F172" s="4"/>
      <c r="G172" s="35"/>
      <c r="H172" s="35"/>
      <c r="I172" s="35"/>
      <c r="J172" s="18"/>
      <c r="K172" s="34" t="str">
        <f t="shared" si="6"/>
        <v/>
      </c>
      <c r="L172" s="13" t="str">
        <f t="shared" si="7"/>
        <v/>
      </c>
      <c r="M172" s="34" t="str">
        <f t="shared" si="8"/>
        <v/>
      </c>
      <c r="N172" s="4"/>
    </row>
    <row r="173" spans="1:14" ht="18" x14ac:dyDescent="0.25">
      <c r="A173" s="4"/>
      <c r="B173" s="18"/>
      <c r="C173" s="4"/>
      <c r="D173" s="18"/>
      <c r="E173" s="10" t="str">
        <f>IF(D173="","",IFERROR(INDEX(Lists!$B$2:$B$27,MATCH(D173,Lists!$A$2:$A$27,0)),"رمز غير معروف"))</f>
        <v/>
      </c>
      <c r="F173" s="4"/>
      <c r="G173" s="35"/>
      <c r="H173" s="35"/>
      <c r="I173" s="35"/>
      <c r="J173" s="18"/>
      <c r="K173" s="34" t="str">
        <f t="shared" si="6"/>
        <v/>
      </c>
      <c r="L173" s="13" t="str">
        <f t="shared" si="7"/>
        <v/>
      </c>
      <c r="M173" s="34" t="str">
        <f t="shared" si="8"/>
        <v/>
      </c>
      <c r="N173" s="4"/>
    </row>
    <row r="174" spans="1:14" ht="18" x14ac:dyDescent="0.25">
      <c r="A174" s="4"/>
      <c r="B174" s="18"/>
      <c r="C174" s="4"/>
      <c r="D174" s="18"/>
      <c r="E174" s="10" t="str">
        <f>IF(D174="","",IFERROR(INDEX(Lists!$B$2:$B$27,MATCH(D174,Lists!$A$2:$A$27,0)),"رمز غير معروف"))</f>
        <v/>
      </c>
      <c r="F174" s="4"/>
      <c r="G174" s="35"/>
      <c r="H174" s="35"/>
      <c r="I174" s="35"/>
      <c r="J174" s="18"/>
      <c r="K174" s="34" t="str">
        <f t="shared" si="6"/>
        <v/>
      </c>
      <c r="L174" s="13" t="str">
        <f t="shared" si="7"/>
        <v/>
      </c>
      <c r="M174" s="34" t="str">
        <f t="shared" si="8"/>
        <v/>
      </c>
      <c r="N174" s="4"/>
    </row>
    <row r="175" spans="1:14" ht="18" x14ac:dyDescent="0.25">
      <c r="A175" s="4"/>
      <c r="B175" s="18"/>
      <c r="C175" s="4"/>
      <c r="D175" s="18"/>
      <c r="E175" s="10" t="str">
        <f>IF(D175="","",IFERROR(INDEX(Lists!$B$2:$B$27,MATCH(D175,Lists!$A$2:$A$27,0)),"رمز غير معروف"))</f>
        <v/>
      </c>
      <c r="F175" s="4"/>
      <c r="G175" s="35"/>
      <c r="H175" s="35"/>
      <c r="I175" s="35"/>
      <c r="J175" s="18"/>
      <c r="K175" s="34" t="str">
        <f t="shared" si="6"/>
        <v/>
      </c>
      <c r="L175" s="13" t="str">
        <f t="shared" si="7"/>
        <v/>
      </c>
      <c r="M175" s="34" t="str">
        <f t="shared" si="8"/>
        <v/>
      </c>
      <c r="N175" s="4"/>
    </row>
    <row r="176" spans="1:14" ht="18" x14ac:dyDescent="0.25">
      <c r="A176" s="4"/>
      <c r="B176" s="18"/>
      <c r="C176" s="4"/>
      <c r="D176" s="18"/>
      <c r="E176" s="10" t="str">
        <f>IF(D176="","",IFERROR(INDEX(Lists!$B$2:$B$27,MATCH(D176,Lists!$A$2:$A$27,0)),"رمز غير معروف"))</f>
        <v/>
      </c>
      <c r="F176" s="4"/>
      <c r="G176" s="35"/>
      <c r="H176" s="35"/>
      <c r="I176" s="35"/>
      <c r="J176" s="18"/>
      <c r="K176" s="34" t="str">
        <f t="shared" si="6"/>
        <v/>
      </c>
      <c r="L176" s="13" t="str">
        <f t="shared" si="7"/>
        <v/>
      </c>
      <c r="M176" s="34" t="str">
        <f t="shared" si="8"/>
        <v/>
      </c>
      <c r="N176" s="4"/>
    </row>
    <row r="177" spans="1:14" ht="18" x14ac:dyDescent="0.25">
      <c r="A177" s="4"/>
      <c r="B177" s="18"/>
      <c r="C177" s="4"/>
      <c r="D177" s="18"/>
      <c r="E177" s="10" t="str">
        <f>IF(D177="","",IFERROR(INDEX(Lists!$B$2:$B$27,MATCH(D177,Lists!$A$2:$A$27,0)),"رمز غير معروف"))</f>
        <v/>
      </c>
      <c r="F177" s="4"/>
      <c r="G177" s="35"/>
      <c r="H177" s="35"/>
      <c r="I177" s="35"/>
      <c r="J177" s="18"/>
      <c r="K177" s="34" t="str">
        <f t="shared" si="6"/>
        <v/>
      </c>
      <c r="L177" s="13" t="str">
        <f t="shared" si="7"/>
        <v/>
      </c>
      <c r="M177" s="34" t="str">
        <f t="shared" si="8"/>
        <v/>
      </c>
      <c r="N177" s="4"/>
    </row>
    <row r="178" spans="1:14" ht="18" x14ac:dyDescent="0.25">
      <c r="A178" s="4"/>
      <c r="B178" s="18"/>
      <c r="C178" s="4"/>
      <c r="D178" s="18"/>
      <c r="E178" s="10" t="str">
        <f>IF(D178="","",IFERROR(INDEX(Lists!$B$2:$B$27,MATCH(D178,Lists!$A$2:$A$27,0)),"رمز غير معروف"))</f>
        <v/>
      </c>
      <c r="F178" s="4"/>
      <c r="G178" s="35"/>
      <c r="H178" s="35"/>
      <c r="I178" s="35"/>
      <c r="J178" s="18"/>
      <c r="K178" s="34" t="str">
        <f t="shared" si="6"/>
        <v/>
      </c>
      <c r="L178" s="13" t="str">
        <f t="shared" si="7"/>
        <v/>
      </c>
      <c r="M178" s="34" t="str">
        <f t="shared" si="8"/>
        <v/>
      </c>
      <c r="N178" s="4"/>
    </row>
    <row r="179" spans="1:14" ht="18" x14ac:dyDescent="0.25">
      <c r="A179" s="4"/>
      <c r="B179" s="18"/>
      <c r="C179" s="4"/>
      <c r="D179" s="18"/>
      <c r="E179" s="10" t="str">
        <f>IF(D179="","",IFERROR(INDEX(Lists!$B$2:$B$27,MATCH(D179,Lists!$A$2:$A$27,0)),"رمز غير معروف"))</f>
        <v/>
      </c>
      <c r="F179" s="4"/>
      <c r="G179" s="35"/>
      <c r="H179" s="35"/>
      <c r="I179" s="35"/>
      <c r="J179" s="18"/>
      <c r="K179" s="34" t="str">
        <f t="shared" si="6"/>
        <v/>
      </c>
      <c r="L179" s="13" t="str">
        <f t="shared" si="7"/>
        <v/>
      </c>
      <c r="M179" s="34" t="str">
        <f t="shared" si="8"/>
        <v/>
      </c>
      <c r="N179" s="4"/>
    </row>
    <row r="180" spans="1:14" ht="18" x14ac:dyDescent="0.25">
      <c r="A180" s="4"/>
      <c r="B180" s="18"/>
      <c r="C180" s="4"/>
      <c r="D180" s="18"/>
      <c r="E180" s="10" t="str">
        <f>IF(D180="","",IFERROR(INDEX(Lists!$B$2:$B$27,MATCH(D180,Lists!$A$2:$A$27,0)),"رمز غير معروف"))</f>
        <v/>
      </c>
      <c r="F180" s="4"/>
      <c r="G180" s="35"/>
      <c r="H180" s="35"/>
      <c r="I180" s="35"/>
      <c r="J180" s="18"/>
      <c r="K180" s="34" t="str">
        <f t="shared" si="6"/>
        <v/>
      </c>
      <c r="L180" s="13" t="str">
        <f t="shared" si="7"/>
        <v/>
      </c>
      <c r="M180" s="34" t="str">
        <f t="shared" si="8"/>
        <v/>
      </c>
      <c r="N180" s="4"/>
    </row>
    <row r="181" spans="1:14" ht="18" x14ac:dyDescent="0.25">
      <c r="A181" s="4"/>
      <c r="B181" s="18"/>
      <c r="C181" s="4"/>
      <c r="D181" s="18"/>
      <c r="E181" s="10" t="str">
        <f>IF(D181="","",IFERROR(INDEX(Lists!$B$2:$B$27,MATCH(D181,Lists!$A$2:$A$27,0)),"رمز غير معروف"))</f>
        <v/>
      </c>
      <c r="F181" s="4"/>
      <c r="G181" s="35"/>
      <c r="H181" s="35"/>
      <c r="I181" s="35"/>
      <c r="J181" s="18"/>
      <c r="K181" s="34" t="str">
        <f t="shared" si="6"/>
        <v/>
      </c>
      <c r="L181" s="13" t="str">
        <f t="shared" si="7"/>
        <v/>
      </c>
      <c r="M181" s="34" t="str">
        <f t="shared" si="8"/>
        <v/>
      </c>
      <c r="N181" s="4"/>
    </row>
    <row r="182" spans="1:14" ht="18" x14ac:dyDescent="0.25">
      <c r="A182" s="4"/>
      <c r="B182" s="18"/>
      <c r="C182" s="4"/>
      <c r="D182" s="18"/>
      <c r="E182" s="10" t="str">
        <f>IF(D182="","",IFERROR(INDEX(Lists!$B$2:$B$27,MATCH(D182,Lists!$A$2:$A$27,0)),"رمز غير معروف"))</f>
        <v/>
      </c>
      <c r="F182" s="4"/>
      <c r="G182" s="35"/>
      <c r="H182" s="35"/>
      <c r="I182" s="35"/>
      <c r="J182" s="18"/>
      <c r="K182" s="34" t="str">
        <f t="shared" si="6"/>
        <v/>
      </c>
      <c r="L182" s="13" t="str">
        <f t="shared" si="7"/>
        <v/>
      </c>
      <c r="M182" s="34" t="str">
        <f t="shared" si="8"/>
        <v/>
      </c>
      <c r="N182" s="4"/>
    </row>
    <row r="183" spans="1:14" ht="18" x14ac:dyDescent="0.25">
      <c r="A183" s="4"/>
      <c r="B183" s="18"/>
      <c r="C183" s="4"/>
      <c r="D183" s="18"/>
      <c r="E183" s="10" t="str">
        <f>IF(D183="","",IFERROR(INDEX(Lists!$B$2:$B$27,MATCH(D183,Lists!$A$2:$A$27,0)),"رمز غير معروف"))</f>
        <v/>
      </c>
      <c r="F183" s="4"/>
      <c r="G183" s="35"/>
      <c r="H183" s="35"/>
      <c r="I183" s="35"/>
      <c r="J183" s="18"/>
      <c r="K183" s="34" t="str">
        <f t="shared" si="6"/>
        <v/>
      </c>
      <c r="L183" s="13" t="str">
        <f t="shared" si="7"/>
        <v/>
      </c>
      <c r="M183" s="34" t="str">
        <f t="shared" si="8"/>
        <v/>
      </c>
      <c r="N183" s="4"/>
    </row>
    <row r="184" spans="1:14" ht="18" x14ac:dyDescent="0.25">
      <c r="A184" s="4"/>
      <c r="B184" s="18"/>
      <c r="C184" s="4"/>
      <c r="D184" s="18"/>
      <c r="E184" s="10" t="str">
        <f>IF(D184="","",IFERROR(INDEX(Lists!$B$2:$B$27,MATCH(D184,Lists!$A$2:$A$27,0)),"رمز غير معروف"))</f>
        <v/>
      </c>
      <c r="F184" s="4"/>
      <c r="G184" s="35"/>
      <c r="H184" s="35"/>
      <c r="I184" s="35"/>
      <c r="J184" s="18"/>
      <c r="K184" s="34" t="str">
        <f t="shared" si="6"/>
        <v/>
      </c>
      <c r="L184" s="13" t="str">
        <f t="shared" si="7"/>
        <v/>
      </c>
      <c r="M184" s="34" t="str">
        <f t="shared" si="8"/>
        <v/>
      </c>
      <c r="N184" s="4"/>
    </row>
    <row r="185" spans="1:14" ht="18" x14ac:dyDescent="0.25">
      <c r="A185" s="4"/>
      <c r="B185" s="18"/>
      <c r="C185" s="4"/>
      <c r="D185" s="18"/>
      <c r="E185" s="10" t="str">
        <f>IF(D185="","",IFERROR(INDEX(Lists!$B$2:$B$27,MATCH(D185,Lists!$A$2:$A$27,0)),"رمز غير معروف"))</f>
        <v/>
      </c>
      <c r="F185" s="4"/>
      <c r="G185" s="35"/>
      <c r="H185" s="35"/>
      <c r="I185" s="35"/>
      <c r="J185" s="18"/>
      <c r="K185" s="34" t="str">
        <f t="shared" si="6"/>
        <v/>
      </c>
      <c r="L185" s="13" t="str">
        <f t="shared" si="7"/>
        <v/>
      </c>
      <c r="M185" s="34" t="str">
        <f t="shared" si="8"/>
        <v/>
      </c>
      <c r="N185" s="4"/>
    </row>
    <row r="186" spans="1:14" ht="18" x14ac:dyDescent="0.25">
      <c r="A186" s="4"/>
      <c r="B186" s="18"/>
      <c r="C186" s="4"/>
      <c r="D186" s="18"/>
      <c r="E186" s="10" t="str">
        <f>IF(D186="","",IFERROR(INDEX(Lists!$B$2:$B$27,MATCH(D186,Lists!$A$2:$A$27,0)),"رمز غير معروف"))</f>
        <v/>
      </c>
      <c r="F186" s="4"/>
      <c r="G186" s="35"/>
      <c r="H186" s="35"/>
      <c r="I186" s="35"/>
      <c r="J186" s="18"/>
      <c r="K186" s="34" t="str">
        <f t="shared" si="6"/>
        <v/>
      </c>
      <c r="L186" s="13" t="str">
        <f t="shared" si="7"/>
        <v/>
      </c>
      <c r="M186" s="34" t="str">
        <f t="shared" si="8"/>
        <v/>
      </c>
      <c r="N186" s="4"/>
    </row>
    <row r="187" spans="1:14" ht="18" x14ac:dyDescent="0.25">
      <c r="A187" s="4"/>
      <c r="B187" s="18"/>
      <c r="C187" s="4"/>
      <c r="D187" s="18"/>
      <c r="E187" s="10" t="str">
        <f>IF(D187="","",IFERROR(INDEX(Lists!$B$2:$B$27,MATCH(D187,Lists!$A$2:$A$27,0)),"رمز غير معروف"))</f>
        <v/>
      </c>
      <c r="F187" s="4"/>
      <c r="G187" s="35"/>
      <c r="H187" s="35"/>
      <c r="I187" s="35"/>
      <c r="J187" s="18"/>
      <c r="K187" s="34" t="str">
        <f t="shared" si="6"/>
        <v/>
      </c>
      <c r="L187" s="13" t="str">
        <f t="shared" si="7"/>
        <v/>
      </c>
      <c r="M187" s="34" t="str">
        <f t="shared" si="8"/>
        <v/>
      </c>
      <c r="N187" s="4"/>
    </row>
    <row r="188" spans="1:14" ht="18" x14ac:dyDescent="0.25">
      <c r="A188" s="4"/>
      <c r="B188" s="18"/>
      <c r="C188" s="4"/>
      <c r="D188" s="18"/>
      <c r="E188" s="10" t="str">
        <f>IF(D188="","",IFERROR(INDEX(Lists!$B$2:$B$27,MATCH(D188,Lists!$A$2:$A$27,0)),"رمز غير معروف"))</f>
        <v/>
      </c>
      <c r="F188" s="4"/>
      <c r="G188" s="35"/>
      <c r="H188" s="35"/>
      <c r="I188" s="35"/>
      <c r="J188" s="18"/>
      <c r="K188" s="34" t="str">
        <f t="shared" si="6"/>
        <v/>
      </c>
      <c r="L188" s="13" t="str">
        <f t="shared" si="7"/>
        <v/>
      </c>
      <c r="M188" s="34" t="str">
        <f t="shared" si="8"/>
        <v/>
      </c>
      <c r="N188" s="4"/>
    </row>
    <row r="189" spans="1:14" ht="18" x14ac:dyDescent="0.25">
      <c r="A189" s="4"/>
      <c r="B189" s="18"/>
      <c r="C189" s="4"/>
      <c r="D189" s="18"/>
      <c r="E189" s="10" t="str">
        <f>IF(D189="","",IFERROR(INDEX(Lists!$B$2:$B$27,MATCH(D189,Lists!$A$2:$A$27,0)),"رمز غير معروف"))</f>
        <v/>
      </c>
      <c r="F189" s="4"/>
      <c r="G189" s="35"/>
      <c r="H189" s="35"/>
      <c r="I189" s="35"/>
      <c r="J189" s="18"/>
      <c r="K189" s="34" t="str">
        <f t="shared" si="6"/>
        <v/>
      </c>
      <c r="L189" s="13" t="str">
        <f t="shared" si="7"/>
        <v/>
      </c>
      <c r="M189" s="34" t="str">
        <f t="shared" si="8"/>
        <v/>
      </c>
      <c r="N189" s="4"/>
    </row>
    <row r="190" spans="1:14" ht="18" x14ac:dyDescent="0.25">
      <c r="A190" s="4"/>
      <c r="B190" s="18"/>
      <c r="C190" s="4"/>
      <c r="D190" s="18"/>
      <c r="E190" s="10" t="str">
        <f>IF(D190="","",IFERROR(INDEX(Lists!$B$2:$B$27,MATCH(D190,Lists!$A$2:$A$27,0)),"رمز غير معروف"))</f>
        <v/>
      </c>
      <c r="F190" s="4"/>
      <c r="G190" s="35"/>
      <c r="H190" s="35"/>
      <c r="I190" s="35"/>
      <c r="J190" s="18"/>
      <c r="K190" s="34" t="str">
        <f t="shared" si="6"/>
        <v/>
      </c>
      <c r="L190" s="13" t="str">
        <f t="shared" si="7"/>
        <v/>
      </c>
      <c r="M190" s="34" t="str">
        <f t="shared" si="8"/>
        <v/>
      </c>
      <c r="N190" s="4"/>
    </row>
    <row r="191" spans="1:14" ht="18" x14ac:dyDescent="0.25">
      <c r="A191" s="4"/>
      <c r="B191" s="18"/>
      <c r="C191" s="4"/>
      <c r="D191" s="18"/>
      <c r="E191" s="10" t="str">
        <f>IF(D191="","",IFERROR(INDEX(Lists!$B$2:$B$27,MATCH(D191,Lists!$A$2:$A$27,0)),"رمز غير معروف"))</f>
        <v/>
      </c>
      <c r="F191" s="4"/>
      <c r="G191" s="35"/>
      <c r="H191" s="35"/>
      <c r="I191" s="35"/>
      <c r="J191" s="18"/>
      <c r="K191" s="34" t="str">
        <f t="shared" si="6"/>
        <v/>
      </c>
      <c r="L191" s="13" t="str">
        <f t="shared" si="7"/>
        <v/>
      </c>
      <c r="M191" s="34" t="str">
        <f t="shared" si="8"/>
        <v/>
      </c>
      <c r="N191" s="4"/>
    </row>
    <row r="192" spans="1:14" ht="18" x14ac:dyDescent="0.25">
      <c r="A192" s="4"/>
      <c r="B192" s="18"/>
      <c r="C192" s="4"/>
      <c r="D192" s="18"/>
      <c r="E192" s="10" t="str">
        <f>IF(D192="","",IFERROR(INDEX(Lists!$B$2:$B$27,MATCH(D192,Lists!$A$2:$A$27,0)),"رمز غير معروف"))</f>
        <v/>
      </c>
      <c r="F192" s="4"/>
      <c r="G192" s="35"/>
      <c r="H192" s="35"/>
      <c r="I192" s="35"/>
      <c r="J192" s="18"/>
      <c r="K192" s="34" t="str">
        <f t="shared" si="6"/>
        <v/>
      </c>
      <c r="L192" s="13" t="str">
        <f t="shared" si="7"/>
        <v/>
      </c>
      <c r="M192" s="34" t="str">
        <f t="shared" si="8"/>
        <v/>
      </c>
      <c r="N192" s="4"/>
    </row>
    <row r="193" spans="1:14" ht="18" x14ac:dyDescent="0.25">
      <c r="A193" s="4"/>
      <c r="B193" s="18"/>
      <c r="C193" s="4"/>
      <c r="D193" s="18"/>
      <c r="E193" s="10" t="str">
        <f>IF(D193="","",IFERROR(INDEX(Lists!$B$2:$B$27,MATCH(D193,Lists!$A$2:$A$27,0)),"رمز غير معروف"))</f>
        <v/>
      </c>
      <c r="F193" s="4"/>
      <c r="G193" s="35"/>
      <c r="H193" s="35"/>
      <c r="I193" s="35"/>
      <c r="J193" s="18"/>
      <c r="K193" s="34" t="str">
        <f t="shared" si="6"/>
        <v/>
      </c>
      <c r="L193" s="13" t="str">
        <f t="shared" si="7"/>
        <v/>
      </c>
      <c r="M193" s="34" t="str">
        <f t="shared" si="8"/>
        <v/>
      </c>
      <c r="N193" s="4"/>
    </row>
    <row r="194" spans="1:14" ht="18" x14ac:dyDescent="0.25">
      <c r="A194" s="4"/>
      <c r="B194" s="18"/>
      <c r="C194" s="4"/>
      <c r="D194" s="18"/>
      <c r="E194" s="10" t="str">
        <f>IF(D194="","",IFERROR(INDEX(Lists!$B$2:$B$27,MATCH(D194,Lists!$A$2:$A$27,0)),"رمز غير معروف"))</f>
        <v/>
      </c>
      <c r="F194" s="4"/>
      <c r="G194" s="35"/>
      <c r="H194" s="35"/>
      <c r="I194" s="35"/>
      <c r="J194" s="18"/>
      <c r="K194" s="34" t="str">
        <f t="shared" si="6"/>
        <v/>
      </c>
      <c r="L194" s="13" t="str">
        <f t="shared" si="7"/>
        <v/>
      </c>
      <c r="M194" s="34" t="str">
        <f t="shared" si="8"/>
        <v/>
      </c>
      <c r="N194" s="4"/>
    </row>
    <row r="195" spans="1:14" ht="18" x14ac:dyDescent="0.25">
      <c r="A195" s="4"/>
      <c r="B195" s="18"/>
      <c r="C195" s="4"/>
      <c r="D195" s="18"/>
      <c r="E195" s="10" t="str">
        <f>IF(D195="","",IFERROR(INDEX(Lists!$B$2:$B$27,MATCH(D195,Lists!$A$2:$A$27,0)),"رمز غير معروف"))</f>
        <v/>
      </c>
      <c r="F195" s="4"/>
      <c r="G195" s="35"/>
      <c r="H195" s="35"/>
      <c r="I195" s="35"/>
      <c r="J195" s="18"/>
      <c r="K195" s="34" t="str">
        <f t="shared" si="6"/>
        <v/>
      </c>
      <c r="L195" s="13" t="str">
        <f t="shared" si="7"/>
        <v/>
      </c>
      <c r="M195" s="34" t="str">
        <f t="shared" si="8"/>
        <v/>
      </c>
      <c r="N195" s="4"/>
    </row>
    <row r="196" spans="1:14" ht="18" x14ac:dyDescent="0.25">
      <c r="A196" s="4"/>
      <c r="B196" s="18"/>
      <c r="C196" s="4"/>
      <c r="D196" s="18"/>
      <c r="E196" s="10" t="str">
        <f>IF(D196="","",IFERROR(INDEX(Lists!$B$2:$B$27,MATCH(D196,Lists!$A$2:$A$27,0)),"رمز غير معروف"))</f>
        <v/>
      </c>
      <c r="F196" s="4"/>
      <c r="G196" s="35"/>
      <c r="H196" s="35"/>
      <c r="I196" s="35"/>
      <c r="J196" s="18"/>
      <c r="K196" s="34" t="str">
        <f t="shared" si="6"/>
        <v/>
      </c>
      <c r="L196" s="13" t="str">
        <f t="shared" si="7"/>
        <v/>
      </c>
      <c r="M196" s="34" t="str">
        <f t="shared" si="8"/>
        <v/>
      </c>
      <c r="N196" s="4"/>
    </row>
    <row r="197" spans="1:14" ht="18" x14ac:dyDescent="0.25">
      <c r="A197" s="4"/>
      <c r="B197" s="18"/>
      <c r="C197" s="4"/>
      <c r="D197" s="18"/>
      <c r="E197" s="10" t="str">
        <f>IF(D197="","",IFERROR(INDEX(Lists!$B$2:$B$27,MATCH(D197,Lists!$A$2:$A$27,0)),"رمز غير معروف"))</f>
        <v/>
      </c>
      <c r="F197" s="4"/>
      <c r="G197" s="35"/>
      <c r="H197" s="35"/>
      <c r="I197" s="35"/>
      <c r="J197" s="18"/>
      <c r="K197" s="34" t="str">
        <f t="shared" ref="K197:K260" si="9">IF(OR(G197="",I197=""),"",I197-G197)</f>
        <v/>
      </c>
      <c r="L197" s="13" t="str">
        <f t="shared" ref="L197:L260" si="10">IF(A197="","",IF(I197="","قيد المراجعة",IF(OR(J197="A",J197="B"),"معتمد",IF(J197="","بدون كود","يعاد تقديمه"))))</f>
        <v/>
      </c>
      <c r="M197" s="34" t="str">
        <f t="shared" ref="M197:M260" si="11">IF(OR(B197&lt;&gt;"R0",J197=""),"",IF(OR(J197="A",J197="B"),1,0))</f>
        <v/>
      </c>
      <c r="N197" s="4"/>
    </row>
    <row r="198" spans="1:14" ht="18" x14ac:dyDescent="0.25">
      <c r="A198" s="4"/>
      <c r="B198" s="18"/>
      <c r="C198" s="4"/>
      <c r="D198" s="18"/>
      <c r="E198" s="10" t="str">
        <f>IF(D198="","",IFERROR(INDEX(Lists!$B$2:$B$27,MATCH(D198,Lists!$A$2:$A$27,0)),"رمز غير معروف"))</f>
        <v/>
      </c>
      <c r="F198" s="4"/>
      <c r="G198" s="35"/>
      <c r="H198" s="35"/>
      <c r="I198" s="35"/>
      <c r="J198" s="18"/>
      <c r="K198" s="34" t="str">
        <f t="shared" si="9"/>
        <v/>
      </c>
      <c r="L198" s="13" t="str">
        <f t="shared" si="10"/>
        <v/>
      </c>
      <c r="M198" s="34" t="str">
        <f t="shared" si="11"/>
        <v/>
      </c>
      <c r="N198" s="4"/>
    </row>
    <row r="199" spans="1:14" ht="18" x14ac:dyDescent="0.25">
      <c r="A199" s="4"/>
      <c r="B199" s="18"/>
      <c r="C199" s="4"/>
      <c r="D199" s="18"/>
      <c r="E199" s="10" t="str">
        <f>IF(D199="","",IFERROR(INDEX(Lists!$B$2:$B$27,MATCH(D199,Lists!$A$2:$A$27,0)),"رمز غير معروف"))</f>
        <v/>
      </c>
      <c r="F199" s="4"/>
      <c r="G199" s="35"/>
      <c r="H199" s="35"/>
      <c r="I199" s="35"/>
      <c r="J199" s="18"/>
      <c r="K199" s="34" t="str">
        <f t="shared" si="9"/>
        <v/>
      </c>
      <c r="L199" s="13" t="str">
        <f t="shared" si="10"/>
        <v/>
      </c>
      <c r="M199" s="34" t="str">
        <f t="shared" si="11"/>
        <v/>
      </c>
      <c r="N199" s="4"/>
    </row>
    <row r="200" spans="1:14" ht="18" x14ac:dyDescent="0.25">
      <c r="A200" s="4"/>
      <c r="B200" s="18"/>
      <c r="C200" s="4"/>
      <c r="D200" s="18"/>
      <c r="E200" s="10" t="str">
        <f>IF(D200="","",IFERROR(INDEX(Lists!$B$2:$B$27,MATCH(D200,Lists!$A$2:$A$27,0)),"رمز غير معروف"))</f>
        <v/>
      </c>
      <c r="F200" s="4"/>
      <c r="G200" s="35"/>
      <c r="H200" s="35"/>
      <c r="I200" s="35"/>
      <c r="J200" s="18"/>
      <c r="K200" s="34" t="str">
        <f t="shared" si="9"/>
        <v/>
      </c>
      <c r="L200" s="13" t="str">
        <f t="shared" si="10"/>
        <v/>
      </c>
      <c r="M200" s="34" t="str">
        <f t="shared" si="11"/>
        <v/>
      </c>
      <c r="N200" s="4"/>
    </row>
    <row r="201" spans="1:14" ht="18" x14ac:dyDescent="0.25">
      <c r="A201" s="4"/>
      <c r="B201" s="18"/>
      <c r="C201" s="4"/>
      <c r="D201" s="18"/>
      <c r="E201" s="10" t="str">
        <f>IF(D201="","",IFERROR(INDEX(Lists!$B$2:$B$27,MATCH(D201,Lists!$A$2:$A$27,0)),"رمز غير معروف"))</f>
        <v/>
      </c>
      <c r="F201" s="4"/>
      <c r="G201" s="35"/>
      <c r="H201" s="35"/>
      <c r="I201" s="35"/>
      <c r="J201" s="18"/>
      <c r="K201" s="34" t="str">
        <f t="shared" si="9"/>
        <v/>
      </c>
      <c r="L201" s="13" t="str">
        <f t="shared" si="10"/>
        <v/>
      </c>
      <c r="M201" s="34" t="str">
        <f t="shared" si="11"/>
        <v/>
      </c>
      <c r="N201" s="4"/>
    </row>
    <row r="202" spans="1:14" ht="18" x14ac:dyDescent="0.25">
      <c r="A202" s="4"/>
      <c r="B202" s="18"/>
      <c r="C202" s="4"/>
      <c r="D202" s="18"/>
      <c r="E202" s="10" t="str">
        <f>IF(D202="","",IFERROR(INDEX(Lists!$B$2:$B$27,MATCH(D202,Lists!$A$2:$A$27,0)),"رمز غير معروف"))</f>
        <v/>
      </c>
      <c r="F202" s="4"/>
      <c r="G202" s="35"/>
      <c r="H202" s="35"/>
      <c r="I202" s="35"/>
      <c r="J202" s="18"/>
      <c r="K202" s="34" t="str">
        <f t="shared" si="9"/>
        <v/>
      </c>
      <c r="L202" s="13" t="str">
        <f t="shared" si="10"/>
        <v/>
      </c>
      <c r="M202" s="34" t="str">
        <f t="shared" si="11"/>
        <v/>
      </c>
      <c r="N202" s="4"/>
    </row>
    <row r="203" spans="1:14" ht="18" x14ac:dyDescent="0.25">
      <c r="A203" s="4"/>
      <c r="B203" s="18"/>
      <c r="C203" s="4"/>
      <c r="D203" s="18"/>
      <c r="E203" s="10" t="str">
        <f>IF(D203="","",IFERROR(INDEX(Lists!$B$2:$B$27,MATCH(D203,Lists!$A$2:$A$27,0)),"رمز غير معروف"))</f>
        <v/>
      </c>
      <c r="F203" s="4"/>
      <c r="G203" s="35"/>
      <c r="H203" s="35"/>
      <c r="I203" s="35"/>
      <c r="J203" s="18"/>
      <c r="K203" s="34" t="str">
        <f t="shared" si="9"/>
        <v/>
      </c>
      <c r="L203" s="13" t="str">
        <f t="shared" si="10"/>
        <v/>
      </c>
      <c r="M203" s="34" t="str">
        <f t="shared" si="11"/>
        <v/>
      </c>
      <c r="N203" s="4"/>
    </row>
    <row r="204" spans="1:14" ht="18" x14ac:dyDescent="0.25">
      <c r="A204" s="4"/>
      <c r="B204" s="18"/>
      <c r="C204" s="4"/>
      <c r="D204" s="18"/>
      <c r="E204" s="10" t="str">
        <f>IF(D204="","",IFERROR(INDEX(Lists!$B$2:$B$27,MATCH(D204,Lists!$A$2:$A$27,0)),"رمز غير معروف"))</f>
        <v/>
      </c>
      <c r="F204" s="4"/>
      <c r="G204" s="35"/>
      <c r="H204" s="35"/>
      <c r="I204" s="35"/>
      <c r="J204" s="18"/>
      <c r="K204" s="34" t="str">
        <f t="shared" si="9"/>
        <v/>
      </c>
      <c r="L204" s="13" t="str">
        <f t="shared" si="10"/>
        <v/>
      </c>
      <c r="M204" s="34" t="str">
        <f t="shared" si="11"/>
        <v/>
      </c>
      <c r="N204" s="4"/>
    </row>
    <row r="205" spans="1:14" ht="18" x14ac:dyDescent="0.25">
      <c r="A205" s="4"/>
      <c r="B205" s="18"/>
      <c r="C205" s="4"/>
      <c r="D205" s="18"/>
      <c r="E205" s="10" t="str">
        <f>IF(D205="","",IFERROR(INDEX(Lists!$B$2:$B$27,MATCH(D205,Lists!$A$2:$A$27,0)),"رمز غير معروف"))</f>
        <v/>
      </c>
      <c r="F205" s="4"/>
      <c r="G205" s="35"/>
      <c r="H205" s="35"/>
      <c r="I205" s="35"/>
      <c r="J205" s="18"/>
      <c r="K205" s="34" t="str">
        <f t="shared" si="9"/>
        <v/>
      </c>
      <c r="L205" s="13" t="str">
        <f t="shared" si="10"/>
        <v/>
      </c>
      <c r="M205" s="34" t="str">
        <f t="shared" si="11"/>
        <v/>
      </c>
      <c r="N205" s="4"/>
    </row>
    <row r="206" spans="1:14" ht="18" x14ac:dyDescent="0.25">
      <c r="A206" s="4"/>
      <c r="B206" s="18"/>
      <c r="C206" s="4"/>
      <c r="D206" s="18"/>
      <c r="E206" s="10" t="str">
        <f>IF(D206="","",IFERROR(INDEX(Lists!$B$2:$B$27,MATCH(D206,Lists!$A$2:$A$27,0)),"رمز غير معروف"))</f>
        <v/>
      </c>
      <c r="F206" s="4"/>
      <c r="G206" s="35"/>
      <c r="H206" s="35"/>
      <c r="I206" s="35"/>
      <c r="J206" s="18"/>
      <c r="K206" s="34" t="str">
        <f t="shared" si="9"/>
        <v/>
      </c>
      <c r="L206" s="13" t="str">
        <f t="shared" si="10"/>
        <v/>
      </c>
      <c r="M206" s="34" t="str">
        <f t="shared" si="11"/>
        <v/>
      </c>
      <c r="N206" s="4"/>
    </row>
    <row r="207" spans="1:14" ht="18" x14ac:dyDescent="0.25">
      <c r="A207" s="4"/>
      <c r="B207" s="18"/>
      <c r="C207" s="4"/>
      <c r="D207" s="18"/>
      <c r="E207" s="10" t="str">
        <f>IF(D207="","",IFERROR(INDEX(Lists!$B$2:$B$27,MATCH(D207,Lists!$A$2:$A$27,0)),"رمز غير معروف"))</f>
        <v/>
      </c>
      <c r="F207" s="4"/>
      <c r="G207" s="35"/>
      <c r="H207" s="35"/>
      <c r="I207" s="35"/>
      <c r="J207" s="18"/>
      <c r="K207" s="34" t="str">
        <f t="shared" si="9"/>
        <v/>
      </c>
      <c r="L207" s="13" t="str">
        <f t="shared" si="10"/>
        <v/>
      </c>
      <c r="M207" s="34" t="str">
        <f t="shared" si="11"/>
        <v/>
      </c>
      <c r="N207" s="4"/>
    </row>
    <row r="208" spans="1:14" ht="18" x14ac:dyDescent="0.25">
      <c r="A208" s="4"/>
      <c r="B208" s="18"/>
      <c r="C208" s="4"/>
      <c r="D208" s="18"/>
      <c r="E208" s="10" t="str">
        <f>IF(D208="","",IFERROR(INDEX(Lists!$B$2:$B$27,MATCH(D208,Lists!$A$2:$A$27,0)),"رمز غير معروف"))</f>
        <v/>
      </c>
      <c r="F208" s="4"/>
      <c r="G208" s="35"/>
      <c r="H208" s="35"/>
      <c r="I208" s="35"/>
      <c r="J208" s="18"/>
      <c r="K208" s="34" t="str">
        <f t="shared" si="9"/>
        <v/>
      </c>
      <c r="L208" s="13" t="str">
        <f t="shared" si="10"/>
        <v/>
      </c>
      <c r="M208" s="34" t="str">
        <f t="shared" si="11"/>
        <v/>
      </c>
      <c r="N208" s="4"/>
    </row>
    <row r="209" spans="1:14" ht="18" x14ac:dyDescent="0.25">
      <c r="A209" s="4"/>
      <c r="B209" s="18"/>
      <c r="C209" s="4"/>
      <c r="D209" s="18"/>
      <c r="E209" s="10" t="str">
        <f>IF(D209="","",IFERROR(INDEX(Lists!$B$2:$B$27,MATCH(D209,Lists!$A$2:$A$27,0)),"رمز غير معروف"))</f>
        <v/>
      </c>
      <c r="F209" s="4"/>
      <c r="G209" s="35"/>
      <c r="H209" s="35"/>
      <c r="I209" s="35"/>
      <c r="J209" s="18"/>
      <c r="K209" s="34" t="str">
        <f t="shared" si="9"/>
        <v/>
      </c>
      <c r="L209" s="13" t="str">
        <f t="shared" si="10"/>
        <v/>
      </c>
      <c r="M209" s="34" t="str">
        <f t="shared" si="11"/>
        <v/>
      </c>
      <c r="N209" s="4"/>
    </row>
    <row r="210" spans="1:14" ht="18" x14ac:dyDescent="0.25">
      <c r="A210" s="4"/>
      <c r="B210" s="18"/>
      <c r="C210" s="4"/>
      <c r="D210" s="18"/>
      <c r="E210" s="10" t="str">
        <f>IF(D210="","",IFERROR(INDEX(Lists!$B$2:$B$27,MATCH(D210,Lists!$A$2:$A$27,0)),"رمز غير معروف"))</f>
        <v/>
      </c>
      <c r="F210" s="4"/>
      <c r="G210" s="35"/>
      <c r="H210" s="35"/>
      <c r="I210" s="35"/>
      <c r="J210" s="18"/>
      <c r="K210" s="34" t="str">
        <f t="shared" si="9"/>
        <v/>
      </c>
      <c r="L210" s="13" t="str">
        <f t="shared" si="10"/>
        <v/>
      </c>
      <c r="M210" s="34" t="str">
        <f t="shared" si="11"/>
        <v/>
      </c>
      <c r="N210" s="4"/>
    </row>
    <row r="211" spans="1:14" ht="18" x14ac:dyDescent="0.25">
      <c r="A211" s="4"/>
      <c r="B211" s="18"/>
      <c r="C211" s="4"/>
      <c r="D211" s="18"/>
      <c r="E211" s="10" t="str">
        <f>IF(D211="","",IFERROR(INDEX(Lists!$B$2:$B$27,MATCH(D211,Lists!$A$2:$A$27,0)),"رمز غير معروف"))</f>
        <v/>
      </c>
      <c r="F211" s="4"/>
      <c r="G211" s="35"/>
      <c r="H211" s="35"/>
      <c r="I211" s="35"/>
      <c r="J211" s="18"/>
      <c r="K211" s="34" t="str">
        <f t="shared" si="9"/>
        <v/>
      </c>
      <c r="L211" s="13" t="str">
        <f t="shared" si="10"/>
        <v/>
      </c>
      <c r="M211" s="34" t="str">
        <f t="shared" si="11"/>
        <v/>
      </c>
      <c r="N211" s="4"/>
    </row>
    <row r="212" spans="1:14" ht="18" x14ac:dyDescent="0.25">
      <c r="A212" s="4"/>
      <c r="B212" s="18"/>
      <c r="C212" s="4"/>
      <c r="D212" s="18"/>
      <c r="E212" s="10" t="str">
        <f>IF(D212="","",IFERROR(INDEX(Lists!$B$2:$B$27,MATCH(D212,Lists!$A$2:$A$27,0)),"رمز غير معروف"))</f>
        <v/>
      </c>
      <c r="F212" s="4"/>
      <c r="G212" s="35"/>
      <c r="H212" s="35"/>
      <c r="I212" s="35"/>
      <c r="J212" s="18"/>
      <c r="K212" s="34" t="str">
        <f t="shared" si="9"/>
        <v/>
      </c>
      <c r="L212" s="13" t="str">
        <f t="shared" si="10"/>
        <v/>
      </c>
      <c r="M212" s="34" t="str">
        <f t="shared" si="11"/>
        <v/>
      </c>
      <c r="N212" s="4"/>
    </row>
    <row r="213" spans="1:14" ht="18" x14ac:dyDescent="0.25">
      <c r="A213" s="4"/>
      <c r="B213" s="18"/>
      <c r="C213" s="4"/>
      <c r="D213" s="18"/>
      <c r="E213" s="10" t="str">
        <f>IF(D213="","",IFERROR(INDEX(Lists!$B$2:$B$27,MATCH(D213,Lists!$A$2:$A$27,0)),"رمز غير معروف"))</f>
        <v/>
      </c>
      <c r="F213" s="4"/>
      <c r="G213" s="35"/>
      <c r="H213" s="35"/>
      <c r="I213" s="35"/>
      <c r="J213" s="18"/>
      <c r="K213" s="34" t="str">
        <f t="shared" si="9"/>
        <v/>
      </c>
      <c r="L213" s="13" t="str">
        <f t="shared" si="10"/>
        <v/>
      </c>
      <c r="M213" s="34" t="str">
        <f t="shared" si="11"/>
        <v/>
      </c>
      <c r="N213" s="4"/>
    </row>
    <row r="214" spans="1:14" ht="18" x14ac:dyDescent="0.25">
      <c r="A214" s="4"/>
      <c r="B214" s="18"/>
      <c r="C214" s="4"/>
      <c r="D214" s="18"/>
      <c r="E214" s="10" t="str">
        <f>IF(D214="","",IFERROR(INDEX(Lists!$B$2:$B$27,MATCH(D214,Lists!$A$2:$A$27,0)),"رمز غير معروف"))</f>
        <v/>
      </c>
      <c r="F214" s="4"/>
      <c r="G214" s="35"/>
      <c r="H214" s="35"/>
      <c r="I214" s="35"/>
      <c r="J214" s="18"/>
      <c r="K214" s="34" t="str">
        <f t="shared" si="9"/>
        <v/>
      </c>
      <c r="L214" s="13" t="str">
        <f t="shared" si="10"/>
        <v/>
      </c>
      <c r="M214" s="34" t="str">
        <f t="shared" si="11"/>
        <v/>
      </c>
      <c r="N214" s="4"/>
    </row>
    <row r="215" spans="1:14" ht="18" x14ac:dyDescent="0.25">
      <c r="A215" s="4"/>
      <c r="B215" s="18"/>
      <c r="C215" s="4"/>
      <c r="D215" s="18"/>
      <c r="E215" s="10" t="str">
        <f>IF(D215="","",IFERROR(INDEX(Lists!$B$2:$B$27,MATCH(D215,Lists!$A$2:$A$27,0)),"رمز غير معروف"))</f>
        <v/>
      </c>
      <c r="F215" s="4"/>
      <c r="G215" s="35"/>
      <c r="H215" s="35"/>
      <c r="I215" s="35"/>
      <c r="J215" s="18"/>
      <c r="K215" s="34" t="str">
        <f t="shared" si="9"/>
        <v/>
      </c>
      <c r="L215" s="13" t="str">
        <f t="shared" si="10"/>
        <v/>
      </c>
      <c r="M215" s="34" t="str">
        <f t="shared" si="11"/>
        <v/>
      </c>
      <c r="N215" s="4"/>
    </row>
    <row r="216" spans="1:14" ht="18" x14ac:dyDescent="0.25">
      <c r="A216" s="4"/>
      <c r="B216" s="18"/>
      <c r="C216" s="4"/>
      <c r="D216" s="18"/>
      <c r="E216" s="10" t="str">
        <f>IF(D216="","",IFERROR(INDEX(Lists!$B$2:$B$27,MATCH(D216,Lists!$A$2:$A$27,0)),"رمز غير معروف"))</f>
        <v/>
      </c>
      <c r="F216" s="4"/>
      <c r="G216" s="35"/>
      <c r="H216" s="35"/>
      <c r="I216" s="35"/>
      <c r="J216" s="18"/>
      <c r="K216" s="34" t="str">
        <f t="shared" si="9"/>
        <v/>
      </c>
      <c r="L216" s="13" t="str">
        <f t="shared" si="10"/>
        <v/>
      </c>
      <c r="M216" s="34" t="str">
        <f t="shared" si="11"/>
        <v/>
      </c>
      <c r="N216" s="4"/>
    </row>
    <row r="217" spans="1:14" ht="18" x14ac:dyDescent="0.25">
      <c r="A217" s="4"/>
      <c r="B217" s="18"/>
      <c r="C217" s="4"/>
      <c r="D217" s="18"/>
      <c r="E217" s="10" t="str">
        <f>IF(D217="","",IFERROR(INDEX(Lists!$B$2:$B$27,MATCH(D217,Lists!$A$2:$A$27,0)),"رمز غير معروف"))</f>
        <v/>
      </c>
      <c r="F217" s="4"/>
      <c r="G217" s="35"/>
      <c r="H217" s="35"/>
      <c r="I217" s="35"/>
      <c r="J217" s="18"/>
      <c r="K217" s="34" t="str">
        <f t="shared" si="9"/>
        <v/>
      </c>
      <c r="L217" s="13" t="str">
        <f t="shared" si="10"/>
        <v/>
      </c>
      <c r="M217" s="34" t="str">
        <f t="shared" si="11"/>
        <v/>
      </c>
      <c r="N217" s="4"/>
    </row>
    <row r="218" spans="1:14" ht="18" x14ac:dyDescent="0.25">
      <c r="A218" s="4"/>
      <c r="B218" s="18"/>
      <c r="C218" s="4"/>
      <c r="D218" s="18"/>
      <c r="E218" s="10" t="str">
        <f>IF(D218="","",IFERROR(INDEX(Lists!$B$2:$B$27,MATCH(D218,Lists!$A$2:$A$27,0)),"رمز غير معروف"))</f>
        <v/>
      </c>
      <c r="F218" s="4"/>
      <c r="G218" s="35"/>
      <c r="H218" s="35"/>
      <c r="I218" s="35"/>
      <c r="J218" s="18"/>
      <c r="K218" s="34" t="str">
        <f t="shared" si="9"/>
        <v/>
      </c>
      <c r="L218" s="13" t="str">
        <f t="shared" si="10"/>
        <v/>
      </c>
      <c r="M218" s="34" t="str">
        <f t="shared" si="11"/>
        <v/>
      </c>
      <c r="N218" s="4"/>
    </row>
    <row r="219" spans="1:14" ht="18" x14ac:dyDescent="0.25">
      <c r="A219" s="4"/>
      <c r="B219" s="18"/>
      <c r="C219" s="4"/>
      <c r="D219" s="18"/>
      <c r="E219" s="10" t="str">
        <f>IF(D219="","",IFERROR(INDEX(Lists!$B$2:$B$27,MATCH(D219,Lists!$A$2:$A$27,0)),"رمز غير معروف"))</f>
        <v/>
      </c>
      <c r="F219" s="4"/>
      <c r="G219" s="35"/>
      <c r="H219" s="35"/>
      <c r="I219" s="35"/>
      <c r="J219" s="18"/>
      <c r="K219" s="34" t="str">
        <f t="shared" si="9"/>
        <v/>
      </c>
      <c r="L219" s="13" t="str">
        <f t="shared" si="10"/>
        <v/>
      </c>
      <c r="M219" s="34" t="str">
        <f t="shared" si="11"/>
        <v/>
      </c>
      <c r="N219" s="4"/>
    </row>
    <row r="220" spans="1:14" ht="18" x14ac:dyDescent="0.25">
      <c r="A220" s="4"/>
      <c r="B220" s="18"/>
      <c r="C220" s="4"/>
      <c r="D220" s="18"/>
      <c r="E220" s="10" t="str">
        <f>IF(D220="","",IFERROR(INDEX(Lists!$B$2:$B$27,MATCH(D220,Lists!$A$2:$A$27,0)),"رمز غير معروف"))</f>
        <v/>
      </c>
      <c r="F220" s="4"/>
      <c r="G220" s="35"/>
      <c r="H220" s="35"/>
      <c r="I220" s="35"/>
      <c r="J220" s="18"/>
      <c r="K220" s="34" t="str">
        <f t="shared" si="9"/>
        <v/>
      </c>
      <c r="L220" s="13" t="str">
        <f t="shared" si="10"/>
        <v/>
      </c>
      <c r="M220" s="34" t="str">
        <f t="shared" si="11"/>
        <v/>
      </c>
      <c r="N220" s="4"/>
    </row>
    <row r="221" spans="1:14" ht="18" x14ac:dyDescent="0.25">
      <c r="A221" s="4"/>
      <c r="B221" s="18"/>
      <c r="C221" s="4"/>
      <c r="D221" s="18"/>
      <c r="E221" s="10" t="str">
        <f>IF(D221="","",IFERROR(INDEX(Lists!$B$2:$B$27,MATCH(D221,Lists!$A$2:$A$27,0)),"رمز غير معروف"))</f>
        <v/>
      </c>
      <c r="F221" s="4"/>
      <c r="G221" s="35"/>
      <c r="H221" s="35"/>
      <c r="I221" s="35"/>
      <c r="J221" s="18"/>
      <c r="K221" s="34" t="str">
        <f t="shared" si="9"/>
        <v/>
      </c>
      <c r="L221" s="13" t="str">
        <f t="shared" si="10"/>
        <v/>
      </c>
      <c r="M221" s="34" t="str">
        <f t="shared" si="11"/>
        <v/>
      </c>
      <c r="N221" s="4"/>
    </row>
    <row r="222" spans="1:14" ht="18" x14ac:dyDescent="0.25">
      <c r="A222" s="4"/>
      <c r="B222" s="18"/>
      <c r="C222" s="4"/>
      <c r="D222" s="18"/>
      <c r="E222" s="10" t="str">
        <f>IF(D222="","",IFERROR(INDEX(Lists!$B$2:$B$27,MATCH(D222,Lists!$A$2:$A$27,0)),"رمز غير معروف"))</f>
        <v/>
      </c>
      <c r="F222" s="4"/>
      <c r="G222" s="35"/>
      <c r="H222" s="35"/>
      <c r="I222" s="35"/>
      <c r="J222" s="18"/>
      <c r="K222" s="34" t="str">
        <f t="shared" si="9"/>
        <v/>
      </c>
      <c r="L222" s="13" t="str">
        <f t="shared" si="10"/>
        <v/>
      </c>
      <c r="M222" s="34" t="str">
        <f t="shared" si="11"/>
        <v/>
      </c>
      <c r="N222" s="4"/>
    </row>
    <row r="223" spans="1:14" ht="18" x14ac:dyDescent="0.25">
      <c r="A223" s="4"/>
      <c r="B223" s="18"/>
      <c r="C223" s="4"/>
      <c r="D223" s="18"/>
      <c r="E223" s="10" t="str">
        <f>IF(D223="","",IFERROR(INDEX(Lists!$B$2:$B$27,MATCH(D223,Lists!$A$2:$A$27,0)),"رمز غير معروف"))</f>
        <v/>
      </c>
      <c r="F223" s="4"/>
      <c r="G223" s="35"/>
      <c r="H223" s="35"/>
      <c r="I223" s="35"/>
      <c r="J223" s="18"/>
      <c r="K223" s="34" t="str">
        <f t="shared" si="9"/>
        <v/>
      </c>
      <c r="L223" s="13" t="str">
        <f t="shared" si="10"/>
        <v/>
      </c>
      <c r="M223" s="34" t="str">
        <f t="shared" si="11"/>
        <v/>
      </c>
      <c r="N223" s="4"/>
    </row>
    <row r="224" spans="1:14" ht="18" x14ac:dyDescent="0.25">
      <c r="A224" s="4"/>
      <c r="B224" s="18"/>
      <c r="C224" s="4"/>
      <c r="D224" s="18"/>
      <c r="E224" s="10" t="str">
        <f>IF(D224="","",IFERROR(INDEX(Lists!$B$2:$B$27,MATCH(D224,Lists!$A$2:$A$27,0)),"رمز غير معروف"))</f>
        <v/>
      </c>
      <c r="F224" s="4"/>
      <c r="G224" s="35"/>
      <c r="H224" s="35"/>
      <c r="I224" s="35"/>
      <c r="J224" s="18"/>
      <c r="K224" s="34" t="str">
        <f t="shared" si="9"/>
        <v/>
      </c>
      <c r="L224" s="13" t="str">
        <f t="shared" si="10"/>
        <v/>
      </c>
      <c r="M224" s="34" t="str">
        <f t="shared" si="11"/>
        <v/>
      </c>
      <c r="N224" s="4"/>
    </row>
    <row r="225" spans="1:14" ht="18" x14ac:dyDescent="0.25">
      <c r="A225" s="4"/>
      <c r="B225" s="18"/>
      <c r="C225" s="4"/>
      <c r="D225" s="18"/>
      <c r="E225" s="10" t="str">
        <f>IF(D225="","",IFERROR(INDEX(Lists!$B$2:$B$27,MATCH(D225,Lists!$A$2:$A$27,0)),"رمز غير معروف"))</f>
        <v/>
      </c>
      <c r="F225" s="4"/>
      <c r="G225" s="35"/>
      <c r="H225" s="35"/>
      <c r="I225" s="35"/>
      <c r="J225" s="18"/>
      <c r="K225" s="34" t="str">
        <f t="shared" si="9"/>
        <v/>
      </c>
      <c r="L225" s="13" t="str">
        <f t="shared" si="10"/>
        <v/>
      </c>
      <c r="M225" s="34" t="str">
        <f t="shared" si="11"/>
        <v/>
      </c>
      <c r="N225" s="4"/>
    </row>
    <row r="226" spans="1:14" ht="18" x14ac:dyDescent="0.25">
      <c r="A226" s="4"/>
      <c r="B226" s="18"/>
      <c r="C226" s="4"/>
      <c r="D226" s="18"/>
      <c r="E226" s="10" t="str">
        <f>IF(D226="","",IFERROR(INDEX(Lists!$B$2:$B$27,MATCH(D226,Lists!$A$2:$A$27,0)),"رمز غير معروف"))</f>
        <v/>
      </c>
      <c r="F226" s="4"/>
      <c r="G226" s="35"/>
      <c r="H226" s="35"/>
      <c r="I226" s="35"/>
      <c r="J226" s="18"/>
      <c r="K226" s="34" t="str">
        <f t="shared" si="9"/>
        <v/>
      </c>
      <c r="L226" s="13" t="str">
        <f t="shared" si="10"/>
        <v/>
      </c>
      <c r="M226" s="34" t="str">
        <f t="shared" si="11"/>
        <v/>
      </c>
      <c r="N226" s="4"/>
    </row>
    <row r="227" spans="1:14" ht="18" x14ac:dyDescent="0.25">
      <c r="A227" s="4"/>
      <c r="B227" s="18"/>
      <c r="C227" s="4"/>
      <c r="D227" s="18"/>
      <c r="E227" s="10" t="str">
        <f>IF(D227="","",IFERROR(INDEX(Lists!$B$2:$B$27,MATCH(D227,Lists!$A$2:$A$27,0)),"رمز غير معروف"))</f>
        <v/>
      </c>
      <c r="F227" s="4"/>
      <c r="G227" s="35"/>
      <c r="H227" s="35"/>
      <c r="I227" s="35"/>
      <c r="J227" s="18"/>
      <c r="K227" s="34" t="str">
        <f t="shared" si="9"/>
        <v/>
      </c>
      <c r="L227" s="13" t="str">
        <f t="shared" si="10"/>
        <v/>
      </c>
      <c r="M227" s="34" t="str">
        <f t="shared" si="11"/>
        <v/>
      </c>
      <c r="N227" s="4"/>
    </row>
    <row r="228" spans="1:14" ht="18" x14ac:dyDescent="0.25">
      <c r="A228" s="4"/>
      <c r="B228" s="18"/>
      <c r="C228" s="4"/>
      <c r="D228" s="18"/>
      <c r="E228" s="10" t="str">
        <f>IF(D228="","",IFERROR(INDEX(Lists!$B$2:$B$27,MATCH(D228,Lists!$A$2:$A$27,0)),"رمز غير معروف"))</f>
        <v/>
      </c>
      <c r="F228" s="4"/>
      <c r="G228" s="35"/>
      <c r="H228" s="35"/>
      <c r="I228" s="35"/>
      <c r="J228" s="18"/>
      <c r="K228" s="34" t="str">
        <f t="shared" si="9"/>
        <v/>
      </c>
      <c r="L228" s="13" t="str">
        <f t="shared" si="10"/>
        <v/>
      </c>
      <c r="M228" s="34" t="str">
        <f t="shared" si="11"/>
        <v/>
      </c>
      <c r="N228" s="4"/>
    </row>
    <row r="229" spans="1:14" ht="18" x14ac:dyDescent="0.25">
      <c r="A229" s="4"/>
      <c r="B229" s="18"/>
      <c r="C229" s="4"/>
      <c r="D229" s="18"/>
      <c r="E229" s="10" t="str">
        <f>IF(D229="","",IFERROR(INDEX(Lists!$B$2:$B$27,MATCH(D229,Lists!$A$2:$A$27,0)),"رمز غير معروف"))</f>
        <v/>
      </c>
      <c r="F229" s="4"/>
      <c r="G229" s="35"/>
      <c r="H229" s="35"/>
      <c r="I229" s="35"/>
      <c r="J229" s="18"/>
      <c r="K229" s="34" t="str">
        <f t="shared" si="9"/>
        <v/>
      </c>
      <c r="L229" s="13" t="str">
        <f t="shared" si="10"/>
        <v/>
      </c>
      <c r="M229" s="34" t="str">
        <f t="shared" si="11"/>
        <v/>
      </c>
      <c r="N229" s="4"/>
    </row>
    <row r="230" spans="1:14" ht="18" x14ac:dyDescent="0.25">
      <c r="A230" s="4"/>
      <c r="B230" s="18"/>
      <c r="C230" s="4"/>
      <c r="D230" s="18"/>
      <c r="E230" s="10" t="str">
        <f>IF(D230="","",IFERROR(INDEX(Lists!$B$2:$B$27,MATCH(D230,Lists!$A$2:$A$27,0)),"رمز غير معروف"))</f>
        <v/>
      </c>
      <c r="F230" s="4"/>
      <c r="G230" s="35"/>
      <c r="H230" s="35"/>
      <c r="I230" s="35"/>
      <c r="J230" s="18"/>
      <c r="K230" s="34" t="str">
        <f t="shared" si="9"/>
        <v/>
      </c>
      <c r="L230" s="13" t="str">
        <f t="shared" si="10"/>
        <v/>
      </c>
      <c r="M230" s="34" t="str">
        <f t="shared" si="11"/>
        <v/>
      </c>
      <c r="N230" s="4"/>
    </row>
    <row r="231" spans="1:14" ht="18" x14ac:dyDescent="0.25">
      <c r="A231" s="4"/>
      <c r="B231" s="18"/>
      <c r="C231" s="4"/>
      <c r="D231" s="18"/>
      <c r="E231" s="10" t="str">
        <f>IF(D231="","",IFERROR(INDEX(Lists!$B$2:$B$27,MATCH(D231,Lists!$A$2:$A$27,0)),"رمز غير معروف"))</f>
        <v/>
      </c>
      <c r="F231" s="4"/>
      <c r="G231" s="35"/>
      <c r="H231" s="35"/>
      <c r="I231" s="35"/>
      <c r="J231" s="18"/>
      <c r="K231" s="34" t="str">
        <f t="shared" si="9"/>
        <v/>
      </c>
      <c r="L231" s="13" t="str">
        <f t="shared" si="10"/>
        <v/>
      </c>
      <c r="M231" s="34" t="str">
        <f t="shared" si="11"/>
        <v/>
      </c>
      <c r="N231" s="4"/>
    </row>
    <row r="232" spans="1:14" ht="18" x14ac:dyDescent="0.25">
      <c r="A232" s="4"/>
      <c r="B232" s="18"/>
      <c r="C232" s="4"/>
      <c r="D232" s="18"/>
      <c r="E232" s="10" t="str">
        <f>IF(D232="","",IFERROR(INDEX(Lists!$B$2:$B$27,MATCH(D232,Lists!$A$2:$A$27,0)),"رمز غير معروف"))</f>
        <v/>
      </c>
      <c r="F232" s="4"/>
      <c r="G232" s="35"/>
      <c r="H232" s="35"/>
      <c r="I232" s="35"/>
      <c r="J232" s="18"/>
      <c r="K232" s="34" t="str">
        <f t="shared" si="9"/>
        <v/>
      </c>
      <c r="L232" s="13" t="str">
        <f t="shared" si="10"/>
        <v/>
      </c>
      <c r="M232" s="34" t="str">
        <f t="shared" si="11"/>
        <v/>
      </c>
      <c r="N232" s="4"/>
    </row>
    <row r="233" spans="1:14" ht="18" x14ac:dyDescent="0.25">
      <c r="A233" s="4"/>
      <c r="B233" s="18"/>
      <c r="C233" s="4"/>
      <c r="D233" s="18"/>
      <c r="E233" s="10" t="str">
        <f>IF(D233="","",IFERROR(INDEX(Lists!$B$2:$B$27,MATCH(D233,Lists!$A$2:$A$27,0)),"رمز غير معروف"))</f>
        <v/>
      </c>
      <c r="F233" s="4"/>
      <c r="G233" s="35"/>
      <c r="H233" s="35"/>
      <c r="I233" s="35"/>
      <c r="J233" s="18"/>
      <c r="K233" s="34" t="str">
        <f t="shared" si="9"/>
        <v/>
      </c>
      <c r="L233" s="13" t="str">
        <f t="shared" si="10"/>
        <v/>
      </c>
      <c r="M233" s="34" t="str">
        <f t="shared" si="11"/>
        <v/>
      </c>
      <c r="N233" s="4"/>
    </row>
    <row r="234" spans="1:14" ht="18" x14ac:dyDescent="0.25">
      <c r="A234" s="4"/>
      <c r="B234" s="18"/>
      <c r="C234" s="4"/>
      <c r="D234" s="18"/>
      <c r="E234" s="10" t="str">
        <f>IF(D234="","",IFERROR(INDEX(Lists!$B$2:$B$27,MATCH(D234,Lists!$A$2:$A$27,0)),"رمز غير معروف"))</f>
        <v/>
      </c>
      <c r="F234" s="4"/>
      <c r="G234" s="35"/>
      <c r="H234" s="35"/>
      <c r="I234" s="35"/>
      <c r="J234" s="18"/>
      <c r="K234" s="34" t="str">
        <f t="shared" si="9"/>
        <v/>
      </c>
      <c r="L234" s="13" t="str">
        <f t="shared" si="10"/>
        <v/>
      </c>
      <c r="M234" s="34" t="str">
        <f t="shared" si="11"/>
        <v/>
      </c>
      <c r="N234" s="4"/>
    </row>
    <row r="235" spans="1:14" ht="18" x14ac:dyDescent="0.25">
      <c r="A235" s="4"/>
      <c r="B235" s="18"/>
      <c r="C235" s="4"/>
      <c r="D235" s="18"/>
      <c r="E235" s="10" t="str">
        <f>IF(D235="","",IFERROR(INDEX(Lists!$B$2:$B$27,MATCH(D235,Lists!$A$2:$A$27,0)),"رمز غير معروف"))</f>
        <v/>
      </c>
      <c r="F235" s="4"/>
      <c r="G235" s="35"/>
      <c r="H235" s="35"/>
      <c r="I235" s="35"/>
      <c r="J235" s="18"/>
      <c r="K235" s="34" t="str">
        <f t="shared" si="9"/>
        <v/>
      </c>
      <c r="L235" s="13" t="str">
        <f t="shared" si="10"/>
        <v/>
      </c>
      <c r="M235" s="34" t="str">
        <f t="shared" si="11"/>
        <v/>
      </c>
      <c r="N235" s="4"/>
    </row>
    <row r="236" spans="1:14" ht="18" x14ac:dyDescent="0.25">
      <c r="A236" s="4"/>
      <c r="B236" s="18"/>
      <c r="C236" s="4"/>
      <c r="D236" s="18"/>
      <c r="E236" s="10" t="str">
        <f>IF(D236="","",IFERROR(INDEX(Lists!$B$2:$B$27,MATCH(D236,Lists!$A$2:$A$27,0)),"رمز غير معروف"))</f>
        <v/>
      </c>
      <c r="F236" s="4"/>
      <c r="G236" s="35"/>
      <c r="H236" s="35"/>
      <c r="I236" s="35"/>
      <c r="J236" s="18"/>
      <c r="K236" s="34" t="str">
        <f t="shared" si="9"/>
        <v/>
      </c>
      <c r="L236" s="13" t="str">
        <f t="shared" si="10"/>
        <v/>
      </c>
      <c r="M236" s="34" t="str">
        <f t="shared" si="11"/>
        <v/>
      </c>
      <c r="N236" s="4"/>
    </row>
    <row r="237" spans="1:14" ht="18" x14ac:dyDescent="0.25">
      <c r="A237" s="4"/>
      <c r="B237" s="18"/>
      <c r="C237" s="4"/>
      <c r="D237" s="18"/>
      <c r="E237" s="10" t="str">
        <f>IF(D237="","",IFERROR(INDEX(Lists!$B$2:$B$27,MATCH(D237,Lists!$A$2:$A$27,0)),"رمز غير معروف"))</f>
        <v/>
      </c>
      <c r="F237" s="4"/>
      <c r="G237" s="35"/>
      <c r="H237" s="35"/>
      <c r="I237" s="35"/>
      <c r="J237" s="18"/>
      <c r="K237" s="34" t="str">
        <f t="shared" si="9"/>
        <v/>
      </c>
      <c r="L237" s="13" t="str">
        <f t="shared" si="10"/>
        <v/>
      </c>
      <c r="M237" s="34" t="str">
        <f t="shared" si="11"/>
        <v/>
      </c>
      <c r="N237" s="4"/>
    </row>
    <row r="238" spans="1:14" ht="18" x14ac:dyDescent="0.25">
      <c r="A238" s="4"/>
      <c r="B238" s="18"/>
      <c r="C238" s="4"/>
      <c r="D238" s="18"/>
      <c r="E238" s="10" t="str">
        <f>IF(D238="","",IFERROR(INDEX(Lists!$B$2:$B$27,MATCH(D238,Lists!$A$2:$A$27,0)),"رمز غير معروف"))</f>
        <v/>
      </c>
      <c r="F238" s="4"/>
      <c r="G238" s="35"/>
      <c r="H238" s="35"/>
      <c r="I238" s="35"/>
      <c r="J238" s="18"/>
      <c r="K238" s="34" t="str">
        <f t="shared" si="9"/>
        <v/>
      </c>
      <c r="L238" s="13" t="str">
        <f t="shared" si="10"/>
        <v/>
      </c>
      <c r="M238" s="34" t="str">
        <f t="shared" si="11"/>
        <v/>
      </c>
      <c r="N238" s="4"/>
    </row>
    <row r="239" spans="1:14" ht="18" x14ac:dyDescent="0.25">
      <c r="A239" s="4"/>
      <c r="B239" s="18"/>
      <c r="C239" s="4"/>
      <c r="D239" s="18"/>
      <c r="E239" s="10" t="str">
        <f>IF(D239="","",IFERROR(INDEX(Lists!$B$2:$B$27,MATCH(D239,Lists!$A$2:$A$27,0)),"رمز غير معروف"))</f>
        <v/>
      </c>
      <c r="F239" s="4"/>
      <c r="G239" s="35"/>
      <c r="H239" s="35"/>
      <c r="I239" s="35"/>
      <c r="J239" s="18"/>
      <c r="K239" s="34" t="str">
        <f t="shared" si="9"/>
        <v/>
      </c>
      <c r="L239" s="13" t="str">
        <f t="shared" si="10"/>
        <v/>
      </c>
      <c r="M239" s="34" t="str">
        <f t="shared" si="11"/>
        <v/>
      </c>
      <c r="N239" s="4"/>
    </row>
    <row r="240" spans="1:14" ht="18" x14ac:dyDescent="0.25">
      <c r="A240" s="4"/>
      <c r="B240" s="18"/>
      <c r="C240" s="4"/>
      <c r="D240" s="18"/>
      <c r="E240" s="10" t="str">
        <f>IF(D240="","",IFERROR(INDEX(Lists!$B$2:$B$27,MATCH(D240,Lists!$A$2:$A$27,0)),"رمز غير معروف"))</f>
        <v/>
      </c>
      <c r="F240" s="4"/>
      <c r="G240" s="35"/>
      <c r="H240" s="35"/>
      <c r="I240" s="35"/>
      <c r="J240" s="18"/>
      <c r="K240" s="34" t="str">
        <f t="shared" si="9"/>
        <v/>
      </c>
      <c r="L240" s="13" t="str">
        <f t="shared" si="10"/>
        <v/>
      </c>
      <c r="M240" s="34" t="str">
        <f t="shared" si="11"/>
        <v/>
      </c>
      <c r="N240" s="4"/>
    </row>
    <row r="241" spans="1:14" ht="18" x14ac:dyDescent="0.25">
      <c r="A241" s="4"/>
      <c r="B241" s="18"/>
      <c r="C241" s="4"/>
      <c r="D241" s="18"/>
      <c r="E241" s="10" t="str">
        <f>IF(D241="","",IFERROR(INDEX(Lists!$B$2:$B$27,MATCH(D241,Lists!$A$2:$A$27,0)),"رمز غير معروف"))</f>
        <v/>
      </c>
      <c r="F241" s="4"/>
      <c r="G241" s="35"/>
      <c r="H241" s="35"/>
      <c r="I241" s="35"/>
      <c r="J241" s="18"/>
      <c r="K241" s="34" t="str">
        <f t="shared" si="9"/>
        <v/>
      </c>
      <c r="L241" s="13" t="str">
        <f t="shared" si="10"/>
        <v/>
      </c>
      <c r="M241" s="34" t="str">
        <f t="shared" si="11"/>
        <v/>
      </c>
      <c r="N241" s="4"/>
    </row>
    <row r="242" spans="1:14" ht="18" x14ac:dyDescent="0.25">
      <c r="A242" s="4"/>
      <c r="B242" s="18"/>
      <c r="C242" s="4"/>
      <c r="D242" s="18"/>
      <c r="E242" s="10" t="str">
        <f>IF(D242="","",IFERROR(INDEX(Lists!$B$2:$B$27,MATCH(D242,Lists!$A$2:$A$27,0)),"رمز غير معروف"))</f>
        <v/>
      </c>
      <c r="F242" s="4"/>
      <c r="G242" s="35"/>
      <c r="H242" s="35"/>
      <c r="I242" s="35"/>
      <c r="J242" s="18"/>
      <c r="K242" s="34" t="str">
        <f t="shared" si="9"/>
        <v/>
      </c>
      <c r="L242" s="13" t="str">
        <f t="shared" si="10"/>
        <v/>
      </c>
      <c r="M242" s="34" t="str">
        <f t="shared" si="11"/>
        <v/>
      </c>
      <c r="N242" s="4"/>
    </row>
    <row r="243" spans="1:14" ht="18" x14ac:dyDescent="0.25">
      <c r="A243" s="4"/>
      <c r="B243" s="18"/>
      <c r="C243" s="4"/>
      <c r="D243" s="18"/>
      <c r="E243" s="10" t="str">
        <f>IF(D243="","",IFERROR(INDEX(Lists!$B$2:$B$27,MATCH(D243,Lists!$A$2:$A$27,0)),"رمز غير معروف"))</f>
        <v/>
      </c>
      <c r="F243" s="4"/>
      <c r="G243" s="35"/>
      <c r="H243" s="35"/>
      <c r="I243" s="35"/>
      <c r="J243" s="18"/>
      <c r="K243" s="34" t="str">
        <f t="shared" si="9"/>
        <v/>
      </c>
      <c r="L243" s="13" t="str">
        <f t="shared" si="10"/>
        <v/>
      </c>
      <c r="M243" s="34" t="str">
        <f t="shared" si="11"/>
        <v/>
      </c>
      <c r="N243" s="4"/>
    </row>
    <row r="244" spans="1:14" ht="18" x14ac:dyDescent="0.25">
      <c r="A244" s="4"/>
      <c r="B244" s="18"/>
      <c r="C244" s="4"/>
      <c r="D244" s="18"/>
      <c r="E244" s="10" t="str">
        <f>IF(D244="","",IFERROR(INDEX(Lists!$B$2:$B$27,MATCH(D244,Lists!$A$2:$A$27,0)),"رمز غير معروف"))</f>
        <v/>
      </c>
      <c r="F244" s="4"/>
      <c r="G244" s="35"/>
      <c r="H244" s="35"/>
      <c r="I244" s="35"/>
      <c r="J244" s="18"/>
      <c r="K244" s="34" t="str">
        <f t="shared" si="9"/>
        <v/>
      </c>
      <c r="L244" s="13" t="str">
        <f t="shared" si="10"/>
        <v/>
      </c>
      <c r="M244" s="34" t="str">
        <f t="shared" si="11"/>
        <v/>
      </c>
      <c r="N244" s="4"/>
    </row>
    <row r="245" spans="1:14" ht="18" x14ac:dyDescent="0.25">
      <c r="A245" s="4"/>
      <c r="B245" s="18"/>
      <c r="C245" s="4"/>
      <c r="D245" s="18"/>
      <c r="E245" s="10" t="str">
        <f>IF(D245="","",IFERROR(INDEX(Lists!$B$2:$B$27,MATCH(D245,Lists!$A$2:$A$27,0)),"رمز غير معروف"))</f>
        <v/>
      </c>
      <c r="F245" s="4"/>
      <c r="G245" s="35"/>
      <c r="H245" s="35"/>
      <c r="I245" s="35"/>
      <c r="J245" s="18"/>
      <c r="K245" s="34" t="str">
        <f t="shared" si="9"/>
        <v/>
      </c>
      <c r="L245" s="13" t="str">
        <f t="shared" si="10"/>
        <v/>
      </c>
      <c r="M245" s="34" t="str">
        <f t="shared" si="11"/>
        <v/>
      </c>
      <c r="N245" s="4"/>
    </row>
    <row r="246" spans="1:14" ht="18" x14ac:dyDescent="0.25">
      <c r="A246" s="4"/>
      <c r="B246" s="18"/>
      <c r="C246" s="4"/>
      <c r="D246" s="18"/>
      <c r="E246" s="10" t="str">
        <f>IF(D246="","",IFERROR(INDEX(Lists!$B$2:$B$27,MATCH(D246,Lists!$A$2:$A$27,0)),"رمز غير معروف"))</f>
        <v/>
      </c>
      <c r="F246" s="4"/>
      <c r="G246" s="35"/>
      <c r="H246" s="35"/>
      <c r="I246" s="35"/>
      <c r="J246" s="18"/>
      <c r="K246" s="34" t="str">
        <f t="shared" si="9"/>
        <v/>
      </c>
      <c r="L246" s="13" t="str">
        <f t="shared" si="10"/>
        <v/>
      </c>
      <c r="M246" s="34" t="str">
        <f t="shared" si="11"/>
        <v/>
      </c>
      <c r="N246" s="4"/>
    </row>
    <row r="247" spans="1:14" ht="18" x14ac:dyDescent="0.25">
      <c r="A247" s="4"/>
      <c r="B247" s="18"/>
      <c r="C247" s="4"/>
      <c r="D247" s="18"/>
      <c r="E247" s="10" t="str">
        <f>IF(D247="","",IFERROR(INDEX(Lists!$B$2:$B$27,MATCH(D247,Lists!$A$2:$A$27,0)),"رمز غير معروف"))</f>
        <v/>
      </c>
      <c r="F247" s="4"/>
      <c r="G247" s="35"/>
      <c r="H247" s="35"/>
      <c r="I247" s="35"/>
      <c r="J247" s="18"/>
      <c r="K247" s="34" t="str">
        <f t="shared" si="9"/>
        <v/>
      </c>
      <c r="L247" s="13" t="str">
        <f t="shared" si="10"/>
        <v/>
      </c>
      <c r="M247" s="34" t="str">
        <f t="shared" si="11"/>
        <v/>
      </c>
      <c r="N247" s="4"/>
    </row>
    <row r="248" spans="1:14" ht="18" x14ac:dyDescent="0.25">
      <c r="A248" s="4"/>
      <c r="B248" s="18"/>
      <c r="C248" s="4"/>
      <c r="D248" s="18"/>
      <c r="E248" s="10" t="str">
        <f>IF(D248="","",IFERROR(INDEX(Lists!$B$2:$B$27,MATCH(D248,Lists!$A$2:$A$27,0)),"رمز غير معروف"))</f>
        <v/>
      </c>
      <c r="F248" s="4"/>
      <c r="G248" s="35"/>
      <c r="H248" s="35"/>
      <c r="I248" s="35"/>
      <c r="J248" s="18"/>
      <c r="K248" s="34" t="str">
        <f t="shared" si="9"/>
        <v/>
      </c>
      <c r="L248" s="13" t="str">
        <f t="shared" si="10"/>
        <v/>
      </c>
      <c r="M248" s="34" t="str">
        <f t="shared" si="11"/>
        <v/>
      </c>
      <c r="N248" s="4"/>
    </row>
    <row r="249" spans="1:14" ht="18" x14ac:dyDescent="0.25">
      <c r="A249" s="4"/>
      <c r="B249" s="18"/>
      <c r="C249" s="4"/>
      <c r="D249" s="18"/>
      <c r="E249" s="10" t="str">
        <f>IF(D249="","",IFERROR(INDEX(Lists!$B$2:$B$27,MATCH(D249,Lists!$A$2:$A$27,0)),"رمز غير معروف"))</f>
        <v/>
      </c>
      <c r="F249" s="4"/>
      <c r="G249" s="35"/>
      <c r="H249" s="35"/>
      <c r="I249" s="35"/>
      <c r="J249" s="18"/>
      <c r="K249" s="34" t="str">
        <f t="shared" si="9"/>
        <v/>
      </c>
      <c r="L249" s="13" t="str">
        <f t="shared" si="10"/>
        <v/>
      </c>
      <c r="M249" s="34" t="str">
        <f t="shared" si="11"/>
        <v/>
      </c>
      <c r="N249" s="4"/>
    </row>
    <row r="250" spans="1:14" ht="18" x14ac:dyDescent="0.25">
      <c r="A250" s="4"/>
      <c r="B250" s="18"/>
      <c r="C250" s="4"/>
      <c r="D250" s="18"/>
      <c r="E250" s="10" t="str">
        <f>IF(D250="","",IFERROR(INDEX(Lists!$B$2:$B$27,MATCH(D250,Lists!$A$2:$A$27,0)),"رمز غير معروف"))</f>
        <v/>
      </c>
      <c r="F250" s="4"/>
      <c r="G250" s="35"/>
      <c r="H250" s="35"/>
      <c r="I250" s="35"/>
      <c r="J250" s="18"/>
      <c r="K250" s="34" t="str">
        <f t="shared" si="9"/>
        <v/>
      </c>
      <c r="L250" s="13" t="str">
        <f t="shared" si="10"/>
        <v/>
      </c>
      <c r="M250" s="34" t="str">
        <f t="shared" si="11"/>
        <v/>
      </c>
      <c r="N250" s="4"/>
    </row>
    <row r="251" spans="1:14" ht="18" x14ac:dyDescent="0.25">
      <c r="A251" s="4"/>
      <c r="B251" s="18"/>
      <c r="C251" s="4"/>
      <c r="D251" s="18"/>
      <c r="E251" s="10" t="str">
        <f>IF(D251="","",IFERROR(INDEX(Lists!$B$2:$B$27,MATCH(D251,Lists!$A$2:$A$27,0)),"رمز غير معروف"))</f>
        <v/>
      </c>
      <c r="F251" s="4"/>
      <c r="G251" s="35"/>
      <c r="H251" s="35"/>
      <c r="I251" s="35"/>
      <c r="J251" s="18"/>
      <c r="K251" s="34" t="str">
        <f t="shared" si="9"/>
        <v/>
      </c>
      <c r="L251" s="13" t="str">
        <f t="shared" si="10"/>
        <v/>
      </c>
      <c r="M251" s="34" t="str">
        <f t="shared" si="11"/>
        <v/>
      </c>
      <c r="N251" s="4"/>
    </row>
    <row r="252" spans="1:14" ht="18" x14ac:dyDescent="0.25">
      <c r="A252" s="4"/>
      <c r="B252" s="18"/>
      <c r="C252" s="4"/>
      <c r="D252" s="18"/>
      <c r="E252" s="10" t="str">
        <f>IF(D252="","",IFERROR(INDEX(Lists!$B$2:$B$27,MATCH(D252,Lists!$A$2:$A$27,0)),"رمز غير معروف"))</f>
        <v/>
      </c>
      <c r="F252" s="4"/>
      <c r="G252" s="35"/>
      <c r="H252" s="35"/>
      <c r="I252" s="35"/>
      <c r="J252" s="18"/>
      <c r="K252" s="34" t="str">
        <f t="shared" si="9"/>
        <v/>
      </c>
      <c r="L252" s="13" t="str">
        <f t="shared" si="10"/>
        <v/>
      </c>
      <c r="M252" s="34" t="str">
        <f t="shared" si="11"/>
        <v/>
      </c>
      <c r="N252" s="4"/>
    </row>
    <row r="253" spans="1:14" ht="18" x14ac:dyDescent="0.25">
      <c r="A253" s="4"/>
      <c r="B253" s="18"/>
      <c r="C253" s="4"/>
      <c r="D253" s="18"/>
      <c r="E253" s="10" t="str">
        <f>IF(D253="","",IFERROR(INDEX(Lists!$B$2:$B$27,MATCH(D253,Lists!$A$2:$A$27,0)),"رمز غير معروف"))</f>
        <v/>
      </c>
      <c r="F253" s="4"/>
      <c r="G253" s="35"/>
      <c r="H253" s="35"/>
      <c r="I253" s="35"/>
      <c r="J253" s="18"/>
      <c r="K253" s="34" t="str">
        <f t="shared" si="9"/>
        <v/>
      </c>
      <c r="L253" s="13" t="str">
        <f t="shared" si="10"/>
        <v/>
      </c>
      <c r="M253" s="34" t="str">
        <f t="shared" si="11"/>
        <v/>
      </c>
      <c r="N253" s="4"/>
    </row>
    <row r="254" spans="1:14" ht="18" x14ac:dyDescent="0.25">
      <c r="A254" s="4"/>
      <c r="B254" s="18"/>
      <c r="C254" s="4"/>
      <c r="D254" s="18"/>
      <c r="E254" s="10" t="str">
        <f>IF(D254="","",IFERROR(INDEX(Lists!$B$2:$B$27,MATCH(D254,Lists!$A$2:$A$27,0)),"رمز غير معروف"))</f>
        <v/>
      </c>
      <c r="F254" s="4"/>
      <c r="G254" s="35"/>
      <c r="H254" s="35"/>
      <c r="I254" s="35"/>
      <c r="J254" s="18"/>
      <c r="K254" s="34" t="str">
        <f t="shared" si="9"/>
        <v/>
      </c>
      <c r="L254" s="13" t="str">
        <f t="shared" si="10"/>
        <v/>
      </c>
      <c r="M254" s="34" t="str">
        <f t="shared" si="11"/>
        <v/>
      </c>
      <c r="N254" s="4"/>
    </row>
    <row r="255" spans="1:14" ht="18" x14ac:dyDescent="0.25">
      <c r="A255" s="4"/>
      <c r="B255" s="18"/>
      <c r="C255" s="4"/>
      <c r="D255" s="18"/>
      <c r="E255" s="10" t="str">
        <f>IF(D255="","",IFERROR(INDEX(Lists!$B$2:$B$27,MATCH(D255,Lists!$A$2:$A$27,0)),"رمز غير معروف"))</f>
        <v/>
      </c>
      <c r="F255" s="4"/>
      <c r="G255" s="35"/>
      <c r="H255" s="35"/>
      <c r="I255" s="35"/>
      <c r="J255" s="18"/>
      <c r="K255" s="34" t="str">
        <f t="shared" si="9"/>
        <v/>
      </c>
      <c r="L255" s="13" t="str">
        <f t="shared" si="10"/>
        <v/>
      </c>
      <c r="M255" s="34" t="str">
        <f t="shared" si="11"/>
        <v/>
      </c>
      <c r="N255" s="4"/>
    </row>
    <row r="256" spans="1:14" ht="18" x14ac:dyDescent="0.25">
      <c r="A256" s="4"/>
      <c r="B256" s="18"/>
      <c r="C256" s="4"/>
      <c r="D256" s="18"/>
      <c r="E256" s="10" t="str">
        <f>IF(D256="","",IFERROR(INDEX(Lists!$B$2:$B$27,MATCH(D256,Lists!$A$2:$A$27,0)),"رمز غير معروف"))</f>
        <v/>
      </c>
      <c r="F256" s="4"/>
      <c r="G256" s="35"/>
      <c r="H256" s="35"/>
      <c r="I256" s="35"/>
      <c r="J256" s="18"/>
      <c r="K256" s="34" t="str">
        <f t="shared" si="9"/>
        <v/>
      </c>
      <c r="L256" s="13" t="str">
        <f t="shared" si="10"/>
        <v/>
      </c>
      <c r="M256" s="34" t="str">
        <f t="shared" si="11"/>
        <v/>
      </c>
      <c r="N256" s="4"/>
    </row>
    <row r="257" spans="1:14" ht="18" x14ac:dyDescent="0.25">
      <c r="A257" s="4"/>
      <c r="B257" s="18"/>
      <c r="C257" s="4"/>
      <c r="D257" s="18"/>
      <c r="E257" s="10" t="str">
        <f>IF(D257="","",IFERROR(INDEX(Lists!$B$2:$B$27,MATCH(D257,Lists!$A$2:$A$27,0)),"رمز غير معروف"))</f>
        <v/>
      </c>
      <c r="F257" s="4"/>
      <c r="G257" s="35"/>
      <c r="H257" s="35"/>
      <c r="I257" s="35"/>
      <c r="J257" s="18"/>
      <c r="K257" s="34" t="str">
        <f t="shared" si="9"/>
        <v/>
      </c>
      <c r="L257" s="13" t="str">
        <f t="shared" si="10"/>
        <v/>
      </c>
      <c r="M257" s="34" t="str">
        <f t="shared" si="11"/>
        <v/>
      </c>
      <c r="N257" s="4"/>
    </row>
    <row r="258" spans="1:14" ht="18" x14ac:dyDescent="0.25">
      <c r="A258" s="4"/>
      <c r="B258" s="18"/>
      <c r="C258" s="4"/>
      <c r="D258" s="18"/>
      <c r="E258" s="10" t="str">
        <f>IF(D258="","",IFERROR(INDEX(Lists!$B$2:$B$27,MATCH(D258,Lists!$A$2:$A$27,0)),"رمز غير معروف"))</f>
        <v/>
      </c>
      <c r="F258" s="4"/>
      <c r="G258" s="35"/>
      <c r="H258" s="35"/>
      <c r="I258" s="35"/>
      <c r="J258" s="18"/>
      <c r="K258" s="34" t="str">
        <f t="shared" si="9"/>
        <v/>
      </c>
      <c r="L258" s="13" t="str">
        <f t="shared" si="10"/>
        <v/>
      </c>
      <c r="M258" s="34" t="str">
        <f t="shared" si="11"/>
        <v/>
      </c>
      <c r="N258" s="4"/>
    </row>
    <row r="259" spans="1:14" ht="18" x14ac:dyDescent="0.25">
      <c r="A259" s="4"/>
      <c r="B259" s="18"/>
      <c r="C259" s="4"/>
      <c r="D259" s="18"/>
      <c r="E259" s="10" t="str">
        <f>IF(D259="","",IFERROR(INDEX(Lists!$B$2:$B$27,MATCH(D259,Lists!$A$2:$A$27,0)),"رمز غير معروف"))</f>
        <v/>
      </c>
      <c r="F259" s="4"/>
      <c r="G259" s="35"/>
      <c r="H259" s="35"/>
      <c r="I259" s="35"/>
      <c r="J259" s="18"/>
      <c r="K259" s="34" t="str">
        <f t="shared" si="9"/>
        <v/>
      </c>
      <c r="L259" s="13" t="str">
        <f t="shared" si="10"/>
        <v/>
      </c>
      <c r="M259" s="34" t="str">
        <f t="shared" si="11"/>
        <v/>
      </c>
      <c r="N259" s="4"/>
    </row>
    <row r="260" spans="1:14" ht="18" x14ac:dyDescent="0.25">
      <c r="A260" s="4"/>
      <c r="B260" s="18"/>
      <c r="C260" s="4"/>
      <c r="D260" s="18"/>
      <c r="E260" s="10" t="str">
        <f>IF(D260="","",IFERROR(INDEX(Lists!$B$2:$B$27,MATCH(D260,Lists!$A$2:$A$27,0)),"رمز غير معروف"))</f>
        <v/>
      </c>
      <c r="F260" s="4"/>
      <c r="G260" s="35"/>
      <c r="H260" s="35"/>
      <c r="I260" s="35"/>
      <c r="J260" s="18"/>
      <c r="K260" s="34" t="str">
        <f t="shared" si="9"/>
        <v/>
      </c>
      <c r="L260" s="13" t="str">
        <f t="shared" si="10"/>
        <v/>
      </c>
      <c r="M260" s="34" t="str">
        <f t="shared" si="11"/>
        <v/>
      </c>
      <c r="N260" s="4"/>
    </row>
    <row r="261" spans="1:14" ht="18" x14ac:dyDescent="0.25">
      <c r="A261" s="4"/>
      <c r="B261" s="18"/>
      <c r="C261" s="4"/>
      <c r="D261" s="18"/>
      <c r="E261" s="10" t="str">
        <f>IF(D261="","",IFERROR(INDEX(Lists!$B$2:$B$27,MATCH(D261,Lists!$A$2:$A$27,0)),"رمز غير معروف"))</f>
        <v/>
      </c>
      <c r="F261" s="4"/>
      <c r="G261" s="35"/>
      <c r="H261" s="35"/>
      <c r="I261" s="35"/>
      <c r="J261" s="18"/>
      <c r="K261" s="34" t="str">
        <f t="shared" ref="K261:K304" si="12">IF(OR(G261="",I261=""),"",I261-G261)</f>
        <v/>
      </c>
      <c r="L261" s="13" t="str">
        <f t="shared" ref="L261:L304" si="13">IF(A261="","",IF(I261="","قيد المراجعة",IF(OR(J261="A",J261="B"),"معتمد",IF(J261="","بدون كود","يعاد تقديمه"))))</f>
        <v/>
      </c>
      <c r="M261" s="34" t="str">
        <f t="shared" ref="M261:M304" si="14">IF(OR(B261&lt;&gt;"R0",J261=""),"",IF(OR(J261="A",J261="B"),1,0))</f>
        <v/>
      </c>
      <c r="N261" s="4"/>
    </row>
    <row r="262" spans="1:14" ht="18" x14ac:dyDescent="0.25">
      <c r="A262" s="4"/>
      <c r="B262" s="18"/>
      <c r="C262" s="4"/>
      <c r="D262" s="18"/>
      <c r="E262" s="10" t="str">
        <f>IF(D262="","",IFERROR(INDEX(Lists!$B$2:$B$27,MATCH(D262,Lists!$A$2:$A$27,0)),"رمز غير معروف"))</f>
        <v/>
      </c>
      <c r="F262" s="4"/>
      <c r="G262" s="35"/>
      <c r="H262" s="35"/>
      <c r="I262" s="35"/>
      <c r="J262" s="18"/>
      <c r="K262" s="34" t="str">
        <f t="shared" si="12"/>
        <v/>
      </c>
      <c r="L262" s="13" t="str">
        <f t="shared" si="13"/>
        <v/>
      </c>
      <c r="M262" s="34" t="str">
        <f t="shared" si="14"/>
        <v/>
      </c>
      <c r="N262" s="4"/>
    </row>
    <row r="263" spans="1:14" ht="18" x14ac:dyDescent="0.25">
      <c r="A263" s="4"/>
      <c r="B263" s="18"/>
      <c r="C263" s="4"/>
      <c r="D263" s="18"/>
      <c r="E263" s="10" t="str">
        <f>IF(D263="","",IFERROR(INDEX(Lists!$B$2:$B$27,MATCH(D263,Lists!$A$2:$A$27,0)),"رمز غير معروف"))</f>
        <v/>
      </c>
      <c r="F263" s="4"/>
      <c r="G263" s="35"/>
      <c r="H263" s="35"/>
      <c r="I263" s="35"/>
      <c r="J263" s="18"/>
      <c r="K263" s="34" t="str">
        <f t="shared" si="12"/>
        <v/>
      </c>
      <c r="L263" s="13" t="str">
        <f t="shared" si="13"/>
        <v/>
      </c>
      <c r="M263" s="34" t="str">
        <f t="shared" si="14"/>
        <v/>
      </c>
      <c r="N263" s="4"/>
    </row>
    <row r="264" spans="1:14" ht="18" x14ac:dyDescent="0.25">
      <c r="A264" s="4"/>
      <c r="B264" s="18"/>
      <c r="C264" s="4"/>
      <c r="D264" s="18"/>
      <c r="E264" s="10" t="str">
        <f>IF(D264="","",IFERROR(INDEX(Lists!$B$2:$B$27,MATCH(D264,Lists!$A$2:$A$27,0)),"رمز غير معروف"))</f>
        <v/>
      </c>
      <c r="F264" s="4"/>
      <c r="G264" s="35"/>
      <c r="H264" s="35"/>
      <c r="I264" s="35"/>
      <c r="J264" s="18"/>
      <c r="K264" s="34" t="str">
        <f t="shared" si="12"/>
        <v/>
      </c>
      <c r="L264" s="13" t="str">
        <f t="shared" si="13"/>
        <v/>
      </c>
      <c r="M264" s="34" t="str">
        <f t="shared" si="14"/>
        <v/>
      </c>
      <c r="N264" s="4"/>
    </row>
    <row r="265" spans="1:14" ht="18" x14ac:dyDescent="0.25">
      <c r="A265" s="4"/>
      <c r="B265" s="18"/>
      <c r="C265" s="4"/>
      <c r="D265" s="18"/>
      <c r="E265" s="10" t="str">
        <f>IF(D265="","",IFERROR(INDEX(Lists!$B$2:$B$27,MATCH(D265,Lists!$A$2:$A$27,0)),"رمز غير معروف"))</f>
        <v/>
      </c>
      <c r="F265" s="4"/>
      <c r="G265" s="35"/>
      <c r="H265" s="35"/>
      <c r="I265" s="35"/>
      <c r="J265" s="18"/>
      <c r="K265" s="34" t="str">
        <f t="shared" si="12"/>
        <v/>
      </c>
      <c r="L265" s="13" t="str">
        <f t="shared" si="13"/>
        <v/>
      </c>
      <c r="M265" s="34" t="str">
        <f t="shared" si="14"/>
        <v/>
      </c>
      <c r="N265" s="4"/>
    </row>
    <row r="266" spans="1:14" ht="18" x14ac:dyDescent="0.25">
      <c r="A266" s="4"/>
      <c r="B266" s="18"/>
      <c r="C266" s="4"/>
      <c r="D266" s="18"/>
      <c r="E266" s="10" t="str">
        <f>IF(D266="","",IFERROR(INDEX(Lists!$B$2:$B$27,MATCH(D266,Lists!$A$2:$A$27,0)),"رمز غير معروف"))</f>
        <v/>
      </c>
      <c r="F266" s="4"/>
      <c r="G266" s="35"/>
      <c r="H266" s="35"/>
      <c r="I266" s="35"/>
      <c r="J266" s="18"/>
      <c r="K266" s="34" t="str">
        <f t="shared" si="12"/>
        <v/>
      </c>
      <c r="L266" s="13" t="str">
        <f t="shared" si="13"/>
        <v/>
      </c>
      <c r="M266" s="34" t="str">
        <f t="shared" si="14"/>
        <v/>
      </c>
      <c r="N266" s="4"/>
    </row>
    <row r="267" spans="1:14" ht="18" x14ac:dyDescent="0.25">
      <c r="A267" s="4"/>
      <c r="B267" s="18"/>
      <c r="C267" s="4"/>
      <c r="D267" s="18"/>
      <c r="E267" s="10" t="str">
        <f>IF(D267="","",IFERROR(INDEX(Lists!$B$2:$B$27,MATCH(D267,Lists!$A$2:$A$27,0)),"رمز غير معروف"))</f>
        <v/>
      </c>
      <c r="F267" s="4"/>
      <c r="G267" s="35"/>
      <c r="H267" s="35"/>
      <c r="I267" s="35"/>
      <c r="J267" s="18"/>
      <c r="K267" s="34" t="str">
        <f t="shared" si="12"/>
        <v/>
      </c>
      <c r="L267" s="13" t="str">
        <f t="shared" si="13"/>
        <v/>
      </c>
      <c r="M267" s="34" t="str">
        <f t="shared" si="14"/>
        <v/>
      </c>
      <c r="N267" s="4"/>
    </row>
    <row r="268" spans="1:14" ht="18" x14ac:dyDescent="0.25">
      <c r="A268" s="4"/>
      <c r="B268" s="18"/>
      <c r="C268" s="4"/>
      <c r="D268" s="18"/>
      <c r="E268" s="10" t="str">
        <f>IF(D268="","",IFERROR(INDEX(Lists!$B$2:$B$27,MATCH(D268,Lists!$A$2:$A$27,0)),"رمز غير معروف"))</f>
        <v/>
      </c>
      <c r="F268" s="4"/>
      <c r="G268" s="35"/>
      <c r="H268" s="35"/>
      <c r="I268" s="35"/>
      <c r="J268" s="18"/>
      <c r="K268" s="34" t="str">
        <f t="shared" si="12"/>
        <v/>
      </c>
      <c r="L268" s="13" t="str">
        <f t="shared" si="13"/>
        <v/>
      </c>
      <c r="M268" s="34" t="str">
        <f t="shared" si="14"/>
        <v/>
      </c>
      <c r="N268" s="4"/>
    </row>
    <row r="269" spans="1:14" ht="18" x14ac:dyDescent="0.25">
      <c r="A269" s="4"/>
      <c r="B269" s="18"/>
      <c r="C269" s="4"/>
      <c r="D269" s="18"/>
      <c r="E269" s="10" t="str">
        <f>IF(D269="","",IFERROR(INDEX(Lists!$B$2:$B$27,MATCH(D269,Lists!$A$2:$A$27,0)),"رمز غير معروف"))</f>
        <v/>
      </c>
      <c r="F269" s="4"/>
      <c r="G269" s="35"/>
      <c r="H269" s="35"/>
      <c r="I269" s="35"/>
      <c r="J269" s="18"/>
      <c r="K269" s="34" t="str">
        <f t="shared" si="12"/>
        <v/>
      </c>
      <c r="L269" s="13" t="str">
        <f t="shared" si="13"/>
        <v/>
      </c>
      <c r="M269" s="34" t="str">
        <f t="shared" si="14"/>
        <v/>
      </c>
      <c r="N269" s="4"/>
    </row>
    <row r="270" spans="1:14" ht="18" x14ac:dyDescent="0.25">
      <c r="A270" s="4"/>
      <c r="B270" s="18"/>
      <c r="C270" s="4"/>
      <c r="D270" s="18"/>
      <c r="E270" s="10" t="str">
        <f>IF(D270="","",IFERROR(INDEX(Lists!$B$2:$B$27,MATCH(D270,Lists!$A$2:$A$27,0)),"رمز غير معروف"))</f>
        <v/>
      </c>
      <c r="F270" s="4"/>
      <c r="G270" s="35"/>
      <c r="H270" s="35"/>
      <c r="I270" s="35"/>
      <c r="J270" s="18"/>
      <c r="K270" s="34" t="str">
        <f t="shared" si="12"/>
        <v/>
      </c>
      <c r="L270" s="13" t="str">
        <f t="shared" si="13"/>
        <v/>
      </c>
      <c r="M270" s="34" t="str">
        <f t="shared" si="14"/>
        <v/>
      </c>
      <c r="N270" s="4"/>
    </row>
    <row r="271" spans="1:14" ht="18" x14ac:dyDescent="0.25">
      <c r="A271" s="4"/>
      <c r="B271" s="18"/>
      <c r="C271" s="4"/>
      <c r="D271" s="18"/>
      <c r="E271" s="10" t="str">
        <f>IF(D271="","",IFERROR(INDEX(Lists!$B$2:$B$27,MATCH(D271,Lists!$A$2:$A$27,0)),"رمز غير معروف"))</f>
        <v/>
      </c>
      <c r="F271" s="4"/>
      <c r="G271" s="35"/>
      <c r="H271" s="35"/>
      <c r="I271" s="35"/>
      <c r="J271" s="18"/>
      <c r="K271" s="34" t="str">
        <f t="shared" si="12"/>
        <v/>
      </c>
      <c r="L271" s="13" t="str">
        <f t="shared" si="13"/>
        <v/>
      </c>
      <c r="M271" s="34" t="str">
        <f t="shared" si="14"/>
        <v/>
      </c>
      <c r="N271" s="4"/>
    </row>
    <row r="272" spans="1:14" ht="18" x14ac:dyDescent="0.25">
      <c r="A272" s="4"/>
      <c r="B272" s="18"/>
      <c r="C272" s="4"/>
      <c r="D272" s="18"/>
      <c r="E272" s="10" t="str">
        <f>IF(D272="","",IFERROR(INDEX(Lists!$B$2:$B$27,MATCH(D272,Lists!$A$2:$A$27,0)),"رمز غير معروف"))</f>
        <v/>
      </c>
      <c r="F272" s="4"/>
      <c r="G272" s="35"/>
      <c r="H272" s="35"/>
      <c r="I272" s="35"/>
      <c r="J272" s="18"/>
      <c r="K272" s="34" t="str">
        <f t="shared" si="12"/>
        <v/>
      </c>
      <c r="L272" s="13" t="str">
        <f t="shared" si="13"/>
        <v/>
      </c>
      <c r="M272" s="34" t="str">
        <f t="shared" si="14"/>
        <v/>
      </c>
      <c r="N272" s="4"/>
    </row>
    <row r="273" spans="1:14" ht="18" x14ac:dyDescent="0.25">
      <c r="A273" s="4"/>
      <c r="B273" s="18"/>
      <c r="C273" s="4"/>
      <c r="D273" s="18"/>
      <c r="E273" s="10" t="str">
        <f>IF(D273="","",IFERROR(INDEX(Lists!$B$2:$B$27,MATCH(D273,Lists!$A$2:$A$27,0)),"رمز غير معروف"))</f>
        <v/>
      </c>
      <c r="F273" s="4"/>
      <c r="G273" s="35"/>
      <c r="H273" s="35"/>
      <c r="I273" s="35"/>
      <c r="J273" s="18"/>
      <c r="K273" s="34" t="str">
        <f t="shared" si="12"/>
        <v/>
      </c>
      <c r="L273" s="13" t="str">
        <f t="shared" si="13"/>
        <v/>
      </c>
      <c r="M273" s="34" t="str">
        <f t="shared" si="14"/>
        <v/>
      </c>
      <c r="N273" s="4"/>
    </row>
    <row r="274" spans="1:14" ht="18" x14ac:dyDescent="0.25">
      <c r="A274" s="4"/>
      <c r="B274" s="18"/>
      <c r="C274" s="4"/>
      <c r="D274" s="18"/>
      <c r="E274" s="10" t="str">
        <f>IF(D274="","",IFERROR(INDEX(Lists!$B$2:$B$27,MATCH(D274,Lists!$A$2:$A$27,0)),"رمز غير معروف"))</f>
        <v/>
      </c>
      <c r="F274" s="4"/>
      <c r="G274" s="35"/>
      <c r="H274" s="35"/>
      <c r="I274" s="35"/>
      <c r="J274" s="18"/>
      <c r="K274" s="34" t="str">
        <f t="shared" si="12"/>
        <v/>
      </c>
      <c r="L274" s="13" t="str">
        <f t="shared" si="13"/>
        <v/>
      </c>
      <c r="M274" s="34" t="str">
        <f t="shared" si="14"/>
        <v/>
      </c>
      <c r="N274" s="4"/>
    </row>
    <row r="275" spans="1:14" ht="18" x14ac:dyDescent="0.25">
      <c r="A275" s="4"/>
      <c r="B275" s="18"/>
      <c r="C275" s="4"/>
      <c r="D275" s="18"/>
      <c r="E275" s="10" t="str">
        <f>IF(D275="","",IFERROR(INDEX(Lists!$B$2:$B$27,MATCH(D275,Lists!$A$2:$A$27,0)),"رمز غير معروف"))</f>
        <v/>
      </c>
      <c r="F275" s="4"/>
      <c r="G275" s="35"/>
      <c r="H275" s="35"/>
      <c r="I275" s="35"/>
      <c r="J275" s="18"/>
      <c r="K275" s="34" t="str">
        <f t="shared" si="12"/>
        <v/>
      </c>
      <c r="L275" s="13" t="str">
        <f t="shared" si="13"/>
        <v/>
      </c>
      <c r="M275" s="34" t="str">
        <f t="shared" si="14"/>
        <v/>
      </c>
      <c r="N275" s="4"/>
    </row>
    <row r="276" spans="1:14" ht="18" x14ac:dyDescent="0.25">
      <c r="A276" s="4"/>
      <c r="B276" s="18"/>
      <c r="C276" s="4"/>
      <c r="D276" s="18"/>
      <c r="E276" s="10" t="str">
        <f>IF(D276="","",IFERROR(INDEX(Lists!$B$2:$B$27,MATCH(D276,Lists!$A$2:$A$27,0)),"رمز غير معروف"))</f>
        <v/>
      </c>
      <c r="F276" s="4"/>
      <c r="G276" s="35"/>
      <c r="H276" s="35"/>
      <c r="I276" s="35"/>
      <c r="J276" s="18"/>
      <c r="K276" s="34" t="str">
        <f t="shared" si="12"/>
        <v/>
      </c>
      <c r="L276" s="13" t="str">
        <f t="shared" si="13"/>
        <v/>
      </c>
      <c r="M276" s="34" t="str">
        <f t="shared" si="14"/>
        <v/>
      </c>
      <c r="N276" s="4"/>
    </row>
    <row r="277" spans="1:14" ht="18" x14ac:dyDescent="0.25">
      <c r="A277" s="4"/>
      <c r="B277" s="18"/>
      <c r="C277" s="4"/>
      <c r="D277" s="18"/>
      <c r="E277" s="10" t="str">
        <f>IF(D277="","",IFERROR(INDEX(Lists!$B$2:$B$27,MATCH(D277,Lists!$A$2:$A$27,0)),"رمز غير معروف"))</f>
        <v/>
      </c>
      <c r="F277" s="4"/>
      <c r="G277" s="35"/>
      <c r="H277" s="35"/>
      <c r="I277" s="35"/>
      <c r="J277" s="18"/>
      <c r="K277" s="34" t="str">
        <f t="shared" si="12"/>
        <v/>
      </c>
      <c r="L277" s="13" t="str">
        <f t="shared" si="13"/>
        <v/>
      </c>
      <c r="M277" s="34" t="str">
        <f t="shared" si="14"/>
        <v/>
      </c>
      <c r="N277" s="4"/>
    </row>
    <row r="278" spans="1:14" ht="18" x14ac:dyDescent="0.25">
      <c r="A278" s="4"/>
      <c r="B278" s="18"/>
      <c r="C278" s="4"/>
      <c r="D278" s="18"/>
      <c r="E278" s="10" t="str">
        <f>IF(D278="","",IFERROR(INDEX(Lists!$B$2:$B$27,MATCH(D278,Lists!$A$2:$A$27,0)),"رمز غير معروف"))</f>
        <v/>
      </c>
      <c r="F278" s="4"/>
      <c r="G278" s="35"/>
      <c r="H278" s="35"/>
      <c r="I278" s="35"/>
      <c r="J278" s="18"/>
      <c r="K278" s="34" t="str">
        <f t="shared" si="12"/>
        <v/>
      </c>
      <c r="L278" s="13" t="str">
        <f t="shared" si="13"/>
        <v/>
      </c>
      <c r="M278" s="34" t="str">
        <f t="shared" si="14"/>
        <v/>
      </c>
      <c r="N278" s="4"/>
    </row>
    <row r="279" spans="1:14" ht="18" x14ac:dyDescent="0.25">
      <c r="A279" s="4"/>
      <c r="B279" s="18"/>
      <c r="C279" s="4"/>
      <c r="D279" s="18"/>
      <c r="E279" s="10" t="str">
        <f>IF(D279="","",IFERROR(INDEX(Lists!$B$2:$B$27,MATCH(D279,Lists!$A$2:$A$27,0)),"رمز غير معروف"))</f>
        <v/>
      </c>
      <c r="F279" s="4"/>
      <c r="G279" s="35"/>
      <c r="H279" s="35"/>
      <c r="I279" s="35"/>
      <c r="J279" s="18"/>
      <c r="K279" s="34" t="str">
        <f t="shared" si="12"/>
        <v/>
      </c>
      <c r="L279" s="13" t="str">
        <f t="shared" si="13"/>
        <v/>
      </c>
      <c r="M279" s="34" t="str">
        <f t="shared" si="14"/>
        <v/>
      </c>
      <c r="N279" s="4"/>
    </row>
    <row r="280" spans="1:14" ht="18" x14ac:dyDescent="0.25">
      <c r="A280" s="4"/>
      <c r="B280" s="18"/>
      <c r="C280" s="4"/>
      <c r="D280" s="18"/>
      <c r="E280" s="10" t="str">
        <f>IF(D280="","",IFERROR(INDEX(Lists!$B$2:$B$27,MATCH(D280,Lists!$A$2:$A$27,0)),"رمز غير معروف"))</f>
        <v/>
      </c>
      <c r="F280" s="4"/>
      <c r="G280" s="35"/>
      <c r="H280" s="35"/>
      <c r="I280" s="35"/>
      <c r="J280" s="18"/>
      <c r="K280" s="34" t="str">
        <f t="shared" si="12"/>
        <v/>
      </c>
      <c r="L280" s="13" t="str">
        <f t="shared" si="13"/>
        <v/>
      </c>
      <c r="M280" s="34" t="str">
        <f t="shared" si="14"/>
        <v/>
      </c>
      <c r="N280" s="4"/>
    </row>
    <row r="281" spans="1:14" ht="18" x14ac:dyDescent="0.25">
      <c r="A281" s="4"/>
      <c r="B281" s="18"/>
      <c r="C281" s="4"/>
      <c r="D281" s="18"/>
      <c r="E281" s="10" t="str">
        <f>IF(D281="","",IFERROR(INDEX(Lists!$B$2:$B$27,MATCH(D281,Lists!$A$2:$A$27,0)),"رمز غير معروف"))</f>
        <v/>
      </c>
      <c r="F281" s="4"/>
      <c r="G281" s="35"/>
      <c r="H281" s="35"/>
      <c r="I281" s="35"/>
      <c r="J281" s="18"/>
      <c r="K281" s="34" t="str">
        <f t="shared" si="12"/>
        <v/>
      </c>
      <c r="L281" s="13" t="str">
        <f t="shared" si="13"/>
        <v/>
      </c>
      <c r="M281" s="34" t="str">
        <f t="shared" si="14"/>
        <v/>
      </c>
      <c r="N281" s="4"/>
    </row>
    <row r="282" spans="1:14" ht="18" x14ac:dyDescent="0.25">
      <c r="A282" s="4"/>
      <c r="B282" s="18"/>
      <c r="C282" s="4"/>
      <c r="D282" s="18"/>
      <c r="E282" s="10" t="str">
        <f>IF(D282="","",IFERROR(INDEX(Lists!$B$2:$B$27,MATCH(D282,Lists!$A$2:$A$27,0)),"رمز غير معروف"))</f>
        <v/>
      </c>
      <c r="F282" s="4"/>
      <c r="G282" s="35"/>
      <c r="H282" s="35"/>
      <c r="I282" s="35"/>
      <c r="J282" s="18"/>
      <c r="K282" s="34" t="str">
        <f t="shared" si="12"/>
        <v/>
      </c>
      <c r="L282" s="13" t="str">
        <f t="shared" si="13"/>
        <v/>
      </c>
      <c r="M282" s="34" t="str">
        <f t="shared" si="14"/>
        <v/>
      </c>
      <c r="N282" s="4"/>
    </row>
    <row r="283" spans="1:14" ht="18" x14ac:dyDescent="0.25">
      <c r="A283" s="4"/>
      <c r="B283" s="18"/>
      <c r="C283" s="4"/>
      <c r="D283" s="18"/>
      <c r="E283" s="10" t="str">
        <f>IF(D283="","",IFERROR(INDEX(Lists!$B$2:$B$27,MATCH(D283,Lists!$A$2:$A$27,0)),"رمز غير معروف"))</f>
        <v/>
      </c>
      <c r="F283" s="4"/>
      <c r="G283" s="35"/>
      <c r="H283" s="35"/>
      <c r="I283" s="35"/>
      <c r="J283" s="18"/>
      <c r="K283" s="34" t="str">
        <f t="shared" si="12"/>
        <v/>
      </c>
      <c r="L283" s="13" t="str">
        <f t="shared" si="13"/>
        <v/>
      </c>
      <c r="M283" s="34" t="str">
        <f t="shared" si="14"/>
        <v/>
      </c>
      <c r="N283" s="4"/>
    </row>
    <row r="284" spans="1:14" ht="18" x14ac:dyDescent="0.25">
      <c r="A284" s="4"/>
      <c r="B284" s="18"/>
      <c r="C284" s="4"/>
      <c r="D284" s="18"/>
      <c r="E284" s="10" t="str">
        <f>IF(D284="","",IFERROR(INDEX(Lists!$B$2:$B$27,MATCH(D284,Lists!$A$2:$A$27,0)),"رمز غير معروف"))</f>
        <v/>
      </c>
      <c r="F284" s="4"/>
      <c r="G284" s="35"/>
      <c r="H284" s="35"/>
      <c r="I284" s="35"/>
      <c r="J284" s="18"/>
      <c r="K284" s="34" t="str">
        <f t="shared" si="12"/>
        <v/>
      </c>
      <c r="L284" s="13" t="str">
        <f t="shared" si="13"/>
        <v/>
      </c>
      <c r="M284" s="34" t="str">
        <f t="shared" si="14"/>
        <v/>
      </c>
      <c r="N284" s="4"/>
    </row>
    <row r="285" spans="1:14" ht="18" x14ac:dyDescent="0.25">
      <c r="A285" s="4"/>
      <c r="B285" s="18"/>
      <c r="C285" s="4"/>
      <c r="D285" s="18"/>
      <c r="E285" s="10" t="str">
        <f>IF(D285="","",IFERROR(INDEX(Lists!$B$2:$B$27,MATCH(D285,Lists!$A$2:$A$27,0)),"رمز غير معروف"))</f>
        <v/>
      </c>
      <c r="F285" s="4"/>
      <c r="G285" s="35"/>
      <c r="H285" s="35"/>
      <c r="I285" s="35"/>
      <c r="J285" s="18"/>
      <c r="K285" s="34" t="str">
        <f t="shared" si="12"/>
        <v/>
      </c>
      <c r="L285" s="13" t="str">
        <f t="shared" si="13"/>
        <v/>
      </c>
      <c r="M285" s="34" t="str">
        <f t="shared" si="14"/>
        <v/>
      </c>
      <c r="N285" s="4"/>
    </row>
    <row r="286" spans="1:14" ht="18" x14ac:dyDescent="0.25">
      <c r="A286" s="4"/>
      <c r="B286" s="18"/>
      <c r="C286" s="4"/>
      <c r="D286" s="18"/>
      <c r="E286" s="10" t="str">
        <f>IF(D286="","",IFERROR(INDEX(Lists!$B$2:$B$27,MATCH(D286,Lists!$A$2:$A$27,0)),"رمز غير معروف"))</f>
        <v/>
      </c>
      <c r="F286" s="4"/>
      <c r="G286" s="35"/>
      <c r="H286" s="35"/>
      <c r="I286" s="35"/>
      <c r="J286" s="18"/>
      <c r="K286" s="34" t="str">
        <f t="shared" si="12"/>
        <v/>
      </c>
      <c r="L286" s="13" t="str">
        <f t="shared" si="13"/>
        <v/>
      </c>
      <c r="M286" s="34" t="str">
        <f t="shared" si="14"/>
        <v/>
      </c>
      <c r="N286" s="4"/>
    </row>
    <row r="287" spans="1:14" ht="18" x14ac:dyDescent="0.25">
      <c r="A287" s="4"/>
      <c r="B287" s="18"/>
      <c r="C287" s="4"/>
      <c r="D287" s="18"/>
      <c r="E287" s="10" t="str">
        <f>IF(D287="","",IFERROR(INDEX(Lists!$B$2:$B$27,MATCH(D287,Lists!$A$2:$A$27,0)),"رمز غير معروف"))</f>
        <v/>
      </c>
      <c r="F287" s="4"/>
      <c r="G287" s="35"/>
      <c r="H287" s="35"/>
      <c r="I287" s="35"/>
      <c r="J287" s="18"/>
      <c r="K287" s="34" t="str">
        <f t="shared" si="12"/>
        <v/>
      </c>
      <c r="L287" s="13" t="str">
        <f t="shared" si="13"/>
        <v/>
      </c>
      <c r="M287" s="34" t="str">
        <f t="shared" si="14"/>
        <v/>
      </c>
      <c r="N287" s="4"/>
    </row>
    <row r="288" spans="1:14" ht="18" x14ac:dyDescent="0.25">
      <c r="A288" s="4"/>
      <c r="B288" s="18"/>
      <c r="C288" s="4"/>
      <c r="D288" s="18"/>
      <c r="E288" s="10" t="str">
        <f>IF(D288="","",IFERROR(INDEX(Lists!$B$2:$B$27,MATCH(D288,Lists!$A$2:$A$27,0)),"رمز غير معروف"))</f>
        <v/>
      </c>
      <c r="F288" s="4"/>
      <c r="G288" s="35"/>
      <c r="H288" s="35"/>
      <c r="I288" s="35"/>
      <c r="J288" s="18"/>
      <c r="K288" s="34" t="str">
        <f t="shared" si="12"/>
        <v/>
      </c>
      <c r="L288" s="13" t="str">
        <f t="shared" si="13"/>
        <v/>
      </c>
      <c r="M288" s="34" t="str">
        <f t="shared" si="14"/>
        <v/>
      </c>
      <c r="N288" s="4"/>
    </row>
    <row r="289" spans="1:14" ht="18" x14ac:dyDescent="0.25">
      <c r="A289" s="4"/>
      <c r="B289" s="18"/>
      <c r="C289" s="4"/>
      <c r="D289" s="18"/>
      <c r="E289" s="10" t="str">
        <f>IF(D289="","",IFERROR(INDEX(Lists!$B$2:$B$27,MATCH(D289,Lists!$A$2:$A$27,0)),"رمز غير معروف"))</f>
        <v/>
      </c>
      <c r="F289" s="4"/>
      <c r="G289" s="35"/>
      <c r="H289" s="35"/>
      <c r="I289" s="35"/>
      <c r="J289" s="18"/>
      <c r="K289" s="34" t="str">
        <f t="shared" si="12"/>
        <v/>
      </c>
      <c r="L289" s="13" t="str">
        <f t="shared" si="13"/>
        <v/>
      </c>
      <c r="M289" s="34" t="str">
        <f t="shared" si="14"/>
        <v/>
      </c>
      <c r="N289" s="4"/>
    </row>
    <row r="290" spans="1:14" ht="18" x14ac:dyDescent="0.25">
      <c r="A290" s="4"/>
      <c r="B290" s="18"/>
      <c r="C290" s="4"/>
      <c r="D290" s="18"/>
      <c r="E290" s="10" t="str">
        <f>IF(D290="","",IFERROR(INDEX(Lists!$B$2:$B$27,MATCH(D290,Lists!$A$2:$A$27,0)),"رمز غير معروف"))</f>
        <v/>
      </c>
      <c r="F290" s="4"/>
      <c r="G290" s="35"/>
      <c r="H290" s="35"/>
      <c r="I290" s="35"/>
      <c r="J290" s="18"/>
      <c r="K290" s="34" t="str">
        <f t="shared" si="12"/>
        <v/>
      </c>
      <c r="L290" s="13" t="str">
        <f t="shared" si="13"/>
        <v/>
      </c>
      <c r="M290" s="34" t="str">
        <f t="shared" si="14"/>
        <v/>
      </c>
      <c r="N290" s="4"/>
    </row>
    <row r="291" spans="1:14" ht="18" x14ac:dyDescent="0.25">
      <c r="A291" s="4"/>
      <c r="B291" s="18"/>
      <c r="C291" s="4"/>
      <c r="D291" s="18"/>
      <c r="E291" s="10" t="str">
        <f>IF(D291="","",IFERROR(INDEX(Lists!$B$2:$B$27,MATCH(D291,Lists!$A$2:$A$27,0)),"رمز غير معروف"))</f>
        <v/>
      </c>
      <c r="F291" s="4"/>
      <c r="G291" s="35"/>
      <c r="H291" s="35"/>
      <c r="I291" s="35"/>
      <c r="J291" s="18"/>
      <c r="K291" s="34" t="str">
        <f t="shared" si="12"/>
        <v/>
      </c>
      <c r="L291" s="13" t="str">
        <f t="shared" si="13"/>
        <v/>
      </c>
      <c r="M291" s="34" t="str">
        <f t="shared" si="14"/>
        <v/>
      </c>
      <c r="N291" s="4"/>
    </row>
    <row r="292" spans="1:14" ht="18" x14ac:dyDescent="0.25">
      <c r="A292" s="4"/>
      <c r="B292" s="18"/>
      <c r="C292" s="4"/>
      <c r="D292" s="18"/>
      <c r="E292" s="10" t="str">
        <f>IF(D292="","",IFERROR(INDEX(Lists!$B$2:$B$27,MATCH(D292,Lists!$A$2:$A$27,0)),"رمز غير معروف"))</f>
        <v/>
      </c>
      <c r="F292" s="4"/>
      <c r="G292" s="35"/>
      <c r="H292" s="35"/>
      <c r="I292" s="35"/>
      <c r="J292" s="18"/>
      <c r="K292" s="34" t="str">
        <f t="shared" si="12"/>
        <v/>
      </c>
      <c r="L292" s="13" t="str">
        <f t="shared" si="13"/>
        <v/>
      </c>
      <c r="M292" s="34" t="str">
        <f t="shared" si="14"/>
        <v/>
      </c>
      <c r="N292" s="4"/>
    </row>
    <row r="293" spans="1:14" ht="18" x14ac:dyDescent="0.25">
      <c r="A293" s="4"/>
      <c r="B293" s="18"/>
      <c r="C293" s="4"/>
      <c r="D293" s="18"/>
      <c r="E293" s="10" t="str">
        <f>IF(D293="","",IFERROR(INDEX(Lists!$B$2:$B$27,MATCH(D293,Lists!$A$2:$A$27,0)),"رمز غير معروف"))</f>
        <v/>
      </c>
      <c r="F293" s="4"/>
      <c r="G293" s="35"/>
      <c r="H293" s="35"/>
      <c r="I293" s="35"/>
      <c r="J293" s="18"/>
      <c r="K293" s="34" t="str">
        <f t="shared" si="12"/>
        <v/>
      </c>
      <c r="L293" s="13" t="str">
        <f t="shared" si="13"/>
        <v/>
      </c>
      <c r="M293" s="34" t="str">
        <f t="shared" si="14"/>
        <v/>
      </c>
      <c r="N293" s="4"/>
    </row>
    <row r="294" spans="1:14" ht="18" x14ac:dyDescent="0.25">
      <c r="A294" s="4"/>
      <c r="B294" s="18"/>
      <c r="C294" s="4"/>
      <c r="D294" s="18"/>
      <c r="E294" s="10" t="str">
        <f>IF(D294="","",IFERROR(INDEX(Lists!$B$2:$B$27,MATCH(D294,Lists!$A$2:$A$27,0)),"رمز غير معروف"))</f>
        <v/>
      </c>
      <c r="F294" s="4"/>
      <c r="G294" s="35"/>
      <c r="H294" s="35"/>
      <c r="I294" s="35"/>
      <c r="J294" s="18"/>
      <c r="K294" s="34" t="str">
        <f t="shared" si="12"/>
        <v/>
      </c>
      <c r="L294" s="13" t="str">
        <f t="shared" si="13"/>
        <v/>
      </c>
      <c r="M294" s="34" t="str">
        <f t="shared" si="14"/>
        <v/>
      </c>
      <c r="N294" s="4"/>
    </row>
    <row r="295" spans="1:14" ht="18" x14ac:dyDescent="0.25">
      <c r="A295" s="4"/>
      <c r="B295" s="18"/>
      <c r="C295" s="4"/>
      <c r="D295" s="18"/>
      <c r="E295" s="10" t="str">
        <f>IF(D295="","",IFERROR(INDEX(Lists!$B$2:$B$27,MATCH(D295,Lists!$A$2:$A$27,0)),"رمز غير معروف"))</f>
        <v/>
      </c>
      <c r="F295" s="4"/>
      <c r="G295" s="35"/>
      <c r="H295" s="35"/>
      <c r="I295" s="35"/>
      <c r="J295" s="18"/>
      <c r="K295" s="34" t="str">
        <f t="shared" si="12"/>
        <v/>
      </c>
      <c r="L295" s="13" t="str">
        <f t="shared" si="13"/>
        <v/>
      </c>
      <c r="M295" s="34" t="str">
        <f t="shared" si="14"/>
        <v/>
      </c>
      <c r="N295" s="4"/>
    </row>
    <row r="296" spans="1:14" ht="18" x14ac:dyDescent="0.25">
      <c r="A296" s="4"/>
      <c r="B296" s="18"/>
      <c r="C296" s="4"/>
      <c r="D296" s="18"/>
      <c r="E296" s="10" t="str">
        <f>IF(D296="","",IFERROR(INDEX(Lists!$B$2:$B$27,MATCH(D296,Lists!$A$2:$A$27,0)),"رمز غير معروف"))</f>
        <v/>
      </c>
      <c r="F296" s="4"/>
      <c r="G296" s="35"/>
      <c r="H296" s="35"/>
      <c r="I296" s="35"/>
      <c r="J296" s="18"/>
      <c r="K296" s="34" t="str">
        <f t="shared" si="12"/>
        <v/>
      </c>
      <c r="L296" s="13" t="str">
        <f t="shared" si="13"/>
        <v/>
      </c>
      <c r="M296" s="34" t="str">
        <f t="shared" si="14"/>
        <v/>
      </c>
      <c r="N296" s="4"/>
    </row>
    <row r="297" spans="1:14" ht="18" x14ac:dyDescent="0.25">
      <c r="A297" s="4"/>
      <c r="B297" s="18"/>
      <c r="C297" s="4"/>
      <c r="D297" s="18"/>
      <c r="E297" s="10" t="str">
        <f>IF(D297="","",IFERROR(INDEX(Lists!$B$2:$B$27,MATCH(D297,Lists!$A$2:$A$27,0)),"رمز غير معروف"))</f>
        <v/>
      </c>
      <c r="F297" s="4"/>
      <c r="G297" s="35"/>
      <c r="H297" s="35"/>
      <c r="I297" s="35"/>
      <c r="J297" s="18"/>
      <c r="K297" s="34" t="str">
        <f t="shared" si="12"/>
        <v/>
      </c>
      <c r="L297" s="13" t="str">
        <f t="shared" si="13"/>
        <v/>
      </c>
      <c r="M297" s="34" t="str">
        <f t="shared" si="14"/>
        <v/>
      </c>
      <c r="N297" s="4"/>
    </row>
    <row r="298" spans="1:14" ht="18" x14ac:dyDescent="0.25">
      <c r="A298" s="4"/>
      <c r="B298" s="18"/>
      <c r="C298" s="4"/>
      <c r="D298" s="18"/>
      <c r="E298" s="10" t="str">
        <f>IF(D298="","",IFERROR(INDEX(Lists!$B$2:$B$27,MATCH(D298,Lists!$A$2:$A$27,0)),"رمز غير معروف"))</f>
        <v/>
      </c>
      <c r="F298" s="4"/>
      <c r="G298" s="35"/>
      <c r="H298" s="35"/>
      <c r="I298" s="35"/>
      <c r="J298" s="18"/>
      <c r="K298" s="34" t="str">
        <f t="shared" si="12"/>
        <v/>
      </c>
      <c r="L298" s="13" t="str">
        <f t="shared" si="13"/>
        <v/>
      </c>
      <c r="M298" s="34" t="str">
        <f t="shared" si="14"/>
        <v/>
      </c>
      <c r="N298" s="4"/>
    </row>
    <row r="299" spans="1:14" ht="18" x14ac:dyDescent="0.25">
      <c r="A299" s="4"/>
      <c r="B299" s="18"/>
      <c r="C299" s="4"/>
      <c r="D299" s="18"/>
      <c r="E299" s="10" t="str">
        <f>IF(D299="","",IFERROR(INDEX(Lists!$B$2:$B$27,MATCH(D299,Lists!$A$2:$A$27,0)),"رمز غير معروف"))</f>
        <v/>
      </c>
      <c r="F299" s="4"/>
      <c r="G299" s="35"/>
      <c r="H299" s="35"/>
      <c r="I299" s="35"/>
      <c r="J299" s="18"/>
      <c r="K299" s="34" t="str">
        <f t="shared" si="12"/>
        <v/>
      </c>
      <c r="L299" s="13" t="str">
        <f t="shared" si="13"/>
        <v/>
      </c>
      <c r="M299" s="34" t="str">
        <f t="shared" si="14"/>
        <v/>
      </c>
      <c r="N299" s="4"/>
    </row>
    <row r="300" spans="1:14" ht="18" x14ac:dyDescent="0.25">
      <c r="A300" s="4"/>
      <c r="B300" s="18"/>
      <c r="C300" s="4"/>
      <c r="D300" s="18"/>
      <c r="E300" s="10" t="str">
        <f>IF(D300="","",IFERROR(INDEX(Lists!$B$2:$B$27,MATCH(D300,Lists!$A$2:$A$27,0)),"رمز غير معروف"))</f>
        <v/>
      </c>
      <c r="F300" s="4"/>
      <c r="G300" s="35"/>
      <c r="H300" s="35"/>
      <c r="I300" s="35"/>
      <c r="J300" s="18"/>
      <c r="K300" s="34" t="str">
        <f t="shared" si="12"/>
        <v/>
      </c>
      <c r="L300" s="13" t="str">
        <f t="shared" si="13"/>
        <v/>
      </c>
      <c r="M300" s="34" t="str">
        <f t="shared" si="14"/>
        <v/>
      </c>
      <c r="N300" s="4"/>
    </row>
    <row r="301" spans="1:14" ht="18" x14ac:dyDescent="0.25">
      <c r="A301" s="4"/>
      <c r="B301" s="18"/>
      <c r="C301" s="4"/>
      <c r="D301" s="18"/>
      <c r="E301" s="10" t="str">
        <f>IF(D301="","",IFERROR(INDEX(Lists!$B$2:$B$27,MATCH(D301,Lists!$A$2:$A$27,0)),"رمز غير معروف"))</f>
        <v/>
      </c>
      <c r="F301" s="4"/>
      <c r="G301" s="35"/>
      <c r="H301" s="35"/>
      <c r="I301" s="35"/>
      <c r="J301" s="18"/>
      <c r="K301" s="34" t="str">
        <f t="shared" si="12"/>
        <v/>
      </c>
      <c r="L301" s="13" t="str">
        <f t="shared" si="13"/>
        <v/>
      </c>
      <c r="M301" s="34" t="str">
        <f t="shared" si="14"/>
        <v/>
      </c>
      <c r="N301" s="4"/>
    </row>
    <row r="302" spans="1:14" ht="18" x14ac:dyDescent="0.25">
      <c r="A302" s="4"/>
      <c r="B302" s="18"/>
      <c r="C302" s="4"/>
      <c r="D302" s="18"/>
      <c r="E302" s="10" t="str">
        <f>IF(D302="","",IFERROR(INDEX(Lists!$B$2:$B$27,MATCH(D302,Lists!$A$2:$A$27,0)),"رمز غير معروف"))</f>
        <v/>
      </c>
      <c r="F302" s="4"/>
      <c r="G302" s="35"/>
      <c r="H302" s="35"/>
      <c r="I302" s="35"/>
      <c r="J302" s="18"/>
      <c r="K302" s="34" t="str">
        <f t="shared" si="12"/>
        <v/>
      </c>
      <c r="L302" s="13" t="str">
        <f t="shared" si="13"/>
        <v/>
      </c>
      <c r="M302" s="34" t="str">
        <f t="shared" si="14"/>
        <v/>
      </c>
      <c r="N302" s="4"/>
    </row>
    <row r="303" spans="1:14" ht="18" x14ac:dyDescent="0.25">
      <c r="A303" s="4"/>
      <c r="B303" s="18"/>
      <c r="C303" s="4"/>
      <c r="D303" s="18"/>
      <c r="E303" s="10" t="str">
        <f>IF(D303="","",IFERROR(INDEX(Lists!$B$2:$B$27,MATCH(D303,Lists!$A$2:$A$27,0)),"رمز غير معروف"))</f>
        <v/>
      </c>
      <c r="F303" s="4"/>
      <c r="G303" s="35"/>
      <c r="H303" s="35"/>
      <c r="I303" s="35"/>
      <c r="J303" s="18"/>
      <c r="K303" s="34" t="str">
        <f t="shared" si="12"/>
        <v/>
      </c>
      <c r="L303" s="13" t="str">
        <f t="shared" si="13"/>
        <v/>
      </c>
      <c r="M303" s="34" t="str">
        <f t="shared" si="14"/>
        <v/>
      </c>
      <c r="N303" s="4"/>
    </row>
    <row r="304" spans="1:14" ht="18" x14ac:dyDescent="0.25">
      <c r="A304" s="4"/>
      <c r="B304" s="18"/>
      <c r="C304" s="4"/>
      <c r="D304" s="18"/>
      <c r="E304" s="10" t="str">
        <f>IF(D304="","",IFERROR(INDEX(Lists!$B$2:$B$27,MATCH(D304,Lists!$A$2:$A$27,0)),"رمز غير معروف"))</f>
        <v/>
      </c>
      <c r="F304" s="4"/>
      <c r="G304" s="35"/>
      <c r="H304" s="35"/>
      <c r="I304" s="35"/>
      <c r="J304" s="18"/>
      <c r="K304" s="34" t="str">
        <f t="shared" si="12"/>
        <v/>
      </c>
      <c r="L304" s="13" t="str">
        <f t="shared" si="13"/>
        <v/>
      </c>
      <c r="M304" s="34" t="str">
        <f t="shared" si="14"/>
        <v/>
      </c>
      <c r="N304" s="4"/>
    </row>
  </sheetData>
  <autoFilter ref="A4:N304" xr:uid="{00000000-0009-0000-0000-000005000000}"/>
  <printOptions horizontalCentered="1"/>
  <pageMargins left="0.75" right="0.75" top="1" bottom="1" header="0.5" footer="0.5"/>
  <pageSetup paperSize="9" fitToHeight="0" orientation="landscape"/>
  <headerFooter>
    <oddFooter>&amp;Lالمبدعون العرب للاستشارات الهندسية&amp;Cصفحة &amp;P من &amp;N&amp;R&amp;A</oddFooter>
  </headerFooter>
  <extLst>
    <ext xmlns:x14="http://schemas.microsoft.com/office/spreadsheetml/2009/9/main" uri="{CCE6A557-97BC-4b89-ADB6-D9C93CAAB3DF}">
      <x14:dataValidations xmlns:xm="http://schemas.microsoft.com/office/excel/2006/main" count="4">
        <x14:dataValidation type="list" allowBlank="1" showErrorMessage="1" errorTitle="قيمة غير صحيحة" error="اختر من القائمة المنسدلة" xr:uid="{00000000-0002-0000-0500-000000000000}">
          <x14:formula1>
            <xm:f>Lists!$C$2:$C$7</xm:f>
          </x14:formula1>
          <xm:sqref>B5:B304</xm:sqref>
        </x14:dataValidation>
        <x14:dataValidation type="list" allowBlank="1" showErrorMessage="1" errorTitle="قيمة غير صحيحة" error="اختر من القائمة المنسدلة" xr:uid="{00000000-0002-0000-0500-000001000000}">
          <x14:formula1>
            <xm:f>Lists!$I$2:$I$10</xm:f>
          </x14:formula1>
          <xm:sqref>C5:C304</xm:sqref>
        </x14:dataValidation>
        <x14:dataValidation type="list" allowBlank="1" showErrorMessage="1" errorTitle="قيمة غير صحيحة" error="اختر من القائمة المنسدلة" xr:uid="{00000000-0002-0000-0500-000002000000}">
          <x14:formula1>
            <xm:f>Lists!$A$2:$A$27</xm:f>
          </x14:formula1>
          <xm:sqref>D5:D304</xm:sqref>
        </x14:dataValidation>
        <x14:dataValidation type="list" allowBlank="1" showErrorMessage="1" errorTitle="قيمة غير صحيحة" error="اختر من القائمة المنسدلة" xr:uid="{00000000-0002-0000-0500-000003000000}">
          <x14:formula1>
            <xm:f>Lists!$J$2:$J$5</xm:f>
          </x14:formula1>
          <xm:sqref>J5:J304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52976"/>
    <pageSetUpPr fitToPage="1"/>
  </sheetPr>
  <dimension ref="A1:L304"/>
  <sheetViews>
    <sheetView rightToLeft="1" workbookViewId="0">
      <pane xSplit="1" ySplit="4" topLeftCell="B5" activePane="bottomRight" state="frozen"/>
      <selection pane="topRight"/>
      <selection pane="bottomLeft"/>
      <selection pane="bottomRight"/>
    </sheetView>
  </sheetViews>
  <sheetFormatPr defaultRowHeight="13.8" x14ac:dyDescent="0.25"/>
  <cols>
    <col min="1" max="1" width="16" customWidth="1"/>
    <col min="2" max="2" width="12" customWidth="1"/>
    <col min="3" max="3" width="9" customWidth="1"/>
    <col min="4" max="4" width="18" customWidth="1"/>
    <col min="5" max="5" width="26" customWidth="1"/>
    <col min="6" max="6" width="20" customWidth="1"/>
    <col min="7" max="7" width="14" customWidth="1"/>
    <col min="8" max="9" width="13" customWidth="1"/>
    <col min="10" max="10" width="10" customWidth="1"/>
    <col min="11" max="12" width="16" customWidth="1"/>
  </cols>
  <sheetData>
    <row r="1" spans="1:12" ht="22.8" x14ac:dyDescent="0.65">
      <c r="A1" s="1" t="s">
        <v>1256</v>
      </c>
    </row>
    <row r="2" spans="1:12" ht="16.8" x14ac:dyDescent="0.5">
      <c r="A2" s="2" t="s">
        <v>1257</v>
      </c>
    </row>
    <row r="4" spans="1:12" ht="31.95" customHeight="1" x14ac:dyDescent="0.25">
      <c r="A4" s="12" t="s">
        <v>1258</v>
      </c>
      <c r="B4" s="12" t="s">
        <v>1259</v>
      </c>
      <c r="C4" s="12" t="s">
        <v>118</v>
      </c>
      <c r="D4" s="12" t="s">
        <v>79</v>
      </c>
      <c r="E4" s="12" t="s">
        <v>1260</v>
      </c>
      <c r="F4" s="12" t="s">
        <v>1261</v>
      </c>
      <c r="G4" s="12" t="s">
        <v>1262</v>
      </c>
      <c r="H4" s="12" t="s">
        <v>1263</v>
      </c>
      <c r="I4" s="12" t="s">
        <v>1264</v>
      </c>
      <c r="J4" s="12" t="s">
        <v>1224</v>
      </c>
      <c r="K4" s="12" t="s">
        <v>1265</v>
      </c>
      <c r="L4" s="12" t="s">
        <v>1231</v>
      </c>
    </row>
    <row r="5" spans="1:12" ht="18" x14ac:dyDescent="0.25">
      <c r="A5" s="4"/>
      <c r="B5" s="35"/>
      <c r="C5" s="18"/>
      <c r="D5" s="10" t="str">
        <f>IF(C5="","",IFERROR(INDEX(Lists!$B$2:$B$27,MATCH(C5,Lists!$A$2:$A$27,0)),"رمز غير معروف"))</f>
        <v/>
      </c>
      <c r="E5" s="4"/>
      <c r="F5" s="4"/>
      <c r="G5" s="18"/>
      <c r="H5" s="18"/>
      <c r="I5" s="18"/>
      <c r="J5" s="18"/>
      <c r="K5" s="4"/>
      <c r="L5" s="4"/>
    </row>
    <row r="6" spans="1:12" ht="18" x14ac:dyDescent="0.25">
      <c r="A6" s="4"/>
      <c r="B6" s="35"/>
      <c r="C6" s="18"/>
      <c r="D6" s="10" t="str">
        <f>IF(C6="","",IFERROR(INDEX(Lists!$B$2:$B$27,MATCH(C6,Lists!$A$2:$A$27,0)),"رمز غير معروف"))</f>
        <v/>
      </c>
      <c r="E6" s="4"/>
      <c r="F6" s="4"/>
      <c r="G6" s="18"/>
      <c r="H6" s="18"/>
      <c r="I6" s="18"/>
      <c r="J6" s="18"/>
      <c r="K6" s="4"/>
      <c r="L6" s="4"/>
    </row>
    <row r="7" spans="1:12" ht="18" x14ac:dyDescent="0.25">
      <c r="A7" s="4"/>
      <c r="B7" s="35"/>
      <c r="C7" s="18"/>
      <c r="D7" s="10" t="str">
        <f>IF(C7="","",IFERROR(INDEX(Lists!$B$2:$B$27,MATCH(C7,Lists!$A$2:$A$27,0)),"رمز غير معروف"))</f>
        <v/>
      </c>
      <c r="E7" s="4"/>
      <c r="F7" s="4"/>
      <c r="G7" s="18"/>
      <c r="H7" s="18"/>
      <c r="I7" s="18"/>
      <c r="J7" s="18"/>
      <c r="K7" s="4"/>
      <c r="L7" s="4"/>
    </row>
    <row r="8" spans="1:12" ht="18" x14ac:dyDescent="0.25">
      <c r="A8" s="4"/>
      <c r="B8" s="35"/>
      <c r="C8" s="18"/>
      <c r="D8" s="10" t="str">
        <f>IF(C8="","",IFERROR(INDEX(Lists!$B$2:$B$27,MATCH(C8,Lists!$A$2:$A$27,0)),"رمز غير معروف"))</f>
        <v/>
      </c>
      <c r="E8" s="4"/>
      <c r="F8" s="4"/>
      <c r="G8" s="18"/>
      <c r="H8" s="18"/>
      <c r="I8" s="18"/>
      <c r="J8" s="18"/>
      <c r="K8" s="4"/>
      <c r="L8" s="4"/>
    </row>
    <row r="9" spans="1:12" ht="18" x14ac:dyDescent="0.25">
      <c r="A9" s="4"/>
      <c r="B9" s="35"/>
      <c r="C9" s="18"/>
      <c r="D9" s="10" t="str">
        <f>IF(C9="","",IFERROR(INDEX(Lists!$B$2:$B$27,MATCH(C9,Lists!$A$2:$A$27,0)),"رمز غير معروف"))</f>
        <v/>
      </c>
      <c r="E9" s="4"/>
      <c r="F9" s="4"/>
      <c r="G9" s="18"/>
      <c r="H9" s="18"/>
      <c r="I9" s="18"/>
      <c r="J9" s="18"/>
      <c r="K9" s="4"/>
      <c r="L9" s="4"/>
    </row>
    <row r="10" spans="1:12" ht="18" x14ac:dyDescent="0.25">
      <c r="A10" s="4"/>
      <c r="B10" s="35"/>
      <c r="C10" s="18"/>
      <c r="D10" s="10" t="str">
        <f>IF(C10="","",IFERROR(INDEX(Lists!$B$2:$B$27,MATCH(C10,Lists!$A$2:$A$27,0)),"رمز غير معروف"))</f>
        <v/>
      </c>
      <c r="E10" s="4"/>
      <c r="F10" s="4"/>
      <c r="G10" s="18"/>
      <c r="H10" s="18"/>
      <c r="I10" s="18"/>
      <c r="J10" s="18"/>
      <c r="K10" s="4"/>
      <c r="L10" s="4"/>
    </row>
    <row r="11" spans="1:12" ht="18" x14ac:dyDescent="0.25">
      <c r="A11" s="4"/>
      <c r="B11" s="35"/>
      <c r="C11" s="18"/>
      <c r="D11" s="10" t="str">
        <f>IF(C11="","",IFERROR(INDEX(Lists!$B$2:$B$27,MATCH(C11,Lists!$A$2:$A$27,0)),"رمز غير معروف"))</f>
        <v/>
      </c>
      <c r="E11" s="4"/>
      <c r="F11" s="4"/>
      <c r="G11" s="18"/>
      <c r="H11" s="18"/>
      <c r="I11" s="18"/>
      <c r="J11" s="18"/>
      <c r="K11" s="4"/>
      <c r="L11" s="4"/>
    </row>
    <row r="12" spans="1:12" ht="18" x14ac:dyDescent="0.25">
      <c r="A12" s="4"/>
      <c r="B12" s="35"/>
      <c r="C12" s="18"/>
      <c r="D12" s="10" t="str">
        <f>IF(C12="","",IFERROR(INDEX(Lists!$B$2:$B$27,MATCH(C12,Lists!$A$2:$A$27,0)),"رمز غير معروف"))</f>
        <v/>
      </c>
      <c r="E12" s="4"/>
      <c r="F12" s="4"/>
      <c r="G12" s="18"/>
      <c r="H12" s="18"/>
      <c r="I12" s="18"/>
      <c r="J12" s="18"/>
      <c r="K12" s="4"/>
      <c r="L12" s="4"/>
    </row>
    <row r="13" spans="1:12" ht="18" x14ac:dyDescent="0.25">
      <c r="A13" s="4"/>
      <c r="B13" s="35"/>
      <c r="C13" s="18"/>
      <c r="D13" s="10" t="str">
        <f>IF(C13="","",IFERROR(INDEX(Lists!$B$2:$B$27,MATCH(C13,Lists!$A$2:$A$27,0)),"رمز غير معروف"))</f>
        <v/>
      </c>
      <c r="E13" s="4"/>
      <c r="F13" s="4"/>
      <c r="G13" s="18"/>
      <c r="H13" s="18"/>
      <c r="I13" s="18"/>
      <c r="J13" s="18"/>
      <c r="K13" s="4"/>
      <c r="L13" s="4"/>
    </row>
    <row r="14" spans="1:12" ht="18" x14ac:dyDescent="0.25">
      <c r="A14" s="4"/>
      <c r="B14" s="35"/>
      <c r="C14" s="18"/>
      <c r="D14" s="10" t="str">
        <f>IF(C14="","",IFERROR(INDEX(Lists!$B$2:$B$27,MATCH(C14,Lists!$A$2:$A$27,0)),"رمز غير معروف"))</f>
        <v/>
      </c>
      <c r="E14" s="4"/>
      <c r="F14" s="4"/>
      <c r="G14" s="18"/>
      <c r="H14" s="18"/>
      <c r="I14" s="18"/>
      <c r="J14" s="18"/>
      <c r="K14" s="4"/>
      <c r="L14" s="4"/>
    </row>
    <row r="15" spans="1:12" ht="18" x14ac:dyDescent="0.25">
      <c r="A15" s="4"/>
      <c r="B15" s="35"/>
      <c r="C15" s="18"/>
      <c r="D15" s="10" t="str">
        <f>IF(C15="","",IFERROR(INDEX(Lists!$B$2:$B$27,MATCH(C15,Lists!$A$2:$A$27,0)),"رمز غير معروف"))</f>
        <v/>
      </c>
      <c r="E15" s="4"/>
      <c r="F15" s="4"/>
      <c r="G15" s="18"/>
      <c r="H15" s="18"/>
      <c r="I15" s="18"/>
      <c r="J15" s="18"/>
      <c r="K15" s="4"/>
      <c r="L15" s="4"/>
    </row>
    <row r="16" spans="1:12" ht="18" x14ac:dyDescent="0.25">
      <c r="A16" s="4"/>
      <c r="B16" s="35"/>
      <c r="C16" s="18"/>
      <c r="D16" s="10" t="str">
        <f>IF(C16="","",IFERROR(INDEX(Lists!$B$2:$B$27,MATCH(C16,Lists!$A$2:$A$27,0)),"رمز غير معروف"))</f>
        <v/>
      </c>
      <c r="E16" s="4"/>
      <c r="F16" s="4"/>
      <c r="G16" s="18"/>
      <c r="H16" s="18"/>
      <c r="I16" s="18"/>
      <c r="J16" s="18"/>
      <c r="K16" s="4"/>
      <c r="L16" s="4"/>
    </row>
    <row r="17" spans="1:12" ht="18" x14ac:dyDescent="0.25">
      <c r="A17" s="4"/>
      <c r="B17" s="35"/>
      <c r="C17" s="18"/>
      <c r="D17" s="10" t="str">
        <f>IF(C17="","",IFERROR(INDEX(Lists!$B$2:$B$27,MATCH(C17,Lists!$A$2:$A$27,0)),"رمز غير معروف"))</f>
        <v/>
      </c>
      <c r="E17" s="4"/>
      <c r="F17" s="4"/>
      <c r="G17" s="18"/>
      <c r="H17" s="18"/>
      <c r="I17" s="18"/>
      <c r="J17" s="18"/>
      <c r="K17" s="4"/>
      <c r="L17" s="4"/>
    </row>
    <row r="18" spans="1:12" ht="18" x14ac:dyDescent="0.25">
      <c r="A18" s="4"/>
      <c r="B18" s="35"/>
      <c r="C18" s="18"/>
      <c r="D18" s="10" t="str">
        <f>IF(C18="","",IFERROR(INDEX(Lists!$B$2:$B$27,MATCH(C18,Lists!$A$2:$A$27,0)),"رمز غير معروف"))</f>
        <v/>
      </c>
      <c r="E18" s="4"/>
      <c r="F18" s="4"/>
      <c r="G18" s="18"/>
      <c r="H18" s="18"/>
      <c r="I18" s="18"/>
      <c r="J18" s="18"/>
      <c r="K18" s="4"/>
      <c r="L18" s="4"/>
    </row>
    <row r="19" spans="1:12" ht="18" x14ac:dyDescent="0.25">
      <c r="A19" s="4"/>
      <c r="B19" s="35"/>
      <c r="C19" s="18"/>
      <c r="D19" s="10" t="str">
        <f>IF(C19="","",IFERROR(INDEX(Lists!$B$2:$B$27,MATCH(C19,Lists!$A$2:$A$27,0)),"رمز غير معروف"))</f>
        <v/>
      </c>
      <c r="E19" s="4"/>
      <c r="F19" s="4"/>
      <c r="G19" s="18"/>
      <c r="H19" s="18"/>
      <c r="I19" s="18"/>
      <c r="J19" s="18"/>
      <c r="K19" s="4"/>
      <c r="L19" s="4"/>
    </row>
    <row r="20" spans="1:12" ht="18" x14ac:dyDescent="0.25">
      <c r="A20" s="4"/>
      <c r="B20" s="35"/>
      <c r="C20" s="18"/>
      <c r="D20" s="10" t="str">
        <f>IF(C20="","",IFERROR(INDEX(Lists!$B$2:$B$27,MATCH(C20,Lists!$A$2:$A$27,0)),"رمز غير معروف"))</f>
        <v/>
      </c>
      <c r="E20" s="4"/>
      <c r="F20" s="4"/>
      <c r="G20" s="18"/>
      <c r="H20" s="18"/>
      <c r="I20" s="18"/>
      <c r="J20" s="18"/>
      <c r="K20" s="4"/>
      <c r="L20" s="4"/>
    </row>
    <row r="21" spans="1:12" ht="18" x14ac:dyDescent="0.25">
      <c r="A21" s="4"/>
      <c r="B21" s="35"/>
      <c r="C21" s="18"/>
      <c r="D21" s="10" t="str">
        <f>IF(C21="","",IFERROR(INDEX(Lists!$B$2:$B$27,MATCH(C21,Lists!$A$2:$A$27,0)),"رمز غير معروف"))</f>
        <v/>
      </c>
      <c r="E21" s="4"/>
      <c r="F21" s="4"/>
      <c r="G21" s="18"/>
      <c r="H21" s="18"/>
      <c r="I21" s="18"/>
      <c r="J21" s="18"/>
      <c r="K21" s="4"/>
      <c r="L21" s="4"/>
    </row>
    <row r="22" spans="1:12" ht="18" x14ac:dyDescent="0.25">
      <c r="A22" s="4"/>
      <c r="B22" s="35"/>
      <c r="C22" s="18"/>
      <c r="D22" s="10" t="str">
        <f>IF(C22="","",IFERROR(INDEX(Lists!$B$2:$B$27,MATCH(C22,Lists!$A$2:$A$27,0)),"رمز غير معروف"))</f>
        <v/>
      </c>
      <c r="E22" s="4"/>
      <c r="F22" s="4"/>
      <c r="G22" s="18"/>
      <c r="H22" s="18"/>
      <c r="I22" s="18"/>
      <c r="J22" s="18"/>
      <c r="K22" s="4"/>
      <c r="L22" s="4"/>
    </row>
    <row r="23" spans="1:12" ht="18" x14ac:dyDescent="0.25">
      <c r="A23" s="4"/>
      <c r="B23" s="35"/>
      <c r="C23" s="18"/>
      <c r="D23" s="10" t="str">
        <f>IF(C23="","",IFERROR(INDEX(Lists!$B$2:$B$27,MATCH(C23,Lists!$A$2:$A$27,0)),"رمز غير معروف"))</f>
        <v/>
      </c>
      <c r="E23" s="4"/>
      <c r="F23" s="4"/>
      <c r="G23" s="18"/>
      <c r="H23" s="18"/>
      <c r="I23" s="18"/>
      <c r="J23" s="18"/>
      <c r="K23" s="4"/>
      <c r="L23" s="4"/>
    </row>
    <row r="24" spans="1:12" ht="18" x14ac:dyDescent="0.25">
      <c r="A24" s="4"/>
      <c r="B24" s="35"/>
      <c r="C24" s="18"/>
      <c r="D24" s="10" t="str">
        <f>IF(C24="","",IFERROR(INDEX(Lists!$B$2:$B$27,MATCH(C24,Lists!$A$2:$A$27,0)),"رمز غير معروف"))</f>
        <v/>
      </c>
      <c r="E24" s="4"/>
      <c r="F24" s="4"/>
      <c r="G24" s="18"/>
      <c r="H24" s="18"/>
      <c r="I24" s="18"/>
      <c r="J24" s="18"/>
      <c r="K24" s="4"/>
      <c r="L24" s="4"/>
    </row>
    <row r="25" spans="1:12" ht="18" x14ac:dyDescent="0.25">
      <c r="A25" s="4"/>
      <c r="B25" s="35"/>
      <c r="C25" s="18"/>
      <c r="D25" s="10" t="str">
        <f>IF(C25="","",IFERROR(INDEX(Lists!$B$2:$B$27,MATCH(C25,Lists!$A$2:$A$27,0)),"رمز غير معروف"))</f>
        <v/>
      </c>
      <c r="E25" s="4"/>
      <c r="F25" s="4"/>
      <c r="G25" s="18"/>
      <c r="H25" s="18"/>
      <c r="I25" s="18"/>
      <c r="J25" s="18"/>
      <c r="K25" s="4"/>
      <c r="L25" s="4"/>
    </row>
    <row r="26" spans="1:12" ht="18" x14ac:dyDescent="0.25">
      <c r="A26" s="4"/>
      <c r="B26" s="35"/>
      <c r="C26" s="18"/>
      <c r="D26" s="10" t="str">
        <f>IF(C26="","",IFERROR(INDEX(Lists!$B$2:$B$27,MATCH(C26,Lists!$A$2:$A$27,0)),"رمز غير معروف"))</f>
        <v/>
      </c>
      <c r="E26" s="4"/>
      <c r="F26" s="4"/>
      <c r="G26" s="18"/>
      <c r="H26" s="18"/>
      <c r="I26" s="18"/>
      <c r="J26" s="18"/>
      <c r="K26" s="4"/>
      <c r="L26" s="4"/>
    </row>
    <row r="27" spans="1:12" ht="18" x14ac:dyDescent="0.25">
      <c r="A27" s="4"/>
      <c r="B27" s="35"/>
      <c r="C27" s="18"/>
      <c r="D27" s="10" t="str">
        <f>IF(C27="","",IFERROR(INDEX(Lists!$B$2:$B$27,MATCH(C27,Lists!$A$2:$A$27,0)),"رمز غير معروف"))</f>
        <v/>
      </c>
      <c r="E27" s="4"/>
      <c r="F27" s="4"/>
      <c r="G27" s="18"/>
      <c r="H27" s="18"/>
      <c r="I27" s="18"/>
      <c r="J27" s="18"/>
      <c r="K27" s="4"/>
      <c r="L27" s="4"/>
    </row>
    <row r="28" spans="1:12" ht="18" x14ac:dyDescent="0.25">
      <c r="A28" s="4"/>
      <c r="B28" s="35"/>
      <c r="C28" s="18"/>
      <c r="D28" s="10" t="str">
        <f>IF(C28="","",IFERROR(INDEX(Lists!$B$2:$B$27,MATCH(C28,Lists!$A$2:$A$27,0)),"رمز غير معروف"))</f>
        <v/>
      </c>
      <c r="E28" s="4"/>
      <c r="F28" s="4"/>
      <c r="G28" s="18"/>
      <c r="H28" s="18"/>
      <c r="I28" s="18"/>
      <c r="J28" s="18"/>
      <c r="K28" s="4"/>
      <c r="L28" s="4"/>
    </row>
    <row r="29" spans="1:12" ht="18" x14ac:dyDescent="0.25">
      <c r="A29" s="4"/>
      <c r="B29" s="35"/>
      <c r="C29" s="18"/>
      <c r="D29" s="10" t="str">
        <f>IF(C29="","",IFERROR(INDEX(Lists!$B$2:$B$27,MATCH(C29,Lists!$A$2:$A$27,0)),"رمز غير معروف"))</f>
        <v/>
      </c>
      <c r="E29" s="4"/>
      <c r="F29" s="4"/>
      <c r="G29" s="18"/>
      <c r="H29" s="18"/>
      <c r="I29" s="18"/>
      <c r="J29" s="18"/>
      <c r="K29" s="4"/>
      <c r="L29" s="4"/>
    </row>
    <row r="30" spans="1:12" ht="18" x14ac:dyDescent="0.25">
      <c r="A30" s="4"/>
      <c r="B30" s="35"/>
      <c r="C30" s="18"/>
      <c r="D30" s="10" t="str">
        <f>IF(C30="","",IFERROR(INDEX(Lists!$B$2:$B$27,MATCH(C30,Lists!$A$2:$A$27,0)),"رمز غير معروف"))</f>
        <v/>
      </c>
      <c r="E30" s="4"/>
      <c r="F30" s="4"/>
      <c r="G30" s="18"/>
      <c r="H30" s="18"/>
      <c r="I30" s="18"/>
      <c r="J30" s="18"/>
      <c r="K30" s="4"/>
      <c r="L30" s="4"/>
    </row>
    <row r="31" spans="1:12" ht="18" x14ac:dyDescent="0.25">
      <c r="A31" s="4"/>
      <c r="B31" s="35"/>
      <c r="C31" s="18"/>
      <c r="D31" s="10" t="str">
        <f>IF(C31="","",IFERROR(INDEX(Lists!$B$2:$B$27,MATCH(C31,Lists!$A$2:$A$27,0)),"رمز غير معروف"))</f>
        <v/>
      </c>
      <c r="E31" s="4"/>
      <c r="F31" s="4"/>
      <c r="G31" s="18"/>
      <c r="H31" s="18"/>
      <c r="I31" s="18"/>
      <c r="J31" s="18"/>
      <c r="K31" s="4"/>
      <c r="L31" s="4"/>
    </row>
    <row r="32" spans="1:12" ht="18" x14ac:dyDescent="0.25">
      <c r="A32" s="4"/>
      <c r="B32" s="35"/>
      <c r="C32" s="18"/>
      <c r="D32" s="10" t="str">
        <f>IF(C32="","",IFERROR(INDEX(Lists!$B$2:$B$27,MATCH(C32,Lists!$A$2:$A$27,0)),"رمز غير معروف"))</f>
        <v/>
      </c>
      <c r="E32" s="4"/>
      <c r="F32" s="4"/>
      <c r="G32" s="18"/>
      <c r="H32" s="18"/>
      <c r="I32" s="18"/>
      <c r="J32" s="18"/>
      <c r="K32" s="4"/>
      <c r="L32" s="4"/>
    </row>
    <row r="33" spans="1:12" ht="18" x14ac:dyDescent="0.25">
      <c r="A33" s="4"/>
      <c r="B33" s="35"/>
      <c r="C33" s="18"/>
      <c r="D33" s="10" t="str">
        <f>IF(C33="","",IFERROR(INDEX(Lists!$B$2:$B$27,MATCH(C33,Lists!$A$2:$A$27,0)),"رمز غير معروف"))</f>
        <v/>
      </c>
      <c r="E33" s="4"/>
      <c r="F33" s="4"/>
      <c r="G33" s="18"/>
      <c r="H33" s="18"/>
      <c r="I33" s="18"/>
      <c r="J33" s="18"/>
      <c r="K33" s="4"/>
      <c r="L33" s="4"/>
    </row>
    <row r="34" spans="1:12" ht="18" x14ac:dyDescent="0.25">
      <c r="A34" s="4"/>
      <c r="B34" s="35"/>
      <c r="C34" s="18"/>
      <c r="D34" s="10" t="str">
        <f>IF(C34="","",IFERROR(INDEX(Lists!$B$2:$B$27,MATCH(C34,Lists!$A$2:$A$27,0)),"رمز غير معروف"))</f>
        <v/>
      </c>
      <c r="E34" s="4"/>
      <c r="F34" s="4"/>
      <c r="G34" s="18"/>
      <c r="H34" s="18"/>
      <c r="I34" s="18"/>
      <c r="J34" s="18"/>
      <c r="K34" s="4"/>
      <c r="L34" s="4"/>
    </row>
    <row r="35" spans="1:12" ht="18" x14ac:dyDescent="0.25">
      <c r="A35" s="4"/>
      <c r="B35" s="35"/>
      <c r="C35" s="18"/>
      <c r="D35" s="10" t="str">
        <f>IF(C35="","",IFERROR(INDEX(Lists!$B$2:$B$27,MATCH(C35,Lists!$A$2:$A$27,0)),"رمز غير معروف"))</f>
        <v/>
      </c>
      <c r="E35" s="4"/>
      <c r="F35" s="4"/>
      <c r="G35" s="18"/>
      <c r="H35" s="18"/>
      <c r="I35" s="18"/>
      <c r="J35" s="18"/>
      <c r="K35" s="4"/>
      <c r="L35" s="4"/>
    </row>
    <row r="36" spans="1:12" ht="18" x14ac:dyDescent="0.25">
      <c r="A36" s="4"/>
      <c r="B36" s="35"/>
      <c r="C36" s="18"/>
      <c r="D36" s="10" t="str">
        <f>IF(C36="","",IFERROR(INDEX(Lists!$B$2:$B$27,MATCH(C36,Lists!$A$2:$A$27,0)),"رمز غير معروف"))</f>
        <v/>
      </c>
      <c r="E36" s="4"/>
      <c r="F36" s="4"/>
      <c r="G36" s="18"/>
      <c r="H36" s="18"/>
      <c r="I36" s="18"/>
      <c r="J36" s="18"/>
      <c r="K36" s="4"/>
      <c r="L36" s="4"/>
    </row>
    <row r="37" spans="1:12" ht="18" x14ac:dyDescent="0.25">
      <c r="A37" s="4"/>
      <c r="B37" s="35"/>
      <c r="C37" s="18"/>
      <c r="D37" s="10" t="str">
        <f>IF(C37="","",IFERROR(INDEX(Lists!$B$2:$B$27,MATCH(C37,Lists!$A$2:$A$27,0)),"رمز غير معروف"))</f>
        <v/>
      </c>
      <c r="E37" s="4"/>
      <c r="F37" s="4"/>
      <c r="G37" s="18"/>
      <c r="H37" s="18"/>
      <c r="I37" s="18"/>
      <c r="J37" s="18"/>
      <c r="K37" s="4"/>
      <c r="L37" s="4"/>
    </row>
    <row r="38" spans="1:12" ht="18" x14ac:dyDescent="0.25">
      <c r="A38" s="4"/>
      <c r="B38" s="35"/>
      <c r="C38" s="18"/>
      <c r="D38" s="10" t="str">
        <f>IF(C38="","",IFERROR(INDEX(Lists!$B$2:$B$27,MATCH(C38,Lists!$A$2:$A$27,0)),"رمز غير معروف"))</f>
        <v/>
      </c>
      <c r="E38" s="4"/>
      <c r="F38" s="4"/>
      <c r="G38" s="18"/>
      <c r="H38" s="18"/>
      <c r="I38" s="18"/>
      <c r="J38" s="18"/>
      <c r="K38" s="4"/>
      <c r="L38" s="4"/>
    </row>
    <row r="39" spans="1:12" ht="18" x14ac:dyDescent="0.25">
      <c r="A39" s="4"/>
      <c r="B39" s="35"/>
      <c r="C39" s="18"/>
      <c r="D39" s="10" t="str">
        <f>IF(C39="","",IFERROR(INDEX(Lists!$B$2:$B$27,MATCH(C39,Lists!$A$2:$A$27,0)),"رمز غير معروف"))</f>
        <v/>
      </c>
      <c r="E39" s="4"/>
      <c r="F39" s="4"/>
      <c r="G39" s="18"/>
      <c r="H39" s="18"/>
      <c r="I39" s="18"/>
      <c r="J39" s="18"/>
      <c r="K39" s="4"/>
      <c r="L39" s="4"/>
    </row>
    <row r="40" spans="1:12" ht="18" x14ac:dyDescent="0.25">
      <c r="A40" s="4"/>
      <c r="B40" s="35"/>
      <c r="C40" s="18"/>
      <c r="D40" s="10" t="str">
        <f>IF(C40="","",IFERROR(INDEX(Lists!$B$2:$B$27,MATCH(C40,Lists!$A$2:$A$27,0)),"رمز غير معروف"))</f>
        <v/>
      </c>
      <c r="E40" s="4"/>
      <c r="F40" s="4"/>
      <c r="G40" s="18"/>
      <c r="H40" s="18"/>
      <c r="I40" s="18"/>
      <c r="J40" s="18"/>
      <c r="K40" s="4"/>
      <c r="L40" s="4"/>
    </row>
    <row r="41" spans="1:12" ht="18" x14ac:dyDescent="0.25">
      <c r="A41" s="4"/>
      <c r="B41" s="35"/>
      <c r="C41" s="18"/>
      <c r="D41" s="10" t="str">
        <f>IF(C41="","",IFERROR(INDEX(Lists!$B$2:$B$27,MATCH(C41,Lists!$A$2:$A$27,0)),"رمز غير معروف"))</f>
        <v/>
      </c>
      <c r="E41" s="4"/>
      <c r="F41" s="4"/>
      <c r="G41" s="18"/>
      <c r="H41" s="18"/>
      <c r="I41" s="18"/>
      <c r="J41" s="18"/>
      <c r="K41" s="4"/>
      <c r="L41" s="4"/>
    </row>
    <row r="42" spans="1:12" ht="18" x14ac:dyDescent="0.25">
      <c r="A42" s="4"/>
      <c r="B42" s="35"/>
      <c r="C42" s="18"/>
      <c r="D42" s="10" t="str">
        <f>IF(C42="","",IFERROR(INDEX(Lists!$B$2:$B$27,MATCH(C42,Lists!$A$2:$A$27,0)),"رمز غير معروف"))</f>
        <v/>
      </c>
      <c r="E42" s="4"/>
      <c r="F42" s="4"/>
      <c r="G42" s="18"/>
      <c r="H42" s="18"/>
      <c r="I42" s="18"/>
      <c r="J42" s="18"/>
      <c r="K42" s="4"/>
      <c r="L42" s="4"/>
    </row>
    <row r="43" spans="1:12" ht="18" x14ac:dyDescent="0.25">
      <c r="A43" s="4"/>
      <c r="B43" s="35"/>
      <c r="C43" s="18"/>
      <c r="D43" s="10" t="str">
        <f>IF(C43="","",IFERROR(INDEX(Lists!$B$2:$B$27,MATCH(C43,Lists!$A$2:$A$27,0)),"رمز غير معروف"))</f>
        <v/>
      </c>
      <c r="E43" s="4"/>
      <c r="F43" s="4"/>
      <c r="G43" s="18"/>
      <c r="H43" s="18"/>
      <c r="I43" s="18"/>
      <c r="J43" s="18"/>
      <c r="K43" s="4"/>
      <c r="L43" s="4"/>
    </row>
    <row r="44" spans="1:12" ht="18" x14ac:dyDescent="0.25">
      <c r="A44" s="4"/>
      <c r="B44" s="35"/>
      <c r="C44" s="18"/>
      <c r="D44" s="10" t="str">
        <f>IF(C44="","",IFERROR(INDEX(Lists!$B$2:$B$27,MATCH(C44,Lists!$A$2:$A$27,0)),"رمز غير معروف"))</f>
        <v/>
      </c>
      <c r="E44" s="4"/>
      <c r="F44" s="4"/>
      <c r="G44" s="18"/>
      <c r="H44" s="18"/>
      <c r="I44" s="18"/>
      <c r="J44" s="18"/>
      <c r="K44" s="4"/>
      <c r="L44" s="4"/>
    </row>
    <row r="45" spans="1:12" ht="18" x14ac:dyDescent="0.25">
      <c r="A45" s="4"/>
      <c r="B45" s="35"/>
      <c r="C45" s="18"/>
      <c r="D45" s="10" t="str">
        <f>IF(C45="","",IFERROR(INDEX(Lists!$B$2:$B$27,MATCH(C45,Lists!$A$2:$A$27,0)),"رمز غير معروف"))</f>
        <v/>
      </c>
      <c r="E45" s="4"/>
      <c r="F45" s="4"/>
      <c r="G45" s="18"/>
      <c r="H45" s="18"/>
      <c r="I45" s="18"/>
      <c r="J45" s="18"/>
      <c r="K45" s="4"/>
      <c r="L45" s="4"/>
    </row>
    <row r="46" spans="1:12" ht="18" x14ac:dyDescent="0.25">
      <c r="A46" s="4"/>
      <c r="B46" s="35"/>
      <c r="C46" s="18"/>
      <c r="D46" s="10" t="str">
        <f>IF(C46="","",IFERROR(INDEX(Lists!$B$2:$B$27,MATCH(C46,Lists!$A$2:$A$27,0)),"رمز غير معروف"))</f>
        <v/>
      </c>
      <c r="E46" s="4"/>
      <c r="F46" s="4"/>
      <c r="G46" s="18"/>
      <c r="H46" s="18"/>
      <c r="I46" s="18"/>
      <c r="J46" s="18"/>
      <c r="K46" s="4"/>
      <c r="L46" s="4"/>
    </row>
    <row r="47" spans="1:12" ht="18" x14ac:dyDescent="0.25">
      <c r="A47" s="4"/>
      <c r="B47" s="35"/>
      <c r="C47" s="18"/>
      <c r="D47" s="10" t="str">
        <f>IF(C47="","",IFERROR(INDEX(Lists!$B$2:$B$27,MATCH(C47,Lists!$A$2:$A$27,0)),"رمز غير معروف"))</f>
        <v/>
      </c>
      <c r="E47" s="4"/>
      <c r="F47" s="4"/>
      <c r="G47" s="18"/>
      <c r="H47" s="18"/>
      <c r="I47" s="18"/>
      <c r="J47" s="18"/>
      <c r="K47" s="4"/>
      <c r="L47" s="4"/>
    </row>
    <row r="48" spans="1:12" ht="18" x14ac:dyDescent="0.25">
      <c r="A48" s="4"/>
      <c r="B48" s="35"/>
      <c r="C48" s="18"/>
      <c r="D48" s="10" t="str">
        <f>IF(C48="","",IFERROR(INDEX(Lists!$B$2:$B$27,MATCH(C48,Lists!$A$2:$A$27,0)),"رمز غير معروف"))</f>
        <v/>
      </c>
      <c r="E48" s="4"/>
      <c r="F48" s="4"/>
      <c r="G48" s="18"/>
      <c r="H48" s="18"/>
      <c r="I48" s="18"/>
      <c r="J48" s="18"/>
      <c r="K48" s="4"/>
      <c r="L48" s="4"/>
    </row>
    <row r="49" spans="1:12" ht="18" x14ac:dyDescent="0.25">
      <c r="A49" s="4"/>
      <c r="B49" s="35"/>
      <c r="C49" s="18"/>
      <c r="D49" s="10" t="str">
        <f>IF(C49="","",IFERROR(INDEX(Lists!$B$2:$B$27,MATCH(C49,Lists!$A$2:$A$27,0)),"رمز غير معروف"))</f>
        <v/>
      </c>
      <c r="E49" s="4"/>
      <c r="F49" s="4"/>
      <c r="G49" s="18"/>
      <c r="H49" s="18"/>
      <c r="I49" s="18"/>
      <c r="J49" s="18"/>
      <c r="K49" s="4"/>
      <c r="L49" s="4"/>
    </row>
    <row r="50" spans="1:12" ht="18" x14ac:dyDescent="0.25">
      <c r="A50" s="4"/>
      <c r="B50" s="35"/>
      <c r="C50" s="18"/>
      <c r="D50" s="10" t="str">
        <f>IF(C50="","",IFERROR(INDEX(Lists!$B$2:$B$27,MATCH(C50,Lists!$A$2:$A$27,0)),"رمز غير معروف"))</f>
        <v/>
      </c>
      <c r="E50" s="4"/>
      <c r="F50" s="4"/>
      <c r="G50" s="18"/>
      <c r="H50" s="18"/>
      <c r="I50" s="18"/>
      <c r="J50" s="18"/>
      <c r="K50" s="4"/>
      <c r="L50" s="4"/>
    </row>
    <row r="51" spans="1:12" ht="18" x14ac:dyDescent="0.25">
      <c r="A51" s="4"/>
      <c r="B51" s="35"/>
      <c r="C51" s="18"/>
      <c r="D51" s="10" t="str">
        <f>IF(C51="","",IFERROR(INDEX(Lists!$B$2:$B$27,MATCH(C51,Lists!$A$2:$A$27,0)),"رمز غير معروف"))</f>
        <v/>
      </c>
      <c r="E51" s="4"/>
      <c r="F51" s="4"/>
      <c r="G51" s="18"/>
      <c r="H51" s="18"/>
      <c r="I51" s="18"/>
      <c r="J51" s="18"/>
      <c r="K51" s="4"/>
      <c r="L51" s="4"/>
    </row>
    <row r="52" spans="1:12" ht="18" x14ac:dyDescent="0.25">
      <c r="A52" s="4"/>
      <c r="B52" s="35"/>
      <c r="C52" s="18"/>
      <c r="D52" s="10" t="str">
        <f>IF(C52="","",IFERROR(INDEX(Lists!$B$2:$B$27,MATCH(C52,Lists!$A$2:$A$27,0)),"رمز غير معروف"))</f>
        <v/>
      </c>
      <c r="E52" s="4"/>
      <c r="F52" s="4"/>
      <c r="G52" s="18"/>
      <c r="H52" s="18"/>
      <c r="I52" s="18"/>
      <c r="J52" s="18"/>
      <c r="K52" s="4"/>
      <c r="L52" s="4"/>
    </row>
    <row r="53" spans="1:12" ht="18" x14ac:dyDescent="0.25">
      <c r="A53" s="4"/>
      <c r="B53" s="35"/>
      <c r="C53" s="18"/>
      <c r="D53" s="10" t="str">
        <f>IF(C53="","",IFERROR(INDEX(Lists!$B$2:$B$27,MATCH(C53,Lists!$A$2:$A$27,0)),"رمز غير معروف"))</f>
        <v/>
      </c>
      <c r="E53" s="4"/>
      <c r="F53" s="4"/>
      <c r="G53" s="18"/>
      <c r="H53" s="18"/>
      <c r="I53" s="18"/>
      <c r="J53" s="18"/>
      <c r="K53" s="4"/>
      <c r="L53" s="4"/>
    </row>
    <row r="54" spans="1:12" ht="18" x14ac:dyDescent="0.25">
      <c r="A54" s="4"/>
      <c r="B54" s="35"/>
      <c r="C54" s="18"/>
      <c r="D54" s="10" t="str">
        <f>IF(C54="","",IFERROR(INDEX(Lists!$B$2:$B$27,MATCH(C54,Lists!$A$2:$A$27,0)),"رمز غير معروف"))</f>
        <v/>
      </c>
      <c r="E54" s="4"/>
      <c r="F54" s="4"/>
      <c r="G54" s="18"/>
      <c r="H54" s="18"/>
      <c r="I54" s="18"/>
      <c r="J54" s="18"/>
      <c r="K54" s="4"/>
      <c r="L54" s="4"/>
    </row>
    <row r="55" spans="1:12" ht="18" x14ac:dyDescent="0.25">
      <c r="A55" s="4"/>
      <c r="B55" s="35"/>
      <c r="C55" s="18"/>
      <c r="D55" s="10" t="str">
        <f>IF(C55="","",IFERROR(INDEX(Lists!$B$2:$B$27,MATCH(C55,Lists!$A$2:$A$27,0)),"رمز غير معروف"))</f>
        <v/>
      </c>
      <c r="E55" s="4"/>
      <c r="F55" s="4"/>
      <c r="G55" s="18"/>
      <c r="H55" s="18"/>
      <c r="I55" s="18"/>
      <c r="J55" s="18"/>
      <c r="K55" s="4"/>
      <c r="L55" s="4"/>
    </row>
    <row r="56" spans="1:12" ht="18" x14ac:dyDescent="0.25">
      <c r="A56" s="4"/>
      <c r="B56" s="35"/>
      <c r="C56" s="18"/>
      <c r="D56" s="10" t="str">
        <f>IF(C56="","",IFERROR(INDEX(Lists!$B$2:$B$27,MATCH(C56,Lists!$A$2:$A$27,0)),"رمز غير معروف"))</f>
        <v/>
      </c>
      <c r="E56" s="4"/>
      <c r="F56" s="4"/>
      <c r="G56" s="18"/>
      <c r="H56" s="18"/>
      <c r="I56" s="18"/>
      <c r="J56" s="18"/>
      <c r="K56" s="4"/>
      <c r="L56" s="4"/>
    </row>
    <row r="57" spans="1:12" ht="18" x14ac:dyDescent="0.25">
      <c r="A57" s="4"/>
      <c r="B57" s="35"/>
      <c r="C57" s="18"/>
      <c r="D57" s="10" t="str">
        <f>IF(C57="","",IFERROR(INDEX(Lists!$B$2:$B$27,MATCH(C57,Lists!$A$2:$A$27,0)),"رمز غير معروف"))</f>
        <v/>
      </c>
      <c r="E57" s="4"/>
      <c r="F57" s="4"/>
      <c r="G57" s="18"/>
      <c r="H57" s="18"/>
      <c r="I57" s="18"/>
      <c r="J57" s="18"/>
      <c r="K57" s="4"/>
      <c r="L57" s="4"/>
    </row>
    <row r="58" spans="1:12" ht="18" x14ac:dyDescent="0.25">
      <c r="A58" s="4"/>
      <c r="B58" s="35"/>
      <c r="C58" s="18"/>
      <c r="D58" s="10" t="str">
        <f>IF(C58="","",IFERROR(INDEX(Lists!$B$2:$B$27,MATCH(C58,Lists!$A$2:$A$27,0)),"رمز غير معروف"))</f>
        <v/>
      </c>
      <c r="E58" s="4"/>
      <c r="F58" s="4"/>
      <c r="G58" s="18"/>
      <c r="H58" s="18"/>
      <c r="I58" s="18"/>
      <c r="J58" s="18"/>
      <c r="K58" s="4"/>
      <c r="L58" s="4"/>
    </row>
    <row r="59" spans="1:12" ht="18" x14ac:dyDescent="0.25">
      <c r="A59" s="4"/>
      <c r="B59" s="35"/>
      <c r="C59" s="18"/>
      <c r="D59" s="10" t="str">
        <f>IF(C59="","",IFERROR(INDEX(Lists!$B$2:$B$27,MATCH(C59,Lists!$A$2:$A$27,0)),"رمز غير معروف"))</f>
        <v/>
      </c>
      <c r="E59" s="4"/>
      <c r="F59" s="4"/>
      <c r="G59" s="18"/>
      <c r="H59" s="18"/>
      <c r="I59" s="18"/>
      <c r="J59" s="18"/>
      <c r="K59" s="4"/>
      <c r="L59" s="4"/>
    </row>
    <row r="60" spans="1:12" ht="18" x14ac:dyDescent="0.25">
      <c r="A60" s="4"/>
      <c r="B60" s="35"/>
      <c r="C60" s="18"/>
      <c r="D60" s="10" t="str">
        <f>IF(C60="","",IFERROR(INDEX(Lists!$B$2:$B$27,MATCH(C60,Lists!$A$2:$A$27,0)),"رمز غير معروف"))</f>
        <v/>
      </c>
      <c r="E60" s="4"/>
      <c r="F60" s="4"/>
      <c r="G60" s="18"/>
      <c r="H60" s="18"/>
      <c r="I60" s="18"/>
      <c r="J60" s="18"/>
      <c r="K60" s="4"/>
      <c r="L60" s="4"/>
    </row>
    <row r="61" spans="1:12" ht="18" x14ac:dyDescent="0.25">
      <c r="A61" s="4"/>
      <c r="B61" s="35"/>
      <c r="C61" s="18"/>
      <c r="D61" s="10" t="str">
        <f>IF(C61="","",IFERROR(INDEX(Lists!$B$2:$B$27,MATCH(C61,Lists!$A$2:$A$27,0)),"رمز غير معروف"))</f>
        <v/>
      </c>
      <c r="E61" s="4"/>
      <c r="F61" s="4"/>
      <c r="G61" s="18"/>
      <c r="H61" s="18"/>
      <c r="I61" s="18"/>
      <c r="J61" s="18"/>
      <c r="K61" s="4"/>
      <c r="L61" s="4"/>
    </row>
    <row r="62" spans="1:12" ht="18" x14ac:dyDescent="0.25">
      <c r="A62" s="4"/>
      <c r="B62" s="35"/>
      <c r="C62" s="18"/>
      <c r="D62" s="10" t="str">
        <f>IF(C62="","",IFERROR(INDEX(Lists!$B$2:$B$27,MATCH(C62,Lists!$A$2:$A$27,0)),"رمز غير معروف"))</f>
        <v/>
      </c>
      <c r="E62" s="4"/>
      <c r="F62" s="4"/>
      <c r="G62" s="18"/>
      <c r="H62" s="18"/>
      <c r="I62" s="18"/>
      <c r="J62" s="18"/>
      <c r="K62" s="4"/>
      <c r="L62" s="4"/>
    </row>
    <row r="63" spans="1:12" ht="18" x14ac:dyDescent="0.25">
      <c r="A63" s="4"/>
      <c r="B63" s="35"/>
      <c r="C63" s="18"/>
      <c r="D63" s="10" t="str">
        <f>IF(C63="","",IFERROR(INDEX(Lists!$B$2:$B$27,MATCH(C63,Lists!$A$2:$A$27,0)),"رمز غير معروف"))</f>
        <v/>
      </c>
      <c r="E63" s="4"/>
      <c r="F63" s="4"/>
      <c r="G63" s="18"/>
      <c r="H63" s="18"/>
      <c r="I63" s="18"/>
      <c r="J63" s="18"/>
      <c r="K63" s="4"/>
      <c r="L63" s="4"/>
    </row>
    <row r="64" spans="1:12" ht="18" x14ac:dyDescent="0.25">
      <c r="A64" s="4"/>
      <c r="B64" s="35"/>
      <c r="C64" s="18"/>
      <c r="D64" s="10" t="str">
        <f>IF(C64="","",IFERROR(INDEX(Lists!$B$2:$B$27,MATCH(C64,Lists!$A$2:$A$27,0)),"رمز غير معروف"))</f>
        <v/>
      </c>
      <c r="E64" s="4"/>
      <c r="F64" s="4"/>
      <c r="G64" s="18"/>
      <c r="H64" s="18"/>
      <c r="I64" s="18"/>
      <c r="J64" s="18"/>
      <c r="K64" s="4"/>
      <c r="L64" s="4"/>
    </row>
    <row r="65" spans="1:12" ht="18" x14ac:dyDescent="0.25">
      <c r="A65" s="4"/>
      <c r="B65" s="35"/>
      <c r="C65" s="18"/>
      <c r="D65" s="10" t="str">
        <f>IF(C65="","",IFERROR(INDEX(Lists!$B$2:$B$27,MATCH(C65,Lists!$A$2:$A$27,0)),"رمز غير معروف"))</f>
        <v/>
      </c>
      <c r="E65" s="4"/>
      <c r="F65" s="4"/>
      <c r="G65" s="18"/>
      <c r="H65" s="18"/>
      <c r="I65" s="18"/>
      <c r="J65" s="18"/>
      <c r="K65" s="4"/>
      <c r="L65" s="4"/>
    </row>
    <row r="66" spans="1:12" ht="18" x14ac:dyDescent="0.25">
      <c r="A66" s="4"/>
      <c r="B66" s="35"/>
      <c r="C66" s="18"/>
      <c r="D66" s="10" t="str">
        <f>IF(C66="","",IFERROR(INDEX(Lists!$B$2:$B$27,MATCH(C66,Lists!$A$2:$A$27,0)),"رمز غير معروف"))</f>
        <v/>
      </c>
      <c r="E66" s="4"/>
      <c r="F66" s="4"/>
      <c r="G66" s="18"/>
      <c r="H66" s="18"/>
      <c r="I66" s="18"/>
      <c r="J66" s="18"/>
      <c r="K66" s="4"/>
      <c r="L66" s="4"/>
    </row>
    <row r="67" spans="1:12" ht="18" x14ac:dyDescent="0.25">
      <c r="A67" s="4"/>
      <c r="B67" s="35"/>
      <c r="C67" s="18"/>
      <c r="D67" s="10" t="str">
        <f>IF(C67="","",IFERROR(INDEX(Lists!$B$2:$B$27,MATCH(C67,Lists!$A$2:$A$27,0)),"رمز غير معروف"))</f>
        <v/>
      </c>
      <c r="E67" s="4"/>
      <c r="F67" s="4"/>
      <c r="G67" s="18"/>
      <c r="H67" s="18"/>
      <c r="I67" s="18"/>
      <c r="J67" s="18"/>
      <c r="K67" s="4"/>
      <c r="L67" s="4"/>
    </row>
    <row r="68" spans="1:12" ht="18" x14ac:dyDescent="0.25">
      <c r="A68" s="4"/>
      <c r="B68" s="35"/>
      <c r="C68" s="18"/>
      <c r="D68" s="10" t="str">
        <f>IF(C68="","",IFERROR(INDEX(Lists!$B$2:$B$27,MATCH(C68,Lists!$A$2:$A$27,0)),"رمز غير معروف"))</f>
        <v/>
      </c>
      <c r="E68" s="4"/>
      <c r="F68" s="4"/>
      <c r="G68" s="18"/>
      <c r="H68" s="18"/>
      <c r="I68" s="18"/>
      <c r="J68" s="18"/>
      <c r="K68" s="4"/>
      <c r="L68" s="4"/>
    </row>
    <row r="69" spans="1:12" ht="18" x14ac:dyDescent="0.25">
      <c r="A69" s="4"/>
      <c r="B69" s="35"/>
      <c r="C69" s="18"/>
      <c r="D69" s="10" t="str">
        <f>IF(C69="","",IFERROR(INDEX(Lists!$B$2:$B$27,MATCH(C69,Lists!$A$2:$A$27,0)),"رمز غير معروف"))</f>
        <v/>
      </c>
      <c r="E69" s="4"/>
      <c r="F69" s="4"/>
      <c r="G69" s="18"/>
      <c r="H69" s="18"/>
      <c r="I69" s="18"/>
      <c r="J69" s="18"/>
      <c r="K69" s="4"/>
      <c r="L69" s="4"/>
    </row>
    <row r="70" spans="1:12" ht="18" x14ac:dyDescent="0.25">
      <c r="A70" s="4"/>
      <c r="B70" s="35"/>
      <c r="C70" s="18"/>
      <c r="D70" s="10" t="str">
        <f>IF(C70="","",IFERROR(INDEX(Lists!$B$2:$B$27,MATCH(C70,Lists!$A$2:$A$27,0)),"رمز غير معروف"))</f>
        <v/>
      </c>
      <c r="E70" s="4"/>
      <c r="F70" s="4"/>
      <c r="G70" s="18"/>
      <c r="H70" s="18"/>
      <c r="I70" s="18"/>
      <c r="J70" s="18"/>
      <c r="K70" s="4"/>
      <c r="L70" s="4"/>
    </row>
    <row r="71" spans="1:12" ht="18" x14ac:dyDescent="0.25">
      <c r="A71" s="4"/>
      <c r="B71" s="35"/>
      <c r="C71" s="18"/>
      <c r="D71" s="10" t="str">
        <f>IF(C71="","",IFERROR(INDEX(Lists!$B$2:$B$27,MATCH(C71,Lists!$A$2:$A$27,0)),"رمز غير معروف"))</f>
        <v/>
      </c>
      <c r="E71" s="4"/>
      <c r="F71" s="4"/>
      <c r="G71" s="18"/>
      <c r="H71" s="18"/>
      <c r="I71" s="18"/>
      <c r="J71" s="18"/>
      <c r="K71" s="4"/>
      <c r="L71" s="4"/>
    </row>
    <row r="72" spans="1:12" ht="18" x14ac:dyDescent="0.25">
      <c r="A72" s="4"/>
      <c r="B72" s="35"/>
      <c r="C72" s="18"/>
      <c r="D72" s="10" t="str">
        <f>IF(C72="","",IFERROR(INDEX(Lists!$B$2:$B$27,MATCH(C72,Lists!$A$2:$A$27,0)),"رمز غير معروف"))</f>
        <v/>
      </c>
      <c r="E72" s="4"/>
      <c r="F72" s="4"/>
      <c r="G72" s="18"/>
      <c r="H72" s="18"/>
      <c r="I72" s="18"/>
      <c r="J72" s="18"/>
      <c r="K72" s="4"/>
      <c r="L72" s="4"/>
    </row>
    <row r="73" spans="1:12" ht="18" x14ac:dyDescent="0.25">
      <c r="A73" s="4"/>
      <c r="B73" s="35"/>
      <c r="C73" s="18"/>
      <c r="D73" s="10" t="str">
        <f>IF(C73="","",IFERROR(INDEX(Lists!$B$2:$B$27,MATCH(C73,Lists!$A$2:$A$27,0)),"رمز غير معروف"))</f>
        <v/>
      </c>
      <c r="E73" s="4"/>
      <c r="F73" s="4"/>
      <c r="G73" s="18"/>
      <c r="H73" s="18"/>
      <c r="I73" s="18"/>
      <c r="J73" s="18"/>
      <c r="K73" s="4"/>
      <c r="L73" s="4"/>
    </row>
    <row r="74" spans="1:12" ht="18" x14ac:dyDescent="0.25">
      <c r="A74" s="4"/>
      <c r="B74" s="35"/>
      <c r="C74" s="18"/>
      <c r="D74" s="10" t="str">
        <f>IF(C74="","",IFERROR(INDEX(Lists!$B$2:$B$27,MATCH(C74,Lists!$A$2:$A$27,0)),"رمز غير معروف"))</f>
        <v/>
      </c>
      <c r="E74" s="4"/>
      <c r="F74" s="4"/>
      <c r="G74" s="18"/>
      <c r="H74" s="18"/>
      <c r="I74" s="18"/>
      <c r="J74" s="18"/>
      <c r="K74" s="4"/>
      <c r="L74" s="4"/>
    </row>
    <row r="75" spans="1:12" ht="18" x14ac:dyDescent="0.25">
      <c r="A75" s="4"/>
      <c r="B75" s="35"/>
      <c r="C75" s="18"/>
      <c r="D75" s="10" t="str">
        <f>IF(C75="","",IFERROR(INDEX(Lists!$B$2:$B$27,MATCH(C75,Lists!$A$2:$A$27,0)),"رمز غير معروف"))</f>
        <v/>
      </c>
      <c r="E75" s="4"/>
      <c r="F75" s="4"/>
      <c r="G75" s="18"/>
      <c r="H75" s="18"/>
      <c r="I75" s="18"/>
      <c r="J75" s="18"/>
      <c r="K75" s="4"/>
      <c r="L75" s="4"/>
    </row>
    <row r="76" spans="1:12" ht="18" x14ac:dyDescent="0.25">
      <c r="A76" s="4"/>
      <c r="B76" s="35"/>
      <c r="C76" s="18"/>
      <c r="D76" s="10" t="str">
        <f>IF(C76="","",IFERROR(INDEX(Lists!$B$2:$B$27,MATCH(C76,Lists!$A$2:$A$27,0)),"رمز غير معروف"))</f>
        <v/>
      </c>
      <c r="E76" s="4"/>
      <c r="F76" s="4"/>
      <c r="G76" s="18"/>
      <c r="H76" s="18"/>
      <c r="I76" s="18"/>
      <c r="J76" s="18"/>
      <c r="K76" s="4"/>
      <c r="L76" s="4"/>
    </row>
    <row r="77" spans="1:12" ht="18" x14ac:dyDescent="0.25">
      <c r="A77" s="4"/>
      <c r="B77" s="35"/>
      <c r="C77" s="18"/>
      <c r="D77" s="10" t="str">
        <f>IF(C77="","",IFERROR(INDEX(Lists!$B$2:$B$27,MATCH(C77,Lists!$A$2:$A$27,0)),"رمز غير معروف"))</f>
        <v/>
      </c>
      <c r="E77" s="4"/>
      <c r="F77" s="4"/>
      <c r="G77" s="18"/>
      <c r="H77" s="18"/>
      <c r="I77" s="18"/>
      <c r="J77" s="18"/>
      <c r="K77" s="4"/>
      <c r="L77" s="4"/>
    </row>
    <row r="78" spans="1:12" ht="18" x14ac:dyDescent="0.25">
      <c r="A78" s="4"/>
      <c r="B78" s="35"/>
      <c r="C78" s="18"/>
      <c r="D78" s="10" t="str">
        <f>IF(C78="","",IFERROR(INDEX(Lists!$B$2:$B$27,MATCH(C78,Lists!$A$2:$A$27,0)),"رمز غير معروف"))</f>
        <v/>
      </c>
      <c r="E78" s="4"/>
      <c r="F78" s="4"/>
      <c r="G78" s="18"/>
      <c r="H78" s="18"/>
      <c r="I78" s="18"/>
      <c r="J78" s="18"/>
      <c r="K78" s="4"/>
      <c r="L78" s="4"/>
    </row>
    <row r="79" spans="1:12" ht="18" x14ac:dyDescent="0.25">
      <c r="A79" s="4"/>
      <c r="B79" s="35"/>
      <c r="C79" s="18"/>
      <c r="D79" s="10" t="str">
        <f>IF(C79="","",IFERROR(INDEX(Lists!$B$2:$B$27,MATCH(C79,Lists!$A$2:$A$27,0)),"رمز غير معروف"))</f>
        <v/>
      </c>
      <c r="E79" s="4"/>
      <c r="F79" s="4"/>
      <c r="G79" s="18"/>
      <c r="H79" s="18"/>
      <c r="I79" s="18"/>
      <c r="J79" s="18"/>
      <c r="K79" s="4"/>
      <c r="L79" s="4"/>
    </row>
    <row r="80" spans="1:12" ht="18" x14ac:dyDescent="0.25">
      <c r="A80" s="4"/>
      <c r="B80" s="35"/>
      <c r="C80" s="18"/>
      <c r="D80" s="10" t="str">
        <f>IF(C80="","",IFERROR(INDEX(Lists!$B$2:$B$27,MATCH(C80,Lists!$A$2:$A$27,0)),"رمز غير معروف"))</f>
        <v/>
      </c>
      <c r="E80" s="4"/>
      <c r="F80" s="4"/>
      <c r="G80" s="18"/>
      <c r="H80" s="18"/>
      <c r="I80" s="18"/>
      <c r="J80" s="18"/>
      <c r="K80" s="4"/>
      <c r="L80" s="4"/>
    </row>
    <row r="81" spans="1:12" ht="18" x14ac:dyDescent="0.25">
      <c r="A81" s="4"/>
      <c r="B81" s="35"/>
      <c r="C81" s="18"/>
      <c r="D81" s="10" t="str">
        <f>IF(C81="","",IFERROR(INDEX(Lists!$B$2:$B$27,MATCH(C81,Lists!$A$2:$A$27,0)),"رمز غير معروف"))</f>
        <v/>
      </c>
      <c r="E81" s="4"/>
      <c r="F81" s="4"/>
      <c r="G81" s="18"/>
      <c r="H81" s="18"/>
      <c r="I81" s="18"/>
      <c r="J81" s="18"/>
      <c r="K81" s="4"/>
      <c r="L81" s="4"/>
    </row>
    <row r="82" spans="1:12" ht="18" x14ac:dyDescent="0.25">
      <c r="A82" s="4"/>
      <c r="B82" s="35"/>
      <c r="C82" s="18"/>
      <c r="D82" s="10" t="str">
        <f>IF(C82="","",IFERROR(INDEX(Lists!$B$2:$B$27,MATCH(C82,Lists!$A$2:$A$27,0)),"رمز غير معروف"))</f>
        <v/>
      </c>
      <c r="E82" s="4"/>
      <c r="F82" s="4"/>
      <c r="G82" s="18"/>
      <c r="H82" s="18"/>
      <c r="I82" s="18"/>
      <c r="J82" s="18"/>
      <c r="K82" s="4"/>
      <c r="L82" s="4"/>
    </row>
    <row r="83" spans="1:12" ht="18" x14ac:dyDescent="0.25">
      <c r="A83" s="4"/>
      <c r="B83" s="35"/>
      <c r="C83" s="18"/>
      <c r="D83" s="10" t="str">
        <f>IF(C83="","",IFERROR(INDEX(Lists!$B$2:$B$27,MATCH(C83,Lists!$A$2:$A$27,0)),"رمز غير معروف"))</f>
        <v/>
      </c>
      <c r="E83" s="4"/>
      <c r="F83" s="4"/>
      <c r="G83" s="18"/>
      <c r="H83" s="18"/>
      <c r="I83" s="18"/>
      <c r="J83" s="18"/>
      <c r="K83" s="4"/>
      <c r="L83" s="4"/>
    </row>
    <row r="84" spans="1:12" ht="18" x14ac:dyDescent="0.25">
      <c r="A84" s="4"/>
      <c r="B84" s="35"/>
      <c r="C84" s="18"/>
      <c r="D84" s="10" t="str">
        <f>IF(C84="","",IFERROR(INDEX(Lists!$B$2:$B$27,MATCH(C84,Lists!$A$2:$A$27,0)),"رمز غير معروف"))</f>
        <v/>
      </c>
      <c r="E84" s="4"/>
      <c r="F84" s="4"/>
      <c r="G84" s="18"/>
      <c r="H84" s="18"/>
      <c r="I84" s="18"/>
      <c r="J84" s="18"/>
      <c r="K84" s="4"/>
      <c r="L84" s="4"/>
    </row>
    <row r="85" spans="1:12" ht="18" x14ac:dyDescent="0.25">
      <c r="A85" s="4"/>
      <c r="B85" s="35"/>
      <c r="C85" s="18"/>
      <c r="D85" s="10" t="str">
        <f>IF(C85="","",IFERROR(INDEX(Lists!$B$2:$B$27,MATCH(C85,Lists!$A$2:$A$27,0)),"رمز غير معروف"))</f>
        <v/>
      </c>
      <c r="E85" s="4"/>
      <c r="F85" s="4"/>
      <c r="G85" s="18"/>
      <c r="H85" s="18"/>
      <c r="I85" s="18"/>
      <c r="J85" s="18"/>
      <c r="K85" s="4"/>
      <c r="L85" s="4"/>
    </row>
    <row r="86" spans="1:12" ht="18" x14ac:dyDescent="0.25">
      <c r="A86" s="4"/>
      <c r="B86" s="35"/>
      <c r="C86" s="18"/>
      <c r="D86" s="10" t="str">
        <f>IF(C86="","",IFERROR(INDEX(Lists!$B$2:$B$27,MATCH(C86,Lists!$A$2:$A$27,0)),"رمز غير معروف"))</f>
        <v/>
      </c>
      <c r="E86" s="4"/>
      <c r="F86" s="4"/>
      <c r="G86" s="18"/>
      <c r="H86" s="18"/>
      <c r="I86" s="18"/>
      <c r="J86" s="18"/>
      <c r="K86" s="4"/>
      <c r="L86" s="4"/>
    </row>
    <row r="87" spans="1:12" ht="18" x14ac:dyDescent="0.25">
      <c r="A87" s="4"/>
      <c r="B87" s="35"/>
      <c r="C87" s="18"/>
      <c r="D87" s="10" t="str">
        <f>IF(C87="","",IFERROR(INDEX(Lists!$B$2:$B$27,MATCH(C87,Lists!$A$2:$A$27,0)),"رمز غير معروف"))</f>
        <v/>
      </c>
      <c r="E87" s="4"/>
      <c r="F87" s="4"/>
      <c r="G87" s="18"/>
      <c r="H87" s="18"/>
      <c r="I87" s="18"/>
      <c r="J87" s="18"/>
      <c r="K87" s="4"/>
      <c r="L87" s="4"/>
    </row>
    <row r="88" spans="1:12" ht="18" x14ac:dyDescent="0.25">
      <c r="A88" s="4"/>
      <c r="B88" s="35"/>
      <c r="C88" s="18"/>
      <c r="D88" s="10" t="str">
        <f>IF(C88="","",IFERROR(INDEX(Lists!$B$2:$B$27,MATCH(C88,Lists!$A$2:$A$27,0)),"رمز غير معروف"))</f>
        <v/>
      </c>
      <c r="E88" s="4"/>
      <c r="F88" s="4"/>
      <c r="G88" s="18"/>
      <c r="H88" s="18"/>
      <c r="I88" s="18"/>
      <c r="J88" s="18"/>
      <c r="K88" s="4"/>
      <c r="L88" s="4"/>
    </row>
    <row r="89" spans="1:12" ht="18" x14ac:dyDescent="0.25">
      <c r="A89" s="4"/>
      <c r="B89" s="35"/>
      <c r="C89" s="18"/>
      <c r="D89" s="10" t="str">
        <f>IF(C89="","",IFERROR(INDEX(Lists!$B$2:$B$27,MATCH(C89,Lists!$A$2:$A$27,0)),"رمز غير معروف"))</f>
        <v/>
      </c>
      <c r="E89" s="4"/>
      <c r="F89" s="4"/>
      <c r="G89" s="18"/>
      <c r="H89" s="18"/>
      <c r="I89" s="18"/>
      <c r="J89" s="18"/>
      <c r="K89" s="4"/>
      <c r="L89" s="4"/>
    </row>
    <row r="90" spans="1:12" ht="18" x14ac:dyDescent="0.25">
      <c r="A90" s="4"/>
      <c r="B90" s="35"/>
      <c r="C90" s="18"/>
      <c r="D90" s="10" t="str">
        <f>IF(C90="","",IFERROR(INDEX(Lists!$B$2:$B$27,MATCH(C90,Lists!$A$2:$A$27,0)),"رمز غير معروف"))</f>
        <v/>
      </c>
      <c r="E90" s="4"/>
      <c r="F90" s="4"/>
      <c r="G90" s="18"/>
      <c r="H90" s="18"/>
      <c r="I90" s="18"/>
      <c r="J90" s="18"/>
      <c r="K90" s="4"/>
      <c r="L90" s="4"/>
    </row>
    <row r="91" spans="1:12" ht="18" x14ac:dyDescent="0.25">
      <c r="A91" s="4"/>
      <c r="B91" s="35"/>
      <c r="C91" s="18"/>
      <c r="D91" s="10" t="str">
        <f>IF(C91="","",IFERROR(INDEX(Lists!$B$2:$B$27,MATCH(C91,Lists!$A$2:$A$27,0)),"رمز غير معروف"))</f>
        <v/>
      </c>
      <c r="E91" s="4"/>
      <c r="F91" s="4"/>
      <c r="G91" s="18"/>
      <c r="H91" s="18"/>
      <c r="I91" s="18"/>
      <c r="J91" s="18"/>
      <c r="K91" s="4"/>
      <c r="L91" s="4"/>
    </row>
    <row r="92" spans="1:12" ht="18" x14ac:dyDescent="0.25">
      <c r="A92" s="4"/>
      <c r="B92" s="35"/>
      <c r="C92" s="18"/>
      <c r="D92" s="10" t="str">
        <f>IF(C92="","",IFERROR(INDEX(Lists!$B$2:$B$27,MATCH(C92,Lists!$A$2:$A$27,0)),"رمز غير معروف"))</f>
        <v/>
      </c>
      <c r="E92" s="4"/>
      <c r="F92" s="4"/>
      <c r="G92" s="18"/>
      <c r="H92" s="18"/>
      <c r="I92" s="18"/>
      <c r="J92" s="18"/>
      <c r="K92" s="4"/>
      <c r="L92" s="4"/>
    </row>
    <row r="93" spans="1:12" ht="18" x14ac:dyDescent="0.25">
      <c r="A93" s="4"/>
      <c r="B93" s="35"/>
      <c r="C93" s="18"/>
      <c r="D93" s="10" t="str">
        <f>IF(C93="","",IFERROR(INDEX(Lists!$B$2:$B$27,MATCH(C93,Lists!$A$2:$A$27,0)),"رمز غير معروف"))</f>
        <v/>
      </c>
      <c r="E93" s="4"/>
      <c r="F93" s="4"/>
      <c r="G93" s="18"/>
      <c r="H93" s="18"/>
      <c r="I93" s="18"/>
      <c r="J93" s="18"/>
      <c r="K93" s="4"/>
      <c r="L93" s="4"/>
    </row>
    <row r="94" spans="1:12" ht="18" x14ac:dyDescent="0.25">
      <c r="A94" s="4"/>
      <c r="B94" s="35"/>
      <c r="C94" s="18"/>
      <c r="D94" s="10" t="str">
        <f>IF(C94="","",IFERROR(INDEX(Lists!$B$2:$B$27,MATCH(C94,Lists!$A$2:$A$27,0)),"رمز غير معروف"))</f>
        <v/>
      </c>
      <c r="E94" s="4"/>
      <c r="F94" s="4"/>
      <c r="G94" s="18"/>
      <c r="H94" s="18"/>
      <c r="I94" s="18"/>
      <c r="J94" s="18"/>
      <c r="K94" s="4"/>
      <c r="L94" s="4"/>
    </row>
    <row r="95" spans="1:12" ht="18" x14ac:dyDescent="0.25">
      <c r="A95" s="4"/>
      <c r="B95" s="35"/>
      <c r="C95" s="18"/>
      <c r="D95" s="10" t="str">
        <f>IF(C95="","",IFERROR(INDEX(Lists!$B$2:$B$27,MATCH(C95,Lists!$A$2:$A$27,0)),"رمز غير معروف"))</f>
        <v/>
      </c>
      <c r="E95" s="4"/>
      <c r="F95" s="4"/>
      <c r="G95" s="18"/>
      <c r="H95" s="18"/>
      <c r="I95" s="18"/>
      <c r="J95" s="18"/>
      <c r="K95" s="4"/>
      <c r="L95" s="4"/>
    </row>
    <row r="96" spans="1:12" ht="18" x14ac:dyDescent="0.25">
      <c r="A96" s="4"/>
      <c r="B96" s="35"/>
      <c r="C96" s="18"/>
      <c r="D96" s="10" t="str">
        <f>IF(C96="","",IFERROR(INDEX(Lists!$B$2:$B$27,MATCH(C96,Lists!$A$2:$A$27,0)),"رمز غير معروف"))</f>
        <v/>
      </c>
      <c r="E96" s="4"/>
      <c r="F96" s="4"/>
      <c r="G96" s="18"/>
      <c r="H96" s="18"/>
      <c r="I96" s="18"/>
      <c r="J96" s="18"/>
      <c r="K96" s="4"/>
      <c r="L96" s="4"/>
    </row>
    <row r="97" spans="1:12" ht="18" x14ac:dyDescent="0.25">
      <c r="A97" s="4"/>
      <c r="B97" s="35"/>
      <c r="C97" s="18"/>
      <c r="D97" s="10" t="str">
        <f>IF(C97="","",IFERROR(INDEX(Lists!$B$2:$B$27,MATCH(C97,Lists!$A$2:$A$27,0)),"رمز غير معروف"))</f>
        <v/>
      </c>
      <c r="E97" s="4"/>
      <c r="F97" s="4"/>
      <c r="G97" s="18"/>
      <c r="H97" s="18"/>
      <c r="I97" s="18"/>
      <c r="J97" s="18"/>
      <c r="K97" s="4"/>
      <c r="L97" s="4"/>
    </row>
    <row r="98" spans="1:12" ht="18" x14ac:dyDescent="0.25">
      <c r="A98" s="4"/>
      <c r="B98" s="35"/>
      <c r="C98" s="18"/>
      <c r="D98" s="10" t="str">
        <f>IF(C98="","",IFERROR(INDEX(Lists!$B$2:$B$27,MATCH(C98,Lists!$A$2:$A$27,0)),"رمز غير معروف"))</f>
        <v/>
      </c>
      <c r="E98" s="4"/>
      <c r="F98" s="4"/>
      <c r="G98" s="18"/>
      <c r="H98" s="18"/>
      <c r="I98" s="18"/>
      <c r="J98" s="18"/>
      <c r="K98" s="4"/>
      <c r="L98" s="4"/>
    </row>
    <row r="99" spans="1:12" ht="18" x14ac:dyDescent="0.25">
      <c r="A99" s="4"/>
      <c r="B99" s="35"/>
      <c r="C99" s="18"/>
      <c r="D99" s="10" t="str">
        <f>IF(C99="","",IFERROR(INDEX(Lists!$B$2:$B$27,MATCH(C99,Lists!$A$2:$A$27,0)),"رمز غير معروف"))</f>
        <v/>
      </c>
      <c r="E99" s="4"/>
      <c r="F99" s="4"/>
      <c r="G99" s="18"/>
      <c r="H99" s="18"/>
      <c r="I99" s="18"/>
      <c r="J99" s="18"/>
      <c r="K99" s="4"/>
      <c r="L99" s="4"/>
    </row>
    <row r="100" spans="1:12" ht="18" x14ac:dyDescent="0.25">
      <c r="A100" s="4"/>
      <c r="B100" s="35"/>
      <c r="C100" s="18"/>
      <c r="D100" s="10" t="str">
        <f>IF(C100="","",IFERROR(INDEX(Lists!$B$2:$B$27,MATCH(C100,Lists!$A$2:$A$27,0)),"رمز غير معروف"))</f>
        <v/>
      </c>
      <c r="E100" s="4"/>
      <c r="F100" s="4"/>
      <c r="G100" s="18"/>
      <c r="H100" s="18"/>
      <c r="I100" s="18"/>
      <c r="J100" s="18"/>
      <c r="K100" s="4"/>
      <c r="L100" s="4"/>
    </row>
    <row r="101" spans="1:12" ht="18" x14ac:dyDescent="0.25">
      <c r="A101" s="4"/>
      <c r="B101" s="35"/>
      <c r="C101" s="18"/>
      <c r="D101" s="10" t="str">
        <f>IF(C101="","",IFERROR(INDEX(Lists!$B$2:$B$27,MATCH(C101,Lists!$A$2:$A$27,0)),"رمز غير معروف"))</f>
        <v/>
      </c>
      <c r="E101" s="4"/>
      <c r="F101" s="4"/>
      <c r="G101" s="18"/>
      <c r="H101" s="18"/>
      <c r="I101" s="18"/>
      <c r="J101" s="18"/>
      <c r="K101" s="4"/>
      <c r="L101" s="4"/>
    </row>
    <row r="102" spans="1:12" ht="18" x14ac:dyDescent="0.25">
      <c r="A102" s="4"/>
      <c r="B102" s="35"/>
      <c r="C102" s="18"/>
      <c r="D102" s="10" t="str">
        <f>IF(C102="","",IFERROR(INDEX(Lists!$B$2:$B$27,MATCH(C102,Lists!$A$2:$A$27,0)),"رمز غير معروف"))</f>
        <v/>
      </c>
      <c r="E102" s="4"/>
      <c r="F102" s="4"/>
      <c r="G102" s="18"/>
      <c r="H102" s="18"/>
      <c r="I102" s="18"/>
      <c r="J102" s="18"/>
      <c r="K102" s="4"/>
      <c r="L102" s="4"/>
    </row>
    <row r="103" spans="1:12" ht="18" x14ac:dyDescent="0.25">
      <c r="A103" s="4"/>
      <c r="B103" s="35"/>
      <c r="C103" s="18"/>
      <c r="D103" s="10" t="str">
        <f>IF(C103="","",IFERROR(INDEX(Lists!$B$2:$B$27,MATCH(C103,Lists!$A$2:$A$27,0)),"رمز غير معروف"))</f>
        <v/>
      </c>
      <c r="E103" s="4"/>
      <c r="F103" s="4"/>
      <c r="G103" s="18"/>
      <c r="H103" s="18"/>
      <c r="I103" s="18"/>
      <c r="J103" s="18"/>
      <c r="K103" s="4"/>
      <c r="L103" s="4"/>
    </row>
    <row r="104" spans="1:12" ht="18" x14ac:dyDescent="0.25">
      <c r="A104" s="4"/>
      <c r="B104" s="35"/>
      <c r="C104" s="18"/>
      <c r="D104" s="10" t="str">
        <f>IF(C104="","",IFERROR(INDEX(Lists!$B$2:$B$27,MATCH(C104,Lists!$A$2:$A$27,0)),"رمز غير معروف"))</f>
        <v/>
      </c>
      <c r="E104" s="4"/>
      <c r="F104" s="4"/>
      <c r="G104" s="18"/>
      <c r="H104" s="18"/>
      <c r="I104" s="18"/>
      <c r="J104" s="18"/>
      <c r="K104" s="4"/>
      <c r="L104" s="4"/>
    </row>
    <row r="105" spans="1:12" ht="18" x14ac:dyDescent="0.25">
      <c r="A105" s="4"/>
      <c r="B105" s="35"/>
      <c r="C105" s="18"/>
      <c r="D105" s="10" t="str">
        <f>IF(C105="","",IFERROR(INDEX(Lists!$B$2:$B$27,MATCH(C105,Lists!$A$2:$A$27,0)),"رمز غير معروف"))</f>
        <v/>
      </c>
      <c r="E105" s="4"/>
      <c r="F105" s="4"/>
      <c r="G105" s="18"/>
      <c r="H105" s="18"/>
      <c r="I105" s="18"/>
      <c r="J105" s="18"/>
      <c r="K105" s="4"/>
      <c r="L105" s="4"/>
    </row>
    <row r="106" spans="1:12" ht="18" x14ac:dyDescent="0.25">
      <c r="A106" s="4"/>
      <c r="B106" s="35"/>
      <c r="C106" s="18"/>
      <c r="D106" s="10" t="str">
        <f>IF(C106="","",IFERROR(INDEX(Lists!$B$2:$B$27,MATCH(C106,Lists!$A$2:$A$27,0)),"رمز غير معروف"))</f>
        <v/>
      </c>
      <c r="E106" s="4"/>
      <c r="F106" s="4"/>
      <c r="G106" s="18"/>
      <c r="H106" s="18"/>
      <c r="I106" s="18"/>
      <c r="J106" s="18"/>
      <c r="K106" s="4"/>
      <c r="L106" s="4"/>
    </row>
    <row r="107" spans="1:12" ht="18" x14ac:dyDescent="0.25">
      <c r="A107" s="4"/>
      <c r="B107" s="35"/>
      <c r="C107" s="18"/>
      <c r="D107" s="10" t="str">
        <f>IF(C107="","",IFERROR(INDEX(Lists!$B$2:$B$27,MATCH(C107,Lists!$A$2:$A$27,0)),"رمز غير معروف"))</f>
        <v/>
      </c>
      <c r="E107" s="4"/>
      <c r="F107" s="4"/>
      <c r="G107" s="18"/>
      <c r="H107" s="18"/>
      <c r="I107" s="18"/>
      <c r="J107" s="18"/>
      <c r="K107" s="4"/>
      <c r="L107" s="4"/>
    </row>
    <row r="108" spans="1:12" ht="18" x14ac:dyDescent="0.25">
      <c r="A108" s="4"/>
      <c r="B108" s="35"/>
      <c r="C108" s="18"/>
      <c r="D108" s="10" t="str">
        <f>IF(C108="","",IFERROR(INDEX(Lists!$B$2:$B$27,MATCH(C108,Lists!$A$2:$A$27,0)),"رمز غير معروف"))</f>
        <v/>
      </c>
      <c r="E108" s="4"/>
      <c r="F108" s="4"/>
      <c r="G108" s="18"/>
      <c r="H108" s="18"/>
      <c r="I108" s="18"/>
      <c r="J108" s="18"/>
      <c r="K108" s="4"/>
      <c r="L108" s="4"/>
    </row>
    <row r="109" spans="1:12" ht="18" x14ac:dyDescent="0.25">
      <c r="A109" s="4"/>
      <c r="B109" s="35"/>
      <c r="C109" s="18"/>
      <c r="D109" s="10" t="str">
        <f>IF(C109="","",IFERROR(INDEX(Lists!$B$2:$B$27,MATCH(C109,Lists!$A$2:$A$27,0)),"رمز غير معروف"))</f>
        <v/>
      </c>
      <c r="E109" s="4"/>
      <c r="F109" s="4"/>
      <c r="G109" s="18"/>
      <c r="H109" s="18"/>
      <c r="I109" s="18"/>
      <c r="J109" s="18"/>
      <c r="K109" s="4"/>
      <c r="L109" s="4"/>
    </row>
    <row r="110" spans="1:12" ht="18" x14ac:dyDescent="0.25">
      <c r="A110" s="4"/>
      <c r="B110" s="35"/>
      <c r="C110" s="18"/>
      <c r="D110" s="10" t="str">
        <f>IF(C110="","",IFERROR(INDEX(Lists!$B$2:$B$27,MATCH(C110,Lists!$A$2:$A$27,0)),"رمز غير معروف"))</f>
        <v/>
      </c>
      <c r="E110" s="4"/>
      <c r="F110" s="4"/>
      <c r="G110" s="18"/>
      <c r="H110" s="18"/>
      <c r="I110" s="18"/>
      <c r="J110" s="18"/>
      <c r="K110" s="4"/>
      <c r="L110" s="4"/>
    </row>
    <row r="111" spans="1:12" ht="18" x14ac:dyDescent="0.25">
      <c r="A111" s="4"/>
      <c r="B111" s="35"/>
      <c r="C111" s="18"/>
      <c r="D111" s="10" t="str">
        <f>IF(C111="","",IFERROR(INDEX(Lists!$B$2:$B$27,MATCH(C111,Lists!$A$2:$A$27,0)),"رمز غير معروف"))</f>
        <v/>
      </c>
      <c r="E111" s="4"/>
      <c r="F111" s="4"/>
      <c r="G111" s="18"/>
      <c r="H111" s="18"/>
      <c r="I111" s="18"/>
      <c r="J111" s="18"/>
      <c r="K111" s="4"/>
      <c r="L111" s="4"/>
    </row>
    <row r="112" spans="1:12" ht="18" x14ac:dyDescent="0.25">
      <c r="A112" s="4"/>
      <c r="B112" s="35"/>
      <c r="C112" s="18"/>
      <c r="D112" s="10" t="str">
        <f>IF(C112="","",IFERROR(INDEX(Lists!$B$2:$B$27,MATCH(C112,Lists!$A$2:$A$27,0)),"رمز غير معروف"))</f>
        <v/>
      </c>
      <c r="E112" s="4"/>
      <c r="F112" s="4"/>
      <c r="G112" s="18"/>
      <c r="H112" s="18"/>
      <c r="I112" s="18"/>
      <c r="J112" s="18"/>
      <c r="K112" s="4"/>
      <c r="L112" s="4"/>
    </row>
    <row r="113" spans="1:12" ht="18" x14ac:dyDescent="0.25">
      <c r="A113" s="4"/>
      <c r="B113" s="35"/>
      <c r="C113" s="18"/>
      <c r="D113" s="10" t="str">
        <f>IF(C113="","",IFERROR(INDEX(Lists!$B$2:$B$27,MATCH(C113,Lists!$A$2:$A$27,0)),"رمز غير معروف"))</f>
        <v/>
      </c>
      <c r="E113" s="4"/>
      <c r="F113" s="4"/>
      <c r="G113" s="18"/>
      <c r="H113" s="18"/>
      <c r="I113" s="18"/>
      <c r="J113" s="18"/>
      <c r="K113" s="4"/>
      <c r="L113" s="4"/>
    </row>
    <row r="114" spans="1:12" ht="18" x14ac:dyDescent="0.25">
      <c r="A114" s="4"/>
      <c r="B114" s="35"/>
      <c r="C114" s="18"/>
      <c r="D114" s="10" t="str">
        <f>IF(C114="","",IFERROR(INDEX(Lists!$B$2:$B$27,MATCH(C114,Lists!$A$2:$A$27,0)),"رمز غير معروف"))</f>
        <v/>
      </c>
      <c r="E114" s="4"/>
      <c r="F114" s="4"/>
      <c r="G114" s="18"/>
      <c r="H114" s="18"/>
      <c r="I114" s="18"/>
      <c r="J114" s="18"/>
      <c r="K114" s="4"/>
      <c r="L114" s="4"/>
    </row>
    <row r="115" spans="1:12" ht="18" x14ac:dyDescent="0.25">
      <c r="A115" s="4"/>
      <c r="B115" s="35"/>
      <c r="C115" s="18"/>
      <c r="D115" s="10" t="str">
        <f>IF(C115="","",IFERROR(INDEX(Lists!$B$2:$B$27,MATCH(C115,Lists!$A$2:$A$27,0)),"رمز غير معروف"))</f>
        <v/>
      </c>
      <c r="E115" s="4"/>
      <c r="F115" s="4"/>
      <c r="G115" s="18"/>
      <c r="H115" s="18"/>
      <c r="I115" s="18"/>
      <c r="J115" s="18"/>
      <c r="K115" s="4"/>
      <c r="L115" s="4"/>
    </row>
    <row r="116" spans="1:12" ht="18" x14ac:dyDescent="0.25">
      <c r="A116" s="4"/>
      <c r="B116" s="35"/>
      <c r="C116" s="18"/>
      <c r="D116" s="10" t="str">
        <f>IF(C116="","",IFERROR(INDEX(Lists!$B$2:$B$27,MATCH(C116,Lists!$A$2:$A$27,0)),"رمز غير معروف"))</f>
        <v/>
      </c>
      <c r="E116" s="4"/>
      <c r="F116" s="4"/>
      <c r="G116" s="18"/>
      <c r="H116" s="18"/>
      <c r="I116" s="18"/>
      <c r="J116" s="18"/>
      <c r="K116" s="4"/>
      <c r="L116" s="4"/>
    </row>
    <row r="117" spans="1:12" ht="18" x14ac:dyDescent="0.25">
      <c r="A117" s="4"/>
      <c r="B117" s="35"/>
      <c r="C117" s="18"/>
      <c r="D117" s="10" t="str">
        <f>IF(C117="","",IFERROR(INDEX(Lists!$B$2:$B$27,MATCH(C117,Lists!$A$2:$A$27,0)),"رمز غير معروف"))</f>
        <v/>
      </c>
      <c r="E117" s="4"/>
      <c r="F117" s="4"/>
      <c r="G117" s="18"/>
      <c r="H117" s="18"/>
      <c r="I117" s="18"/>
      <c r="J117" s="18"/>
      <c r="K117" s="4"/>
      <c r="L117" s="4"/>
    </row>
    <row r="118" spans="1:12" ht="18" x14ac:dyDescent="0.25">
      <c r="A118" s="4"/>
      <c r="B118" s="35"/>
      <c r="C118" s="18"/>
      <c r="D118" s="10" t="str">
        <f>IF(C118="","",IFERROR(INDEX(Lists!$B$2:$B$27,MATCH(C118,Lists!$A$2:$A$27,0)),"رمز غير معروف"))</f>
        <v/>
      </c>
      <c r="E118" s="4"/>
      <c r="F118" s="4"/>
      <c r="G118" s="18"/>
      <c r="H118" s="18"/>
      <c r="I118" s="18"/>
      <c r="J118" s="18"/>
      <c r="K118" s="4"/>
      <c r="L118" s="4"/>
    </row>
    <row r="119" spans="1:12" ht="18" x14ac:dyDescent="0.25">
      <c r="A119" s="4"/>
      <c r="B119" s="35"/>
      <c r="C119" s="18"/>
      <c r="D119" s="10" t="str">
        <f>IF(C119="","",IFERROR(INDEX(Lists!$B$2:$B$27,MATCH(C119,Lists!$A$2:$A$27,0)),"رمز غير معروف"))</f>
        <v/>
      </c>
      <c r="E119" s="4"/>
      <c r="F119" s="4"/>
      <c r="G119" s="18"/>
      <c r="H119" s="18"/>
      <c r="I119" s="18"/>
      <c r="J119" s="18"/>
      <c r="K119" s="4"/>
      <c r="L119" s="4"/>
    </row>
    <row r="120" spans="1:12" ht="18" x14ac:dyDescent="0.25">
      <c r="A120" s="4"/>
      <c r="B120" s="35"/>
      <c r="C120" s="18"/>
      <c r="D120" s="10" t="str">
        <f>IF(C120="","",IFERROR(INDEX(Lists!$B$2:$B$27,MATCH(C120,Lists!$A$2:$A$27,0)),"رمز غير معروف"))</f>
        <v/>
      </c>
      <c r="E120" s="4"/>
      <c r="F120" s="4"/>
      <c r="G120" s="18"/>
      <c r="H120" s="18"/>
      <c r="I120" s="18"/>
      <c r="J120" s="18"/>
      <c r="K120" s="4"/>
      <c r="L120" s="4"/>
    </row>
    <row r="121" spans="1:12" ht="18" x14ac:dyDescent="0.25">
      <c r="A121" s="4"/>
      <c r="B121" s="35"/>
      <c r="C121" s="18"/>
      <c r="D121" s="10" t="str">
        <f>IF(C121="","",IFERROR(INDEX(Lists!$B$2:$B$27,MATCH(C121,Lists!$A$2:$A$27,0)),"رمز غير معروف"))</f>
        <v/>
      </c>
      <c r="E121" s="4"/>
      <c r="F121" s="4"/>
      <c r="G121" s="18"/>
      <c r="H121" s="18"/>
      <c r="I121" s="18"/>
      <c r="J121" s="18"/>
      <c r="K121" s="4"/>
      <c r="L121" s="4"/>
    </row>
    <row r="122" spans="1:12" ht="18" x14ac:dyDescent="0.25">
      <c r="A122" s="4"/>
      <c r="B122" s="35"/>
      <c r="C122" s="18"/>
      <c r="D122" s="10" t="str">
        <f>IF(C122="","",IFERROR(INDEX(Lists!$B$2:$B$27,MATCH(C122,Lists!$A$2:$A$27,0)),"رمز غير معروف"))</f>
        <v/>
      </c>
      <c r="E122" s="4"/>
      <c r="F122" s="4"/>
      <c r="G122" s="18"/>
      <c r="H122" s="18"/>
      <c r="I122" s="18"/>
      <c r="J122" s="18"/>
      <c r="K122" s="4"/>
      <c r="L122" s="4"/>
    </row>
    <row r="123" spans="1:12" ht="18" x14ac:dyDescent="0.25">
      <c r="A123" s="4"/>
      <c r="B123" s="35"/>
      <c r="C123" s="18"/>
      <c r="D123" s="10" t="str">
        <f>IF(C123="","",IFERROR(INDEX(Lists!$B$2:$B$27,MATCH(C123,Lists!$A$2:$A$27,0)),"رمز غير معروف"))</f>
        <v/>
      </c>
      <c r="E123" s="4"/>
      <c r="F123" s="4"/>
      <c r="G123" s="18"/>
      <c r="H123" s="18"/>
      <c r="I123" s="18"/>
      <c r="J123" s="18"/>
      <c r="K123" s="4"/>
      <c r="L123" s="4"/>
    </row>
    <row r="124" spans="1:12" ht="18" x14ac:dyDescent="0.25">
      <c r="A124" s="4"/>
      <c r="B124" s="35"/>
      <c r="C124" s="18"/>
      <c r="D124" s="10" t="str">
        <f>IF(C124="","",IFERROR(INDEX(Lists!$B$2:$B$27,MATCH(C124,Lists!$A$2:$A$27,0)),"رمز غير معروف"))</f>
        <v/>
      </c>
      <c r="E124" s="4"/>
      <c r="F124" s="4"/>
      <c r="G124" s="18"/>
      <c r="H124" s="18"/>
      <c r="I124" s="18"/>
      <c r="J124" s="18"/>
      <c r="K124" s="4"/>
      <c r="L124" s="4"/>
    </row>
    <row r="125" spans="1:12" ht="18" x14ac:dyDescent="0.25">
      <c r="A125" s="4"/>
      <c r="B125" s="35"/>
      <c r="C125" s="18"/>
      <c r="D125" s="10" t="str">
        <f>IF(C125="","",IFERROR(INDEX(Lists!$B$2:$B$27,MATCH(C125,Lists!$A$2:$A$27,0)),"رمز غير معروف"))</f>
        <v/>
      </c>
      <c r="E125" s="4"/>
      <c r="F125" s="4"/>
      <c r="G125" s="18"/>
      <c r="H125" s="18"/>
      <c r="I125" s="18"/>
      <c r="J125" s="18"/>
      <c r="K125" s="4"/>
      <c r="L125" s="4"/>
    </row>
    <row r="126" spans="1:12" ht="18" x14ac:dyDescent="0.25">
      <c r="A126" s="4"/>
      <c r="B126" s="35"/>
      <c r="C126" s="18"/>
      <c r="D126" s="10" t="str">
        <f>IF(C126="","",IFERROR(INDEX(Lists!$B$2:$B$27,MATCH(C126,Lists!$A$2:$A$27,0)),"رمز غير معروف"))</f>
        <v/>
      </c>
      <c r="E126" s="4"/>
      <c r="F126" s="4"/>
      <c r="G126" s="18"/>
      <c r="H126" s="18"/>
      <c r="I126" s="18"/>
      <c r="J126" s="18"/>
      <c r="K126" s="4"/>
      <c r="L126" s="4"/>
    </row>
    <row r="127" spans="1:12" ht="18" x14ac:dyDescent="0.25">
      <c r="A127" s="4"/>
      <c r="B127" s="35"/>
      <c r="C127" s="18"/>
      <c r="D127" s="10" t="str">
        <f>IF(C127="","",IFERROR(INDEX(Lists!$B$2:$B$27,MATCH(C127,Lists!$A$2:$A$27,0)),"رمز غير معروف"))</f>
        <v/>
      </c>
      <c r="E127" s="4"/>
      <c r="F127" s="4"/>
      <c r="G127" s="18"/>
      <c r="H127" s="18"/>
      <c r="I127" s="18"/>
      <c r="J127" s="18"/>
      <c r="K127" s="4"/>
      <c r="L127" s="4"/>
    </row>
    <row r="128" spans="1:12" ht="18" x14ac:dyDescent="0.25">
      <c r="A128" s="4"/>
      <c r="B128" s="35"/>
      <c r="C128" s="18"/>
      <c r="D128" s="10" t="str">
        <f>IF(C128="","",IFERROR(INDEX(Lists!$B$2:$B$27,MATCH(C128,Lists!$A$2:$A$27,0)),"رمز غير معروف"))</f>
        <v/>
      </c>
      <c r="E128" s="4"/>
      <c r="F128" s="4"/>
      <c r="G128" s="18"/>
      <c r="H128" s="18"/>
      <c r="I128" s="18"/>
      <c r="J128" s="18"/>
      <c r="K128" s="4"/>
      <c r="L128" s="4"/>
    </row>
    <row r="129" spans="1:12" ht="18" x14ac:dyDescent="0.25">
      <c r="A129" s="4"/>
      <c r="B129" s="35"/>
      <c r="C129" s="18"/>
      <c r="D129" s="10" t="str">
        <f>IF(C129="","",IFERROR(INDEX(Lists!$B$2:$B$27,MATCH(C129,Lists!$A$2:$A$27,0)),"رمز غير معروف"))</f>
        <v/>
      </c>
      <c r="E129" s="4"/>
      <c r="F129" s="4"/>
      <c r="G129" s="18"/>
      <c r="H129" s="18"/>
      <c r="I129" s="18"/>
      <c r="J129" s="18"/>
      <c r="K129" s="4"/>
      <c r="L129" s="4"/>
    </row>
    <row r="130" spans="1:12" ht="18" x14ac:dyDescent="0.25">
      <c r="A130" s="4"/>
      <c r="B130" s="35"/>
      <c r="C130" s="18"/>
      <c r="D130" s="10" t="str">
        <f>IF(C130="","",IFERROR(INDEX(Lists!$B$2:$B$27,MATCH(C130,Lists!$A$2:$A$27,0)),"رمز غير معروف"))</f>
        <v/>
      </c>
      <c r="E130" s="4"/>
      <c r="F130" s="4"/>
      <c r="G130" s="18"/>
      <c r="H130" s="18"/>
      <c r="I130" s="18"/>
      <c r="J130" s="18"/>
      <c r="K130" s="4"/>
      <c r="L130" s="4"/>
    </row>
    <row r="131" spans="1:12" ht="18" x14ac:dyDescent="0.25">
      <c r="A131" s="4"/>
      <c r="B131" s="35"/>
      <c r="C131" s="18"/>
      <c r="D131" s="10" t="str">
        <f>IF(C131="","",IFERROR(INDEX(Lists!$B$2:$B$27,MATCH(C131,Lists!$A$2:$A$27,0)),"رمز غير معروف"))</f>
        <v/>
      </c>
      <c r="E131" s="4"/>
      <c r="F131" s="4"/>
      <c r="G131" s="18"/>
      <c r="H131" s="18"/>
      <c r="I131" s="18"/>
      <c r="J131" s="18"/>
      <c r="K131" s="4"/>
      <c r="L131" s="4"/>
    </row>
    <row r="132" spans="1:12" ht="18" x14ac:dyDescent="0.25">
      <c r="A132" s="4"/>
      <c r="B132" s="35"/>
      <c r="C132" s="18"/>
      <c r="D132" s="10" t="str">
        <f>IF(C132="","",IFERROR(INDEX(Lists!$B$2:$B$27,MATCH(C132,Lists!$A$2:$A$27,0)),"رمز غير معروف"))</f>
        <v/>
      </c>
      <c r="E132" s="4"/>
      <c r="F132" s="4"/>
      <c r="G132" s="18"/>
      <c r="H132" s="18"/>
      <c r="I132" s="18"/>
      <c r="J132" s="18"/>
      <c r="K132" s="4"/>
      <c r="L132" s="4"/>
    </row>
    <row r="133" spans="1:12" ht="18" x14ac:dyDescent="0.25">
      <c r="A133" s="4"/>
      <c r="B133" s="35"/>
      <c r="C133" s="18"/>
      <c r="D133" s="10" t="str">
        <f>IF(C133="","",IFERROR(INDEX(Lists!$B$2:$B$27,MATCH(C133,Lists!$A$2:$A$27,0)),"رمز غير معروف"))</f>
        <v/>
      </c>
      <c r="E133" s="4"/>
      <c r="F133" s="4"/>
      <c r="G133" s="18"/>
      <c r="H133" s="18"/>
      <c r="I133" s="18"/>
      <c r="J133" s="18"/>
      <c r="K133" s="4"/>
      <c r="L133" s="4"/>
    </row>
    <row r="134" spans="1:12" ht="18" x14ac:dyDescent="0.25">
      <c r="A134" s="4"/>
      <c r="B134" s="35"/>
      <c r="C134" s="18"/>
      <c r="D134" s="10" t="str">
        <f>IF(C134="","",IFERROR(INDEX(Lists!$B$2:$B$27,MATCH(C134,Lists!$A$2:$A$27,0)),"رمز غير معروف"))</f>
        <v/>
      </c>
      <c r="E134" s="4"/>
      <c r="F134" s="4"/>
      <c r="G134" s="18"/>
      <c r="H134" s="18"/>
      <c r="I134" s="18"/>
      <c r="J134" s="18"/>
      <c r="K134" s="4"/>
      <c r="L134" s="4"/>
    </row>
    <row r="135" spans="1:12" ht="18" x14ac:dyDescent="0.25">
      <c r="A135" s="4"/>
      <c r="B135" s="35"/>
      <c r="C135" s="18"/>
      <c r="D135" s="10" t="str">
        <f>IF(C135="","",IFERROR(INDEX(Lists!$B$2:$B$27,MATCH(C135,Lists!$A$2:$A$27,0)),"رمز غير معروف"))</f>
        <v/>
      </c>
      <c r="E135" s="4"/>
      <c r="F135" s="4"/>
      <c r="G135" s="18"/>
      <c r="H135" s="18"/>
      <c r="I135" s="18"/>
      <c r="J135" s="18"/>
      <c r="K135" s="4"/>
      <c r="L135" s="4"/>
    </row>
    <row r="136" spans="1:12" ht="18" x14ac:dyDescent="0.25">
      <c r="A136" s="4"/>
      <c r="B136" s="35"/>
      <c r="C136" s="18"/>
      <c r="D136" s="10" t="str">
        <f>IF(C136="","",IFERROR(INDEX(Lists!$B$2:$B$27,MATCH(C136,Lists!$A$2:$A$27,0)),"رمز غير معروف"))</f>
        <v/>
      </c>
      <c r="E136" s="4"/>
      <c r="F136" s="4"/>
      <c r="G136" s="18"/>
      <c r="H136" s="18"/>
      <c r="I136" s="18"/>
      <c r="J136" s="18"/>
      <c r="K136" s="4"/>
      <c r="L136" s="4"/>
    </row>
    <row r="137" spans="1:12" ht="18" x14ac:dyDescent="0.25">
      <c r="A137" s="4"/>
      <c r="B137" s="35"/>
      <c r="C137" s="18"/>
      <c r="D137" s="10" t="str">
        <f>IF(C137="","",IFERROR(INDEX(Lists!$B$2:$B$27,MATCH(C137,Lists!$A$2:$A$27,0)),"رمز غير معروف"))</f>
        <v/>
      </c>
      <c r="E137" s="4"/>
      <c r="F137" s="4"/>
      <c r="G137" s="18"/>
      <c r="H137" s="18"/>
      <c r="I137" s="18"/>
      <c r="J137" s="18"/>
      <c r="K137" s="4"/>
      <c r="L137" s="4"/>
    </row>
    <row r="138" spans="1:12" ht="18" x14ac:dyDescent="0.25">
      <c r="A138" s="4"/>
      <c r="B138" s="35"/>
      <c r="C138" s="18"/>
      <c r="D138" s="10" t="str">
        <f>IF(C138="","",IFERROR(INDEX(Lists!$B$2:$B$27,MATCH(C138,Lists!$A$2:$A$27,0)),"رمز غير معروف"))</f>
        <v/>
      </c>
      <c r="E138" s="4"/>
      <c r="F138" s="4"/>
      <c r="G138" s="18"/>
      <c r="H138" s="18"/>
      <c r="I138" s="18"/>
      <c r="J138" s="18"/>
      <c r="K138" s="4"/>
      <c r="L138" s="4"/>
    </row>
    <row r="139" spans="1:12" ht="18" x14ac:dyDescent="0.25">
      <c r="A139" s="4"/>
      <c r="B139" s="35"/>
      <c r="C139" s="18"/>
      <c r="D139" s="10" t="str">
        <f>IF(C139="","",IFERROR(INDEX(Lists!$B$2:$B$27,MATCH(C139,Lists!$A$2:$A$27,0)),"رمز غير معروف"))</f>
        <v/>
      </c>
      <c r="E139" s="4"/>
      <c r="F139" s="4"/>
      <c r="G139" s="18"/>
      <c r="H139" s="18"/>
      <c r="I139" s="18"/>
      <c r="J139" s="18"/>
      <c r="K139" s="4"/>
      <c r="L139" s="4"/>
    </row>
    <row r="140" spans="1:12" ht="18" x14ac:dyDescent="0.25">
      <c r="A140" s="4"/>
      <c r="B140" s="35"/>
      <c r="C140" s="18"/>
      <c r="D140" s="10" t="str">
        <f>IF(C140="","",IFERROR(INDEX(Lists!$B$2:$B$27,MATCH(C140,Lists!$A$2:$A$27,0)),"رمز غير معروف"))</f>
        <v/>
      </c>
      <c r="E140" s="4"/>
      <c r="F140" s="4"/>
      <c r="G140" s="18"/>
      <c r="H140" s="18"/>
      <c r="I140" s="18"/>
      <c r="J140" s="18"/>
      <c r="K140" s="4"/>
      <c r="L140" s="4"/>
    </row>
    <row r="141" spans="1:12" ht="18" x14ac:dyDescent="0.25">
      <c r="A141" s="4"/>
      <c r="B141" s="35"/>
      <c r="C141" s="18"/>
      <c r="D141" s="10" t="str">
        <f>IF(C141="","",IFERROR(INDEX(Lists!$B$2:$B$27,MATCH(C141,Lists!$A$2:$A$27,0)),"رمز غير معروف"))</f>
        <v/>
      </c>
      <c r="E141" s="4"/>
      <c r="F141" s="4"/>
      <c r="G141" s="18"/>
      <c r="H141" s="18"/>
      <c r="I141" s="18"/>
      <c r="J141" s="18"/>
      <c r="K141" s="4"/>
      <c r="L141" s="4"/>
    </row>
    <row r="142" spans="1:12" ht="18" x14ac:dyDescent="0.25">
      <c r="A142" s="4"/>
      <c r="B142" s="35"/>
      <c r="C142" s="18"/>
      <c r="D142" s="10" t="str">
        <f>IF(C142="","",IFERROR(INDEX(Lists!$B$2:$B$27,MATCH(C142,Lists!$A$2:$A$27,0)),"رمز غير معروف"))</f>
        <v/>
      </c>
      <c r="E142" s="4"/>
      <c r="F142" s="4"/>
      <c r="G142" s="18"/>
      <c r="H142" s="18"/>
      <c r="I142" s="18"/>
      <c r="J142" s="18"/>
      <c r="K142" s="4"/>
      <c r="L142" s="4"/>
    </row>
    <row r="143" spans="1:12" ht="18" x14ac:dyDescent="0.25">
      <c r="A143" s="4"/>
      <c r="B143" s="35"/>
      <c r="C143" s="18"/>
      <c r="D143" s="10" t="str">
        <f>IF(C143="","",IFERROR(INDEX(Lists!$B$2:$B$27,MATCH(C143,Lists!$A$2:$A$27,0)),"رمز غير معروف"))</f>
        <v/>
      </c>
      <c r="E143" s="4"/>
      <c r="F143" s="4"/>
      <c r="G143" s="18"/>
      <c r="H143" s="18"/>
      <c r="I143" s="18"/>
      <c r="J143" s="18"/>
      <c r="K143" s="4"/>
      <c r="L143" s="4"/>
    </row>
    <row r="144" spans="1:12" ht="18" x14ac:dyDescent="0.25">
      <c r="A144" s="4"/>
      <c r="B144" s="35"/>
      <c r="C144" s="18"/>
      <c r="D144" s="10" t="str">
        <f>IF(C144="","",IFERROR(INDEX(Lists!$B$2:$B$27,MATCH(C144,Lists!$A$2:$A$27,0)),"رمز غير معروف"))</f>
        <v/>
      </c>
      <c r="E144" s="4"/>
      <c r="F144" s="4"/>
      <c r="G144" s="18"/>
      <c r="H144" s="18"/>
      <c r="I144" s="18"/>
      <c r="J144" s="18"/>
      <c r="K144" s="4"/>
      <c r="L144" s="4"/>
    </row>
    <row r="145" spans="1:12" ht="18" x14ac:dyDescent="0.25">
      <c r="A145" s="4"/>
      <c r="B145" s="35"/>
      <c r="C145" s="18"/>
      <c r="D145" s="10" t="str">
        <f>IF(C145="","",IFERROR(INDEX(Lists!$B$2:$B$27,MATCH(C145,Lists!$A$2:$A$27,0)),"رمز غير معروف"))</f>
        <v/>
      </c>
      <c r="E145" s="4"/>
      <c r="F145" s="4"/>
      <c r="G145" s="18"/>
      <c r="H145" s="18"/>
      <c r="I145" s="18"/>
      <c r="J145" s="18"/>
      <c r="K145" s="4"/>
      <c r="L145" s="4"/>
    </row>
    <row r="146" spans="1:12" ht="18" x14ac:dyDescent="0.25">
      <c r="A146" s="4"/>
      <c r="B146" s="35"/>
      <c r="C146" s="18"/>
      <c r="D146" s="10" t="str">
        <f>IF(C146="","",IFERROR(INDEX(Lists!$B$2:$B$27,MATCH(C146,Lists!$A$2:$A$27,0)),"رمز غير معروف"))</f>
        <v/>
      </c>
      <c r="E146" s="4"/>
      <c r="F146" s="4"/>
      <c r="G146" s="18"/>
      <c r="H146" s="18"/>
      <c r="I146" s="18"/>
      <c r="J146" s="18"/>
      <c r="K146" s="4"/>
      <c r="L146" s="4"/>
    </row>
    <row r="147" spans="1:12" ht="18" x14ac:dyDescent="0.25">
      <c r="A147" s="4"/>
      <c r="B147" s="35"/>
      <c r="C147" s="18"/>
      <c r="D147" s="10" t="str">
        <f>IF(C147="","",IFERROR(INDEX(Lists!$B$2:$B$27,MATCH(C147,Lists!$A$2:$A$27,0)),"رمز غير معروف"))</f>
        <v/>
      </c>
      <c r="E147" s="4"/>
      <c r="F147" s="4"/>
      <c r="G147" s="18"/>
      <c r="H147" s="18"/>
      <c r="I147" s="18"/>
      <c r="J147" s="18"/>
      <c r="K147" s="4"/>
      <c r="L147" s="4"/>
    </row>
    <row r="148" spans="1:12" ht="18" x14ac:dyDescent="0.25">
      <c r="A148" s="4"/>
      <c r="B148" s="35"/>
      <c r="C148" s="18"/>
      <c r="D148" s="10" t="str">
        <f>IF(C148="","",IFERROR(INDEX(Lists!$B$2:$B$27,MATCH(C148,Lists!$A$2:$A$27,0)),"رمز غير معروف"))</f>
        <v/>
      </c>
      <c r="E148" s="4"/>
      <c r="F148" s="4"/>
      <c r="G148" s="18"/>
      <c r="H148" s="18"/>
      <c r="I148" s="18"/>
      <c r="J148" s="18"/>
      <c r="K148" s="4"/>
      <c r="L148" s="4"/>
    </row>
    <row r="149" spans="1:12" ht="18" x14ac:dyDescent="0.25">
      <c r="A149" s="4"/>
      <c r="B149" s="35"/>
      <c r="C149" s="18"/>
      <c r="D149" s="10" t="str">
        <f>IF(C149="","",IFERROR(INDEX(Lists!$B$2:$B$27,MATCH(C149,Lists!$A$2:$A$27,0)),"رمز غير معروف"))</f>
        <v/>
      </c>
      <c r="E149" s="4"/>
      <c r="F149" s="4"/>
      <c r="G149" s="18"/>
      <c r="H149" s="18"/>
      <c r="I149" s="18"/>
      <c r="J149" s="18"/>
      <c r="K149" s="4"/>
      <c r="L149" s="4"/>
    </row>
    <row r="150" spans="1:12" ht="18" x14ac:dyDescent="0.25">
      <c r="A150" s="4"/>
      <c r="B150" s="35"/>
      <c r="C150" s="18"/>
      <c r="D150" s="10" t="str">
        <f>IF(C150="","",IFERROR(INDEX(Lists!$B$2:$B$27,MATCH(C150,Lists!$A$2:$A$27,0)),"رمز غير معروف"))</f>
        <v/>
      </c>
      <c r="E150" s="4"/>
      <c r="F150" s="4"/>
      <c r="G150" s="18"/>
      <c r="H150" s="18"/>
      <c r="I150" s="18"/>
      <c r="J150" s="18"/>
      <c r="K150" s="4"/>
      <c r="L150" s="4"/>
    </row>
    <row r="151" spans="1:12" ht="18" x14ac:dyDescent="0.25">
      <c r="A151" s="4"/>
      <c r="B151" s="35"/>
      <c r="C151" s="18"/>
      <c r="D151" s="10" t="str">
        <f>IF(C151="","",IFERROR(INDEX(Lists!$B$2:$B$27,MATCH(C151,Lists!$A$2:$A$27,0)),"رمز غير معروف"))</f>
        <v/>
      </c>
      <c r="E151" s="4"/>
      <c r="F151" s="4"/>
      <c r="G151" s="18"/>
      <c r="H151" s="18"/>
      <c r="I151" s="18"/>
      <c r="J151" s="18"/>
      <c r="K151" s="4"/>
      <c r="L151" s="4"/>
    </row>
    <row r="152" spans="1:12" ht="18" x14ac:dyDescent="0.25">
      <c r="A152" s="4"/>
      <c r="B152" s="35"/>
      <c r="C152" s="18"/>
      <c r="D152" s="10" t="str">
        <f>IF(C152="","",IFERROR(INDEX(Lists!$B$2:$B$27,MATCH(C152,Lists!$A$2:$A$27,0)),"رمز غير معروف"))</f>
        <v/>
      </c>
      <c r="E152" s="4"/>
      <c r="F152" s="4"/>
      <c r="G152" s="18"/>
      <c r="H152" s="18"/>
      <c r="I152" s="18"/>
      <c r="J152" s="18"/>
      <c r="K152" s="4"/>
      <c r="L152" s="4"/>
    </row>
    <row r="153" spans="1:12" ht="18" x14ac:dyDescent="0.25">
      <c r="A153" s="4"/>
      <c r="B153" s="35"/>
      <c r="C153" s="18"/>
      <c r="D153" s="10" t="str">
        <f>IF(C153="","",IFERROR(INDEX(Lists!$B$2:$B$27,MATCH(C153,Lists!$A$2:$A$27,0)),"رمز غير معروف"))</f>
        <v/>
      </c>
      <c r="E153" s="4"/>
      <c r="F153" s="4"/>
      <c r="G153" s="18"/>
      <c r="H153" s="18"/>
      <c r="I153" s="18"/>
      <c r="J153" s="18"/>
      <c r="K153" s="4"/>
      <c r="L153" s="4"/>
    </row>
    <row r="154" spans="1:12" ht="18" x14ac:dyDescent="0.25">
      <c r="A154" s="4"/>
      <c r="B154" s="35"/>
      <c r="C154" s="18"/>
      <c r="D154" s="10" t="str">
        <f>IF(C154="","",IFERROR(INDEX(Lists!$B$2:$B$27,MATCH(C154,Lists!$A$2:$A$27,0)),"رمز غير معروف"))</f>
        <v/>
      </c>
      <c r="E154" s="4"/>
      <c r="F154" s="4"/>
      <c r="G154" s="18"/>
      <c r="H154" s="18"/>
      <c r="I154" s="18"/>
      <c r="J154" s="18"/>
      <c r="K154" s="4"/>
      <c r="L154" s="4"/>
    </row>
    <row r="155" spans="1:12" ht="18" x14ac:dyDescent="0.25">
      <c r="A155" s="4"/>
      <c r="B155" s="35"/>
      <c r="C155" s="18"/>
      <c r="D155" s="10" t="str">
        <f>IF(C155="","",IFERROR(INDEX(Lists!$B$2:$B$27,MATCH(C155,Lists!$A$2:$A$27,0)),"رمز غير معروف"))</f>
        <v/>
      </c>
      <c r="E155" s="4"/>
      <c r="F155" s="4"/>
      <c r="G155" s="18"/>
      <c r="H155" s="18"/>
      <c r="I155" s="18"/>
      <c r="J155" s="18"/>
      <c r="K155" s="4"/>
      <c r="L155" s="4"/>
    </row>
    <row r="156" spans="1:12" ht="18" x14ac:dyDescent="0.25">
      <c r="A156" s="4"/>
      <c r="B156" s="35"/>
      <c r="C156" s="18"/>
      <c r="D156" s="10" t="str">
        <f>IF(C156="","",IFERROR(INDEX(Lists!$B$2:$B$27,MATCH(C156,Lists!$A$2:$A$27,0)),"رمز غير معروف"))</f>
        <v/>
      </c>
      <c r="E156" s="4"/>
      <c r="F156" s="4"/>
      <c r="G156" s="18"/>
      <c r="H156" s="18"/>
      <c r="I156" s="18"/>
      <c r="J156" s="18"/>
      <c r="K156" s="4"/>
      <c r="L156" s="4"/>
    </row>
    <row r="157" spans="1:12" ht="18" x14ac:dyDescent="0.25">
      <c r="A157" s="4"/>
      <c r="B157" s="35"/>
      <c r="C157" s="18"/>
      <c r="D157" s="10" t="str">
        <f>IF(C157="","",IFERROR(INDEX(Lists!$B$2:$B$27,MATCH(C157,Lists!$A$2:$A$27,0)),"رمز غير معروف"))</f>
        <v/>
      </c>
      <c r="E157" s="4"/>
      <c r="F157" s="4"/>
      <c r="G157" s="18"/>
      <c r="H157" s="18"/>
      <c r="I157" s="18"/>
      <c r="J157" s="18"/>
      <c r="K157" s="4"/>
      <c r="L157" s="4"/>
    </row>
    <row r="158" spans="1:12" ht="18" x14ac:dyDescent="0.25">
      <c r="A158" s="4"/>
      <c r="B158" s="35"/>
      <c r="C158" s="18"/>
      <c r="D158" s="10" t="str">
        <f>IF(C158="","",IFERROR(INDEX(Lists!$B$2:$B$27,MATCH(C158,Lists!$A$2:$A$27,0)),"رمز غير معروف"))</f>
        <v/>
      </c>
      <c r="E158" s="4"/>
      <c r="F158" s="4"/>
      <c r="G158" s="18"/>
      <c r="H158" s="18"/>
      <c r="I158" s="18"/>
      <c r="J158" s="18"/>
      <c r="K158" s="4"/>
      <c r="L158" s="4"/>
    </row>
    <row r="159" spans="1:12" ht="18" x14ac:dyDescent="0.25">
      <c r="A159" s="4"/>
      <c r="B159" s="35"/>
      <c r="C159" s="18"/>
      <c r="D159" s="10" t="str">
        <f>IF(C159="","",IFERROR(INDEX(Lists!$B$2:$B$27,MATCH(C159,Lists!$A$2:$A$27,0)),"رمز غير معروف"))</f>
        <v/>
      </c>
      <c r="E159" s="4"/>
      <c r="F159" s="4"/>
      <c r="G159" s="18"/>
      <c r="H159" s="18"/>
      <c r="I159" s="18"/>
      <c r="J159" s="18"/>
      <c r="K159" s="4"/>
      <c r="L159" s="4"/>
    </row>
    <row r="160" spans="1:12" ht="18" x14ac:dyDescent="0.25">
      <c r="A160" s="4"/>
      <c r="B160" s="35"/>
      <c r="C160" s="18"/>
      <c r="D160" s="10" t="str">
        <f>IF(C160="","",IFERROR(INDEX(Lists!$B$2:$B$27,MATCH(C160,Lists!$A$2:$A$27,0)),"رمز غير معروف"))</f>
        <v/>
      </c>
      <c r="E160" s="4"/>
      <c r="F160" s="4"/>
      <c r="G160" s="18"/>
      <c r="H160" s="18"/>
      <c r="I160" s="18"/>
      <c r="J160" s="18"/>
      <c r="K160" s="4"/>
      <c r="L160" s="4"/>
    </row>
    <row r="161" spans="1:12" ht="18" x14ac:dyDescent="0.25">
      <c r="A161" s="4"/>
      <c r="B161" s="35"/>
      <c r="C161" s="18"/>
      <c r="D161" s="10" t="str">
        <f>IF(C161="","",IFERROR(INDEX(Lists!$B$2:$B$27,MATCH(C161,Lists!$A$2:$A$27,0)),"رمز غير معروف"))</f>
        <v/>
      </c>
      <c r="E161" s="4"/>
      <c r="F161" s="4"/>
      <c r="G161" s="18"/>
      <c r="H161" s="18"/>
      <c r="I161" s="18"/>
      <c r="J161" s="18"/>
      <c r="K161" s="4"/>
      <c r="L161" s="4"/>
    </row>
    <row r="162" spans="1:12" ht="18" x14ac:dyDescent="0.25">
      <c r="A162" s="4"/>
      <c r="B162" s="35"/>
      <c r="C162" s="18"/>
      <c r="D162" s="10" t="str">
        <f>IF(C162="","",IFERROR(INDEX(Lists!$B$2:$B$27,MATCH(C162,Lists!$A$2:$A$27,0)),"رمز غير معروف"))</f>
        <v/>
      </c>
      <c r="E162" s="4"/>
      <c r="F162" s="4"/>
      <c r="G162" s="18"/>
      <c r="H162" s="18"/>
      <c r="I162" s="18"/>
      <c r="J162" s="18"/>
      <c r="K162" s="4"/>
      <c r="L162" s="4"/>
    </row>
    <row r="163" spans="1:12" ht="18" x14ac:dyDescent="0.25">
      <c r="A163" s="4"/>
      <c r="B163" s="35"/>
      <c r="C163" s="18"/>
      <c r="D163" s="10" t="str">
        <f>IF(C163="","",IFERROR(INDEX(Lists!$B$2:$B$27,MATCH(C163,Lists!$A$2:$A$27,0)),"رمز غير معروف"))</f>
        <v/>
      </c>
      <c r="E163" s="4"/>
      <c r="F163" s="4"/>
      <c r="G163" s="18"/>
      <c r="H163" s="18"/>
      <c r="I163" s="18"/>
      <c r="J163" s="18"/>
      <c r="K163" s="4"/>
      <c r="L163" s="4"/>
    </row>
    <row r="164" spans="1:12" ht="18" x14ac:dyDescent="0.25">
      <c r="A164" s="4"/>
      <c r="B164" s="35"/>
      <c r="C164" s="18"/>
      <c r="D164" s="10" t="str">
        <f>IF(C164="","",IFERROR(INDEX(Lists!$B$2:$B$27,MATCH(C164,Lists!$A$2:$A$27,0)),"رمز غير معروف"))</f>
        <v/>
      </c>
      <c r="E164" s="4"/>
      <c r="F164" s="4"/>
      <c r="G164" s="18"/>
      <c r="H164" s="18"/>
      <c r="I164" s="18"/>
      <c r="J164" s="18"/>
      <c r="K164" s="4"/>
      <c r="L164" s="4"/>
    </row>
    <row r="165" spans="1:12" ht="18" x14ac:dyDescent="0.25">
      <c r="A165" s="4"/>
      <c r="B165" s="35"/>
      <c r="C165" s="18"/>
      <c r="D165" s="10" t="str">
        <f>IF(C165="","",IFERROR(INDEX(Lists!$B$2:$B$27,MATCH(C165,Lists!$A$2:$A$27,0)),"رمز غير معروف"))</f>
        <v/>
      </c>
      <c r="E165" s="4"/>
      <c r="F165" s="4"/>
      <c r="G165" s="18"/>
      <c r="H165" s="18"/>
      <c r="I165" s="18"/>
      <c r="J165" s="18"/>
      <c r="K165" s="4"/>
      <c r="L165" s="4"/>
    </row>
    <row r="166" spans="1:12" ht="18" x14ac:dyDescent="0.25">
      <c r="A166" s="4"/>
      <c r="B166" s="35"/>
      <c r="C166" s="18"/>
      <c r="D166" s="10" t="str">
        <f>IF(C166="","",IFERROR(INDEX(Lists!$B$2:$B$27,MATCH(C166,Lists!$A$2:$A$27,0)),"رمز غير معروف"))</f>
        <v/>
      </c>
      <c r="E166" s="4"/>
      <c r="F166" s="4"/>
      <c r="G166" s="18"/>
      <c r="H166" s="18"/>
      <c r="I166" s="18"/>
      <c r="J166" s="18"/>
      <c r="K166" s="4"/>
      <c r="L166" s="4"/>
    </row>
    <row r="167" spans="1:12" ht="18" x14ac:dyDescent="0.25">
      <c r="A167" s="4"/>
      <c r="B167" s="35"/>
      <c r="C167" s="18"/>
      <c r="D167" s="10" t="str">
        <f>IF(C167="","",IFERROR(INDEX(Lists!$B$2:$B$27,MATCH(C167,Lists!$A$2:$A$27,0)),"رمز غير معروف"))</f>
        <v/>
      </c>
      <c r="E167" s="4"/>
      <c r="F167" s="4"/>
      <c r="G167" s="18"/>
      <c r="H167" s="18"/>
      <c r="I167" s="18"/>
      <c r="J167" s="18"/>
      <c r="K167" s="4"/>
      <c r="L167" s="4"/>
    </row>
    <row r="168" spans="1:12" ht="18" x14ac:dyDescent="0.25">
      <c r="A168" s="4"/>
      <c r="B168" s="35"/>
      <c r="C168" s="18"/>
      <c r="D168" s="10" t="str">
        <f>IF(C168="","",IFERROR(INDEX(Lists!$B$2:$B$27,MATCH(C168,Lists!$A$2:$A$27,0)),"رمز غير معروف"))</f>
        <v/>
      </c>
      <c r="E168" s="4"/>
      <c r="F168" s="4"/>
      <c r="G168" s="18"/>
      <c r="H168" s="18"/>
      <c r="I168" s="18"/>
      <c r="J168" s="18"/>
      <c r="K168" s="4"/>
      <c r="L168" s="4"/>
    </row>
    <row r="169" spans="1:12" ht="18" x14ac:dyDescent="0.25">
      <c r="A169" s="4"/>
      <c r="B169" s="35"/>
      <c r="C169" s="18"/>
      <c r="D169" s="10" t="str">
        <f>IF(C169="","",IFERROR(INDEX(Lists!$B$2:$B$27,MATCH(C169,Lists!$A$2:$A$27,0)),"رمز غير معروف"))</f>
        <v/>
      </c>
      <c r="E169" s="4"/>
      <c r="F169" s="4"/>
      <c r="G169" s="18"/>
      <c r="H169" s="18"/>
      <c r="I169" s="18"/>
      <c r="J169" s="18"/>
      <c r="K169" s="4"/>
      <c r="L169" s="4"/>
    </row>
    <row r="170" spans="1:12" ht="18" x14ac:dyDescent="0.25">
      <c r="A170" s="4"/>
      <c r="B170" s="35"/>
      <c r="C170" s="18"/>
      <c r="D170" s="10" t="str">
        <f>IF(C170="","",IFERROR(INDEX(Lists!$B$2:$B$27,MATCH(C170,Lists!$A$2:$A$27,0)),"رمز غير معروف"))</f>
        <v/>
      </c>
      <c r="E170" s="4"/>
      <c r="F170" s="4"/>
      <c r="G170" s="18"/>
      <c r="H170" s="18"/>
      <c r="I170" s="18"/>
      <c r="J170" s="18"/>
      <c r="K170" s="4"/>
      <c r="L170" s="4"/>
    </row>
    <row r="171" spans="1:12" ht="18" x14ac:dyDescent="0.25">
      <c r="A171" s="4"/>
      <c r="B171" s="35"/>
      <c r="C171" s="18"/>
      <c r="D171" s="10" t="str">
        <f>IF(C171="","",IFERROR(INDEX(Lists!$B$2:$B$27,MATCH(C171,Lists!$A$2:$A$27,0)),"رمز غير معروف"))</f>
        <v/>
      </c>
      <c r="E171" s="4"/>
      <c r="F171" s="4"/>
      <c r="G171" s="18"/>
      <c r="H171" s="18"/>
      <c r="I171" s="18"/>
      <c r="J171" s="18"/>
      <c r="K171" s="4"/>
      <c r="L171" s="4"/>
    </row>
    <row r="172" spans="1:12" ht="18" x14ac:dyDescent="0.25">
      <c r="A172" s="4"/>
      <c r="B172" s="35"/>
      <c r="C172" s="18"/>
      <c r="D172" s="10" t="str">
        <f>IF(C172="","",IFERROR(INDEX(Lists!$B$2:$B$27,MATCH(C172,Lists!$A$2:$A$27,0)),"رمز غير معروف"))</f>
        <v/>
      </c>
      <c r="E172" s="4"/>
      <c r="F172" s="4"/>
      <c r="G172" s="18"/>
      <c r="H172" s="18"/>
      <c r="I172" s="18"/>
      <c r="J172" s="18"/>
      <c r="K172" s="4"/>
      <c r="L172" s="4"/>
    </row>
    <row r="173" spans="1:12" ht="18" x14ac:dyDescent="0.25">
      <c r="A173" s="4"/>
      <c r="B173" s="35"/>
      <c r="C173" s="18"/>
      <c r="D173" s="10" t="str">
        <f>IF(C173="","",IFERROR(INDEX(Lists!$B$2:$B$27,MATCH(C173,Lists!$A$2:$A$27,0)),"رمز غير معروف"))</f>
        <v/>
      </c>
      <c r="E173" s="4"/>
      <c r="F173" s="4"/>
      <c r="G173" s="18"/>
      <c r="H173" s="18"/>
      <c r="I173" s="18"/>
      <c r="J173" s="18"/>
      <c r="K173" s="4"/>
      <c r="L173" s="4"/>
    </row>
    <row r="174" spans="1:12" ht="18" x14ac:dyDescent="0.25">
      <c r="A174" s="4"/>
      <c r="B174" s="35"/>
      <c r="C174" s="18"/>
      <c r="D174" s="10" t="str">
        <f>IF(C174="","",IFERROR(INDEX(Lists!$B$2:$B$27,MATCH(C174,Lists!$A$2:$A$27,0)),"رمز غير معروف"))</f>
        <v/>
      </c>
      <c r="E174" s="4"/>
      <c r="F174" s="4"/>
      <c r="G174" s="18"/>
      <c r="H174" s="18"/>
      <c r="I174" s="18"/>
      <c r="J174" s="18"/>
      <c r="K174" s="4"/>
      <c r="L174" s="4"/>
    </row>
    <row r="175" spans="1:12" ht="18" x14ac:dyDescent="0.25">
      <c r="A175" s="4"/>
      <c r="B175" s="35"/>
      <c r="C175" s="18"/>
      <c r="D175" s="10" t="str">
        <f>IF(C175="","",IFERROR(INDEX(Lists!$B$2:$B$27,MATCH(C175,Lists!$A$2:$A$27,0)),"رمز غير معروف"))</f>
        <v/>
      </c>
      <c r="E175" s="4"/>
      <c r="F175" s="4"/>
      <c r="G175" s="18"/>
      <c r="H175" s="18"/>
      <c r="I175" s="18"/>
      <c r="J175" s="18"/>
      <c r="K175" s="4"/>
      <c r="L175" s="4"/>
    </row>
    <row r="176" spans="1:12" ht="18" x14ac:dyDescent="0.25">
      <c r="A176" s="4"/>
      <c r="B176" s="35"/>
      <c r="C176" s="18"/>
      <c r="D176" s="10" t="str">
        <f>IF(C176="","",IFERROR(INDEX(Lists!$B$2:$B$27,MATCH(C176,Lists!$A$2:$A$27,0)),"رمز غير معروف"))</f>
        <v/>
      </c>
      <c r="E176" s="4"/>
      <c r="F176" s="4"/>
      <c r="G176" s="18"/>
      <c r="H176" s="18"/>
      <c r="I176" s="18"/>
      <c r="J176" s="18"/>
      <c r="K176" s="4"/>
      <c r="L176" s="4"/>
    </row>
    <row r="177" spans="1:12" ht="18" x14ac:dyDescent="0.25">
      <c r="A177" s="4"/>
      <c r="B177" s="35"/>
      <c r="C177" s="18"/>
      <c r="D177" s="10" t="str">
        <f>IF(C177="","",IFERROR(INDEX(Lists!$B$2:$B$27,MATCH(C177,Lists!$A$2:$A$27,0)),"رمز غير معروف"))</f>
        <v/>
      </c>
      <c r="E177" s="4"/>
      <c r="F177" s="4"/>
      <c r="G177" s="18"/>
      <c r="H177" s="18"/>
      <c r="I177" s="18"/>
      <c r="J177" s="18"/>
      <c r="K177" s="4"/>
      <c r="L177" s="4"/>
    </row>
    <row r="178" spans="1:12" ht="18" x14ac:dyDescent="0.25">
      <c r="A178" s="4"/>
      <c r="B178" s="35"/>
      <c r="C178" s="18"/>
      <c r="D178" s="10" t="str">
        <f>IF(C178="","",IFERROR(INDEX(Lists!$B$2:$B$27,MATCH(C178,Lists!$A$2:$A$27,0)),"رمز غير معروف"))</f>
        <v/>
      </c>
      <c r="E178" s="4"/>
      <c r="F178" s="4"/>
      <c r="G178" s="18"/>
      <c r="H178" s="18"/>
      <c r="I178" s="18"/>
      <c r="J178" s="18"/>
      <c r="K178" s="4"/>
      <c r="L178" s="4"/>
    </row>
    <row r="179" spans="1:12" ht="18" x14ac:dyDescent="0.25">
      <c r="A179" s="4"/>
      <c r="B179" s="35"/>
      <c r="C179" s="18"/>
      <c r="D179" s="10" t="str">
        <f>IF(C179="","",IFERROR(INDEX(Lists!$B$2:$B$27,MATCH(C179,Lists!$A$2:$A$27,0)),"رمز غير معروف"))</f>
        <v/>
      </c>
      <c r="E179" s="4"/>
      <c r="F179" s="4"/>
      <c r="G179" s="18"/>
      <c r="H179" s="18"/>
      <c r="I179" s="18"/>
      <c r="J179" s="18"/>
      <c r="K179" s="4"/>
      <c r="L179" s="4"/>
    </row>
    <row r="180" spans="1:12" ht="18" x14ac:dyDescent="0.25">
      <c r="A180" s="4"/>
      <c r="B180" s="35"/>
      <c r="C180" s="18"/>
      <c r="D180" s="10" t="str">
        <f>IF(C180="","",IFERROR(INDEX(Lists!$B$2:$B$27,MATCH(C180,Lists!$A$2:$A$27,0)),"رمز غير معروف"))</f>
        <v/>
      </c>
      <c r="E180" s="4"/>
      <c r="F180" s="4"/>
      <c r="G180" s="18"/>
      <c r="H180" s="18"/>
      <c r="I180" s="18"/>
      <c r="J180" s="18"/>
      <c r="K180" s="4"/>
      <c r="L180" s="4"/>
    </row>
    <row r="181" spans="1:12" ht="18" x14ac:dyDescent="0.25">
      <c r="A181" s="4"/>
      <c r="B181" s="35"/>
      <c r="C181" s="18"/>
      <c r="D181" s="10" t="str">
        <f>IF(C181="","",IFERROR(INDEX(Lists!$B$2:$B$27,MATCH(C181,Lists!$A$2:$A$27,0)),"رمز غير معروف"))</f>
        <v/>
      </c>
      <c r="E181" s="4"/>
      <c r="F181" s="4"/>
      <c r="G181" s="18"/>
      <c r="H181" s="18"/>
      <c r="I181" s="18"/>
      <c r="J181" s="18"/>
      <c r="K181" s="4"/>
      <c r="L181" s="4"/>
    </row>
    <row r="182" spans="1:12" ht="18" x14ac:dyDescent="0.25">
      <c r="A182" s="4"/>
      <c r="B182" s="35"/>
      <c r="C182" s="18"/>
      <c r="D182" s="10" t="str">
        <f>IF(C182="","",IFERROR(INDEX(Lists!$B$2:$B$27,MATCH(C182,Lists!$A$2:$A$27,0)),"رمز غير معروف"))</f>
        <v/>
      </c>
      <c r="E182" s="4"/>
      <c r="F182" s="4"/>
      <c r="G182" s="18"/>
      <c r="H182" s="18"/>
      <c r="I182" s="18"/>
      <c r="J182" s="18"/>
      <c r="K182" s="4"/>
      <c r="L182" s="4"/>
    </row>
    <row r="183" spans="1:12" ht="18" x14ac:dyDescent="0.25">
      <c r="A183" s="4"/>
      <c r="B183" s="35"/>
      <c r="C183" s="18"/>
      <c r="D183" s="10" t="str">
        <f>IF(C183="","",IFERROR(INDEX(Lists!$B$2:$B$27,MATCH(C183,Lists!$A$2:$A$27,0)),"رمز غير معروف"))</f>
        <v/>
      </c>
      <c r="E183" s="4"/>
      <c r="F183" s="4"/>
      <c r="G183" s="18"/>
      <c r="H183" s="18"/>
      <c r="I183" s="18"/>
      <c r="J183" s="18"/>
      <c r="K183" s="4"/>
      <c r="L183" s="4"/>
    </row>
    <row r="184" spans="1:12" ht="18" x14ac:dyDescent="0.25">
      <c r="A184" s="4"/>
      <c r="B184" s="35"/>
      <c r="C184" s="18"/>
      <c r="D184" s="10" t="str">
        <f>IF(C184="","",IFERROR(INDEX(Lists!$B$2:$B$27,MATCH(C184,Lists!$A$2:$A$27,0)),"رمز غير معروف"))</f>
        <v/>
      </c>
      <c r="E184" s="4"/>
      <c r="F184" s="4"/>
      <c r="G184" s="18"/>
      <c r="H184" s="18"/>
      <c r="I184" s="18"/>
      <c r="J184" s="18"/>
      <c r="K184" s="4"/>
      <c r="L184" s="4"/>
    </row>
    <row r="185" spans="1:12" ht="18" x14ac:dyDescent="0.25">
      <c r="A185" s="4"/>
      <c r="B185" s="35"/>
      <c r="C185" s="18"/>
      <c r="D185" s="10" t="str">
        <f>IF(C185="","",IFERROR(INDEX(Lists!$B$2:$B$27,MATCH(C185,Lists!$A$2:$A$27,0)),"رمز غير معروف"))</f>
        <v/>
      </c>
      <c r="E185" s="4"/>
      <c r="F185" s="4"/>
      <c r="G185" s="18"/>
      <c r="H185" s="18"/>
      <c r="I185" s="18"/>
      <c r="J185" s="18"/>
      <c r="K185" s="4"/>
      <c r="L185" s="4"/>
    </row>
    <row r="186" spans="1:12" ht="18" x14ac:dyDescent="0.25">
      <c r="A186" s="4"/>
      <c r="B186" s="35"/>
      <c r="C186" s="18"/>
      <c r="D186" s="10" t="str">
        <f>IF(C186="","",IFERROR(INDEX(Lists!$B$2:$B$27,MATCH(C186,Lists!$A$2:$A$27,0)),"رمز غير معروف"))</f>
        <v/>
      </c>
      <c r="E186" s="4"/>
      <c r="F186" s="4"/>
      <c r="G186" s="18"/>
      <c r="H186" s="18"/>
      <c r="I186" s="18"/>
      <c r="J186" s="18"/>
      <c r="K186" s="4"/>
      <c r="L186" s="4"/>
    </row>
    <row r="187" spans="1:12" ht="18" x14ac:dyDescent="0.25">
      <c r="A187" s="4"/>
      <c r="B187" s="35"/>
      <c r="C187" s="18"/>
      <c r="D187" s="10" t="str">
        <f>IF(C187="","",IFERROR(INDEX(Lists!$B$2:$B$27,MATCH(C187,Lists!$A$2:$A$27,0)),"رمز غير معروف"))</f>
        <v/>
      </c>
      <c r="E187" s="4"/>
      <c r="F187" s="4"/>
      <c r="G187" s="18"/>
      <c r="H187" s="18"/>
      <c r="I187" s="18"/>
      <c r="J187" s="18"/>
      <c r="K187" s="4"/>
      <c r="L187" s="4"/>
    </row>
    <row r="188" spans="1:12" ht="18" x14ac:dyDescent="0.25">
      <c r="A188" s="4"/>
      <c r="B188" s="35"/>
      <c r="C188" s="18"/>
      <c r="D188" s="10" t="str">
        <f>IF(C188="","",IFERROR(INDEX(Lists!$B$2:$B$27,MATCH(C188,Lists!$A$2:$A$27,0)),"رمز غير معروف"))</f>
        <v/>
      </c>
      <c r="E188" s="4"/>
      <c r="F188" s="4"/>
      <c r="G188" s="18"/>
      <c r="H188" s="18"/>
      <c r="I188" s="18"/>
      <c r="J188" s="18"/>
      <c r="K188" s="4"/>
      <c r="L188" s="4"/>
    </row>
    <row r="189" spans="1:12" ht="18" x14ac:dyDescent="0.25">
      <c r="A189" s="4"/>
      <c r="B189" s="35"/>
      <c r="C189" s="18"/>
      <c r="D189" s="10" t="str">
        <f>IF(C189="","",IFERROR(INDEX(Lists!$B$2:$B$27,MATCH(C189,Lists!$A$2:$A$27,0)),"رمز غير معروف"))</f>
        <v/>
      </c>
      <c r="E189" s="4"/>
      <c r="F189" s="4"/>
      <c r="G189" s="18"/>
      <c r="H189" s="18"/>
      <c r="I189" s="18"/>
      <c r="J189" s="18"/>
      <c r="K189" s="4"/>
      <c r="L189" s="4"/>
    </row>
    <row r="190" spans="1:12" ht="18" x14ac:dyDescent="0.25">
      <c r="A190" s="4"/>
      <c r="B190" s="35"/>
      <c r="C190" s="18"/>
      <c r="D190" s="10" t="str">
        <f>IF(C190="","",IFERROR(INDEX(Lists!$B$2:$B$27,MATCH(C190,Lists!$A$2:$A$27,0)),"رمز غير معروف"))</f>
        <v/>
      </c>
      <c r="E190" s="4"/>
      <c r="F190" s="4"/>
      <c r="G190" s="18"/>
      <c r="H190" s="18"/>
      <c r="I190" s="18"/>
      <c r="J190" s="18"/>
      <c r="K190" s="4"/>
      <c r="L190" s="4"/>
    </row>
    <row r="191" spans="1:12" ht="18" x14ac:dyDescent="0.25">
      <c r="A191" s="4"/>
      <c r="B191" s="35"/>
      <c r="C191" s="18"/>
      <c r="D191" s="10" t="str">
        <f>IF(C191="","",IFERROR(INDEX(Lists!$B$2:$B$27,MATCH(C191,Lists!$A$2:$A$27,0)),"رمز غير معروف"))</f>
        <v/>
      </c>
      <c r="E191" s="4"/>
      <c r="F191" s="4"/>
      <c r="G191" s="18"/>
      <c r="H191" s="18"/>
      <c r="I191" s="18"/>
      <c r="J191" s="18"/>
      <c r="K191" s="4"/>
      <c r="L191" s="4"/>
    </row>
    <row r="192" spans="1:12" ht="18" x14ac:dyDescent="0.25">
      <c r="A192" s="4"/>
      <c r="B192" s="35"/>
      <c r="C192" s="18"/>
      <c r="D192" s="10" t="str">
        <f>IF(C192="","",IFERROR(INDEX(Lists!$B$2:$B$27,MATCH(C192,Lists!$A$2:$A$27,0)),"رمز غير معروف"))</f>
        <v/>
      </c>
      <c r="E192" s="4"/>
      <c r="F192" s="4"/>
      <c r="G192" s="18"/>
      <c r="H192" s="18"/>
      <c r="I192" s="18"/>
      <c r="J192" s="18"/>
      <c r="K192" s="4"/>
      <c r="L192" s="4"/>
    </row>
    <row r="193" spans="1:12" ht="18" x14ac:dyDescent="0.25">
      <c r="A193" s="4"/>
      <c r="B193" s="35"/>
      <c r="C193" s="18"/>
      <c r="D193" s="10" t="str">
        <f>IF(C193="","",IFERROR(INDEX(Lists!$B$2:$B$27,MATCH(C193,Lists!$A$2:$A$27,0)),"رمز غير معروف"))</f>
        <v/>
      </c>
      <c r="E193" s="4"/>
      <c r="F193" s="4"/>
      <c r="G193" s="18"/>
      <c r="H193" s="18"/>
      <c r="I193" s="18"/>
      <c r="J193" s="18"/>
      <c r="K193" s="4"/>
      <c r="L193" s="4"/>
    </row>
    <row r="194" spans="1:12" ht="18" x14ac:dyDescent="0.25">
      <c r="A194" s="4"/>
      <c r="B194" s="35"/>
      <c r="C194" s="18"/>
      <c r="D194" s="10" t="str">
        <f>IF(C194="","",IFERROR(INDEX(Lists!$B$2:$B$27,MATCH(C194,Lists!$A$2:$A$27,0)),"رمز غير معروف"))</f>
        <v/>
      </c>
      <c r="E194" s="4"/>
      <c r="F194" s="4"/>
      <c r="G194" s="18"/>
      <c r="H194" s="18"/>
      <c r="I194" s="18"/>
      <c r="J194" s="18"/>
      <c r="K194" s="4"/>
      <c r="L194" s="4"/>
    </row>
    <row r="195" spans="1:12" ht="18" x14ac:dyDescent="0.25">
      <c r="A195" s="4"/>
      <c r="B195" s="35"/>
      <c r="C195" s="18"/>
      <c r="D195" s="10" t="str">
        <f>IF(C195="","",IFERROR(INDEX(Lists!$B$2:$B$27,MATCH(C195,Lists!$A$2:$A$27,0)),"رمز غير معروف"))</f>
        <v/>
      </c>
      <c r="E195" s="4"/>
      <c r="F195" s="4"/>
      <c r="G195" s="18"/>
      <c r="H195" s="18"/>
      <c r="I195" s="18"/>
      <c r="J195" s="18"/>
      <c r="K195" s="4"/>
      <c r="L195" s="4"/>
    </row>
    <row r="196" spans="1:12" ht="18" x14ac:dyDescent="0.25">
      <c r="A196" s="4"/>
      <c r="B196" s="35"/>
      <c r="C196" s="18"/>
      <c r="D196" s="10" t="str">
        <f>IF(C196="","",IFERROR(INDEX(Lists!$B$2:$B$27,MATCH(C196,Lists!$A$2:$A$27,0)),"رمز غير معروف"))</f>
        <v/>
      </c>
      <c r="E196" s="4"/>
      <c r="F196" s="4"/>
      <c r="G196" s="18"/>
      <c r="H196" s="18"/>
      <c r="I196" s="18"/>
      <c r="J196" s="18"/>
      <c r="K196" s="4"/>
      <c r="L196" s="4"/>
    </row>
    <row r="197" spans="1:12" ht="18" x14ac:dyDescent="0.25">
      <c r="A197" s="4"/>
      <c r="B197" s="35"/>
      <c r="C197" s="18"/>
      <c r="D197" s="10" t="str">
        <f>IF(C197="","",IFERROR(INDEX(Lists!$B$2:$B$27,MATCH(C197,Lists!$A$2:$A$27,0)),"رمز غير معروف"))</f>
        <v/>
      </c>
      <c r="E197" s="4"/>
      <c r="F197" s="4"/>
      <c r="G197" s="18"/>
      <c r="H197" s="18"/>
      <c r="I197" s="18"/>
      <c r="J197" s="18"/>
      <c r="K197" s="4"/>
      <c r="L197" s="4"/>
    </row>
    <row r="198" spans="1:12" ht="18" x14ac:dyDescent="0.25">
      <c r="A198" s="4"/>
      <c r="B198" s="35"/>
      <c r="C198" s="18"/>
      <c r="D198" s="10" t="str">
        <f>IF(C198="","",IFERROR(INDEX(Lists!$B$2:$B$27,MATCH(C198,Lists!$A$2:$A$27,0)),"رمز غير معروف"))</f>
        <v/>
      </c>
      <c r="E198" s="4"/>
      <c r="F198" s="4"/>
      <c r="G198" s="18"/>
      <c r="H198" s="18"/>
      <c r="I198" s="18"/>
      <c r="J198" s="18"/>
      <c r="K198" s="4"/>
      <c r="L198" s="4"/>
    </row>
    <row r="199" spans="1:12" ht="18" x14ac:dyDescent="0.25">
      <c r="A199" s="4"/>
      <c r="B199" s="35"/>
      <c r="C199" s="18"/>
      <c r="D199" s="10" t="str">
        <f>IF(C199="","",IFERROR(INDEX(Lists!$B$2:$B$27,MATCH(C199,Lists!$A$2:$A$27,0)),"رمز غير معروف"))</f>
        <v/>
      </c>
      <c r="E199" s="4"/>
      <c r="F199" s="4"/>
      <c r="G199" s="18"/>
      <c r="H199" s="18"/>
      <c r="I199" s="18"/>
      <c r="J199" s="18"/>
      <c r="K199" s="4"/>
      <c r="L199" s="4"/>
    </row>
    <row r="200" spans="1:12" ht="18" x14ac:dyDescent="0.25">
      <c r="A200" s="4"/>
      <c r="B200" s="35"/>
      <c r="C200" s="18"/>
      <c r="D200" s="10" t="str">
        <f>IF(C200="","",IFERROR(INDEX(Lists!$B$2:$B$27,MATCH(C200,Lists!$A$2:$A$27,0)),"رمز غير معروف"))</f>
        <v/>
      </c>
      <c r="E200" s="4"/>
      <c r="F200" s="4"/>
      <c r="G200" s="18"/>
      <c r="H200" s="18"/>
      <c r="I200" s="18"/>
      <c r="J200" s="18"/>
      <c r="K200" s="4"/>
      <c r="L200" s="4"/>
    </row>
    <row r="201" spans="1:12" ht="18" x14ac:dyDescent="0.25">
      <c r="A201" s="4"/>
      <c r="B201" s="35"/>
      <c r="C201" s="18"/>
      <c r="D201" s="10" t="str">
        <f>IF(C201="","",IFERROR(INDEX(Lists!$B$2:$B$27,MATCH(C201,Lists!$A$2:$A$27,0)),"رمز غير معروف"))</f>
        <v/>
      </c>
      <c r="E201" s="4"/>
      <c r="F201" s="4"/>
      <c r="G201" s="18"/>
      <c r="H201" s="18"/>
      <c r="I201" s="18"/>
      <c r="J201" s="18"/>
      <c r="K201" s="4"/>
      <c r="L201" s="4"/>
    </row>
    <row r="202" spans="1:12" ht="18" x14ac:dyDescent="0.25">
      <c r="A202" s="4"/>
      <c r="B202" s="35"/>
      <c r="C202" s="18"/>
      <c r="D202" s="10" t="str">
        <f>IF(C202="","",IFERROR(INDEX(Lists!$B$2:$B$27,MATCH(C202,Lists!$A$2:$A$27,0)),"رمز غير معروف"))</f>
        <v/>
      </c>
      <c r="E202" s="4"/>
      <c r="F202" s="4"/>
      <c r="G202" s="18"/>
      <c r="H202" s="18"/>
      <c r="I202" s="18"/>
      <c r="J202" s="18"/>
      <c r="K202" s="4"/>
      <c r="L202" s="4"/>
    </row>
    <row r="203" spans="1:12" ht="18" x14ac:dyDescent="0.25">
      <c r="A203" s="4"/>
      <c r="B203" s="35"/>
      <c r="C203" s="18"/>
      <c r="D203" s="10" t="str">
        <f>IF(C203="","",IFERROR(INDEX(Lists!$B$2:$B$27,MATCH(C203,Lists!$A$2:$A$27,0)),"رمز غير معروف"))</f>
        <v/>
      </c>
      <c r="E203" s="4"/>
      <c r="F203" s="4"/>
      <c r="G203" s="18"/>
      <c r="H203" s="18"/>
      <c r="I203" s="18"/>
      <c r="J203" s="18"/>
      <c r="K203" s="4"/>
      <c r="L203" s="4"/>
    </row>
    <row r="204" spans="1:12" ht="18" x14ac:dyDescent="0.25">
      <c r="A204" s="4"/>
      <c r="B204" s="35"/>
      <c r="C204" s="18"/>
      <c r="D204" s="10" t="str">
        <f>IF(C204="","",IFERROR(INDEX(Lists!$B$2:$B$27,MATCH(C204,Lists!$A$2:$A$27,0)),"رمز غير معروف"))</f>
        <v/>
      </c>
      <c r="E204" s="4"/>
      <c r="F204" s="4"/>
      <c r="G204" s="18"/>
      <c r="H204" s="18"/>
      <c r="I204" s="18"/>
      <c r="J204" s="18"/>
      <c r="K204" s="4"/>
      <c r="L204" s="4"/>
    </row>
    <row r="205" spans="1:12" ht="18" x14ac:dyDescent="0.25">
      <c r="A205" s="4"/>
      <c r="B205" s="35"/>
      <c r="C205" s="18"/>
      <c r="D205" s="10" t="str">
        <f>IF(C205="","",IFERROR(INDEX(Lists!$B$2:$B$27,MATCH(C205,Lists!$A$2:$A$27,0)),"رمز غير معروف"))</f>
        <v/>
      </c>
      <c r="E205" s="4"/>
      <c r="F205" s="4"/>
      <c r="G205" s="18"/>
      <c r="H205" s="18"/>
      <c r="I205" s="18"/>
      <c r="J205" s="18"/>
      <c r="K205" s="4"/>
      <c r="L205" s="4"/>
    </row>
    <row r="206" spans="1:12" ht="18" x14ac:dyDescent="0.25">
      <c r="A206" s="4"/>
      <c r="B206" s="35"/>
      <c r="C206" s="18"/>
      <c r="D206" s="10" t="str">
        <f>IF(C206="","",IFERROR(INDEX(Lists!$B$2:$B$27,MATCH(C206,Lists!$A$2:$A$27,0)),"رمز غير معروف"))</f>
        <v/>
      </c>
      <c r="E206" s="4"/>
      <c r="F206" s="4"/>
      <c r="G206" s="18"/>
      <c r="H206" s="18"/>
      <c r="I206" s="18"/>
      <c r="J206" s="18"/>
      <c r="K206" s="4"/>
      <c r="L206" s="4"/>
    </row>
    <row r="207" spans="1:12" ht="18" x14ac:dyDescent="0.25">
      <c r="A207" s="4"/>
      <c r="B207" s="35"/>
      <c r="C207" s="18"/>
      <c r="D207" s="10" t="str">
        <f>IF(C207="","",IFERROR(INDEX(Lists!$B$2:$B$27,MATCH(C207,Lists!$A$2:$A$27,0)),"رمز غير معروف"))</f>
        <v/>
      </c>
      <c r="E207" s="4"/>
      <c r="F207" s="4"/>
      <c r="G207" s="18"/>
      <c r="H207" s="18"/>
      <c r="I207" s="18"/>
      <c r="J207" s="18"/>
      <c r="K207" s="4"/>
      <c r="L207" s="4"/>
    </row>
    <row r="208" spans="1:12" ht="18" x14ac:dyDescent="0.25">
      <c r="A208" s="4"/>
      <c r="B208" s="35"/>
      <c r="C208" s="18"/>
      <c r="D208" s="10" t="str">
        <f>IF(C208="","",IFERROR(INDEX(Lists!$B$2:$B$27,MATCH(C208,Lists!$A$2:$A$27,0)),"رمز غير معروف"))</f>
        <v/>
      </c>
      <c r="E208" s="4"/>
      <c r="F208" s="4"/>
      <c r="G208" s="18"/>
      <c r="H208" s="18"/>
      <c r="I208" s="18"/>
      <c r="J208" s="18"/>
      <c r="K208" s="4"/>
      <c r="L208" s="4"/>
    </row>
    <row r="209" spans="1:12" ht="18" x14ac:dyDescent="0.25">
      <c r="A209" s="4"/>
      <c r="B209" s="35"/>
      <c r="C209" s="18"/>
      <c r="D209" s="10" t="str">
        <f>IF(C209="","",IFERROR(INDEX(Lists!$B$2:$B$27,MATCH(C209,Lists!$A$2:$A$27,0)),"رمز غير معروف"))</f>
        <v/>
      </c>
      <c r="E209" s="4"/>
      <c r="F209" s="4"/>
      <c r="G209" s="18"/>
      <c r="H209" s="18"/>
      <c r="I209" s="18"/>
      <c r="J209" s="18"/>
      <c r="K209" s="4"/>
      <c r="L209" s="4"/>
    </row>
    <row r="210" spans="1:12" ht="18" x14ac:dyDescent="0.25">
      <c r="A210" s="4"/>
      <c r="B210" s="35"/>
      <c r="C210" s="18"/>
      <c r="D210" s="10" t="str">
        <f>IF(C210="","",IFERROR(INDEX(Lists!$B$2:$B$27,MATCH(C210,Lists!$A$2:$A$27,0)),"رمز غير معروف"))</f>
        <v/>
      </c>
      <c r="E210" s="4"/>
      <c r="F210" s="4"/>
      <c r="G210" s="18"/>
      <c r="H210" s="18"/>
      <c r="I210" s="18"/>
      <c r="J210" s="18"/>
      <c r="K210" s="4"/>
      <c r="L210" s="4"/>
    </row>
    <row r="211" spans="1:12" ht="18" x14ac:dyDescent="0.25">
      <c r="A211" s="4"/>
      <c r="B211" s="35"/>
      <c r="C211" s="18"/>
      <c r="D211" s="10" t="str">
        <f>IF(C211="","",IFERROR(INDEX(Lists!$B$2:$B$27,MATCH(C211,Lists!$A$2:$A$27,0)),"رمز غير معروف"))</f>
        <v/>
      </c>
      <c r="E211" s="4"/>
      <c r="F211" s="4"/>
      <c r="G211" s="18"/>
      <c r="H211" s="18"/>
      <c r="I211" s="18"/>
      <c r="J211" s="18"/>
      <c r="K211" s="4"/>
      <c r="L211" s="4"/>
    </row>
    <row r="212" spans="1:12" ht="18" x14ac:dyDescent="0.25">
      <c r="A212" s="4"/>
      <c r="B212" s="35"/>
      <c r="C212" s="18"/>
      <c r="D212" s="10" t="str">
        <f>IF(C212="","",IFERROR(INDEX(Lists!$B$2:$B$27,MATCH(C212,Lists!$A$2:$A$27,0)),"رمز غير معروف"))</f>
        <v/>
      </c>
      <c r="E212" s="4"/>
      <c r="F212" s="4"/>
      <c r="G212" s="18"/>
      <c r="H212" s="18"/>
      <c r="I212" s="18"/>
      <c r="J212" s="18"/>
      <c r="K212" s="4"/>
      <c r="L212" s="4"/>
    </row>
    <row r="213" spans="1:12" ht="18" x14ac:dyDescent="0.25">
      <c r="A213" s="4"/>
      <c r="B213" s="35"/>
      <c r="C213" s="18"/>
      <c r="D213" s="10" t="str">
        <f>IF(C213="","",IFERROR(INDEX(Lists!$B$2:$B$27,MATCH(C213,Lists!$A$2:$A$27,0)),"رمز غير معروف"))</f>
        <v/>
      </c>
      <c r="E213" s="4"/>
      <c r="F213" s="4"/>
      <c r="G213" s="18"/>
      <c r="H213" s="18"/>
      <c r="I213" s="18"/>
      <c r="J213" s="18"/>
      <c r="K213" s="4"/>
      <c r="L213" s="4"/>
    </row>
    <row r="214" spans="1:12" ht="18" x14ac:dyDescent="0.25">
      <c r="A214" s="4"/>
      <c r="B214" s="35"/>
      <c r="C214" s="18"/>
      <c r="D214" s="10" t="str">
        <f>IF(C214="","",IFERROR(INDEX(Lists!$B$2:$B$27,MATCH(C214,Lists!$A$2:$A$27,0)),"رمز غير معروف"))</f>
        <v/>
      </c>
      <c r="E214" s="4"/>
      <c r="F214" s="4"/>
      <c r="G214" s="18"/>
      <c r="H214" s="18"/>
      <c r="I214" s="18"/>
      <c r="J214" s="18"/>
      <c r="K214" s="4"/>
      <c r="L214" s="4"/>
    </row>
    <row r="215" spans="1:12" ht="18" x14ac:dyDescent="0.25">
      <c r="A215" s="4"/>
      <c r="B215" s="35"/>
      <c r="C215" s="18"/>
      <c r="D215" s="10" t="str">
        <f>IF(C215="","",IFERROR(INDEX(Lists!$B$2:$B$27,MATCH(C215,Lists!$A$2:$A$27,0)),"رمز غير معروف"))</f>
        <v/>
      </c>
      <c r="E215" s="4"/>
      <c r="F215" s="4"/>
      <c r="G215" s="18"/>
      <c r="H215" s="18"/>
      <c r="I215" s="18"/>
      <c r="J215" s="18"/>
      <c r="K215" s="4"/>
      <c r="L215" s="4"/>
    </row>
    <row r="216" spans="1:12" ht="18" x14ac:dyDescent="0.25">
      <c r="A216" s="4"/>
      <c r="B216" s="35"/>
      <c r="C216" s="18"/>
      <c r="D216" s="10" t="str">
        <f>IF(C216="","",IFERROR(INDEX(Lists!$B$2:$B$27,MATCH(C216,Lists!$A$2:$A$27,0)),"رمز غير معروف"))</f>
        <v/>
      </c>
      <c r="E216" s="4"/>
      <c r="F216" s="4"/>
      <c r="G216" s="18"/>
      <c r="H216" s="18"/>
      <c r="I216" s="18"/>
      <c r="J216" s="18"/>
      <c r="K216" s="4"/>
      <c r="L216" s="4"/>
    </row>
    <row r="217" spans="1:12" ht="18" x14ac:dyDescent="0.25">
      <c r="A217" s="4"/>
      <c r="B217" s="35"/>
      <c r="C217" s="18"/>
      <c r="D217" s="10" t="str">
        <f>IF(C217="","",IFERROR(INDEX(Lists!$B$2:$B$27,MATCH(C217,Lists!$A$2:$A$27,0)),"رمز غير معروف"))</f>
        <v/>
      </c>
      <c r="E217" s="4"/>
      <c r="F217" s="4"/>
      <c r="G217" s="18"/>
      <c r="H217" s="18"/>
      <c r="I217" s="18"/>
      <c r="J217" s="18"/>
      <c r="K217" s="4"/>
      <c r="L217" s="4"/>
    </row>
    <row r="218" spans="1:12" ht="18" x14ac:dyDescent="0.25">
      <c r="A218" s="4"/>
      <c r="B218" s="35"/>
      <c r="C218" s="18"/>
      <c r="D218" s="10" t="str">
        <f>IF(C218="","",IFERROR(INDEX(Lists!$B$2:$B$27,MATCH(C218,Lists!$A$2:$A$27,0)),"رمز غير معروف"))</f>
        <v/>
      </c>
      <c r="E218" s="4"/>
      <c r="F218" s="4"/>
      <c r="G218" s="18"/>
      <c r="H218" s="18"/>
      <c r="I218" s="18"/>
      <c r="J218" s="18"/>
      <c r="K218" s="4"/>
      <c r="L218" s="4"/>
    </row>
    <row r="219" spans="1:12" ht="18" x14ac:dyDescent="0.25">
      <c r="A219" s="4"/>
      <c r="B219" s="35"/>
      <c r="C219" s="18"/>
      <c r="D219" s="10" t="str">
        <f>IF(C219="","",IFERROR(INDEX(Lists!$B$2:$B$27,MATCH(C219,Lists!$A$2:$A$27,0)),"رمز غير معروف"))</f>
        <v/>
      </c>
      <c r="E219" s="4"/>
      <c r="F219" s="4"/>
      <c r="G219" s="18"/>
      <c r="H219" s="18"/>
      <c r="I219" s="18"/>
      <c r="J219" s="18"/>
      <c r="K219" s="4"/>
      <c r="L219" s="4"/>
    </row>
    <row r="220" spans="1:12" ht="18" x14ac:dyDescent="0.25">
      <c r="A220" s="4"/>
      <c r="B220" s="35"/>
      <c r="C220" s="18"/>
      <c r="D220" s="10" t="str">
        <f>IF(C220="","",IFERROR(INDEX(Lists!$B$2:$B$27,MATCH(C220,Lists!$A$2:$A$27,0)),"رمز غير معروف"))</f>
        <v/>
      </c>
      <c r="E220" s="4"/>
      <c r="F220" s="4"/>
      <c r="G220" s="18"/>
      <c r="H220" s="18"/>
      <c r="I220" s="18"/>
      <c r="J220" s="18"/>
      <c r="K220" s="4"/>
      <c r="L220" s="4"/>
    </row>
    <row r="221" spans="1:12" ht="18" x14ac:dyDescent="0.25">
      <c r="A221" s="4"/>
      <c r="B221" s="35"/>
      <c r="C221" s="18"/>
      <c r="D221" s="10" t="str">
        <f>IF(C221="","",IFERROR(INDEX(Lists!$B$2:$B$27,MATCH(C221,Lists!$A$2:$A$27,0)),"رمز غير معروف"))</f>
        <v/>
      </c>
      <c r="E221" s="4"/>
      <c r="F221" s="4"/>
      <c r="G221" s="18"/>
      <c r="H221" s="18"/>
      <c r="I221" s="18"/>
      <c r="J221" s="18"/>
      <c r="K221" s="4"/>
      <c r="L221" s="4"/>
    </row>
    <row r="222" spans="1:12" ht="18" x14ac:dyDescent="0.25">
      <c r="A222" s="4"/>
      <c r="B222" s="35"/>
      <c r="C222" s="18"/>
      <c r="D222" s="10" t="str">
        <f>IF(C222="","",IFERROR(INDEX(Lists!$B$2:$B$27,MATCH(C222,Lists!$A$2:$A$27,0)),"رمز غير معروف"))</f>
        <v/>
      </c>
      <c r="E222" s="4"/>
      <c r="F222" s="4"/>
      <c r="G222" s="18"/>
      <c r="H222" s="18"/>
      <c r="I222" s="18"/>
      <c r="J222" s="18"/>
      <c r="K222" s="4"/>
      <c r="L222" s="4"/>
    </row>
    <row r="223" spans="1:12" ht="18" x14ac:dyDescent="0.25">
      <c r="A223" s="4"/>
      <c r="B223" s="35"/>
      <c r="C223" s="18"/>
      <c r="D223" s="10" t="str">
        <f>IF(C223="","",IFERROR(INDEX(Lists!$B$2:$B$27,MATCH(C223,Lists!$A$2:$A$27,0)),"رمز غير معروف"))</f>
        <v/>
      </c>
      <c r="E223" s="4"/>
      <c r="F223" s="4"/>
      <c r="G223" s="18"/>
      <c r="H223" s="18"/>
      <c r="I223" s="18"/>
      <c r="J223" s="18"/>
      <c r="K223" s="4"/>
      <c r="L223" s="4"/>
    </row>
    <row r="224" spans="1:12" ht="18" x14ac:dyDescent="0.25">
      <c r="A224" s="4"/>
      <c r="B224" s="35"/>
      <c r="C224" s="18"/>
      <c r="D224" s="10" t="str">
        <f>IF(C224="","",IFERROR(INDEX(Lists!$B$2:$B$27,MATCH(C224,Lists!$A$2:$A$27,0)),"رمز غير معروف"))</f>
        <v/>
      </c>
      <c r="E224" s="4"/>
      <c r="F224" s="4"/>
      <c r="G224" s="18"/>
      <c r="H224" s="18"/>
      <c r="I224" s="18"/>
      <c r="J224" s="18"/>
      <c r="K224" s="4"/>
      <c r="L224" s="4"/>
    </row>
    <row r="225" spans="1:12" ht="18" x14ac:dyDescent="0.25">
      <c r="A225" s="4"/>
      <c r="B225" s="35"/>
      <c r="C225" s="18"/>
      <c r="D225" s="10" t="str">
        <f>IF(C225="","",IFERROR(INDEX(Lists!$B$2:$B$27,MATCH(C225,Lists!$A$2:$A$27,0)),"رمز غير معروف"))</f>
        <v/>
      </c>
      <c r="E225" s="4"/>
      <c r="F225" s="4"/>
      <c r="G225" s="18"/>
      <c r="H225" s="18"/>
      <c r="I225" s="18"/>
      <c r="J225" s="18"/>
      <c r="K225" s="4"/>
      <c r="L225" s="4"/>
    </row>
    <row r="226" spans="1:12" ht="18" x14ac:dyDescent="0.25">
      <c r="A226" s="4"/>
      <c r="B226" s="35"/>
      <c r="C226" s="18"/>
      <c r="D226" s="10" t="str">
        <f>IF(C226="","",IFERROR(INDEX(Lists!$B$2:$B$27,MATCH(C226,Lists!$A$2:$A$27,0)),"رمز غير معروف"))</f>
        <v/>
      </c>
      <c r="E226" s="4"/>
      <c r="F226" s="4"/>
      <c r="G226" s="18"/>
      <c r="H226" s="18"/>
      <c r="I226" s="18"/>
      <c r="J226" s="18"/>
      <c r="K226" s="4"/>
      <c r="L226" s="4"/>
    </row>
    <row r="227" spans="1:12" ht="18" x14ac:dyDescent="0.25">
      <c r="A227" s="4"/>
      <c r="B227" s="35"/>
      <c r="C227" s="18"/>
      <c r="D227" s="10" t="str">
        <f>IF(C227="","",IFERROR(INDEX(Lists!$B$2:$B$27,MATCH(C227,Lists!$A$2:$A$27,0)),"رمز غير معروف"))</f>
        <v/>
      </c>
      <c r="E227" s="4"/>
      <c r="F227" s="4"/>
      <c r="G227" s="18"/>
      <c r="H227" s="18"/>
      <c r="I227" s="18"/>
      <c r="J227" s="18"/>
      <c r="K227" s="4"/>
      <c r="L227" s="4"/>
    </row>
    <row r="228" spans="1:12" ht="18" x14ac:dyDescent="0.25">
      <c r="A228" s="4"/>
      <c r="B228" s="35"/>
      <c r="C228" s="18"/>
      <c r="D228" s="10" t="str">
        <f>IF(C228="","",IFERROR(INDEX(Lists!$B$2:$B$27,MATCH(C228,Lists!$A$2:$A$27,0)),"رمز غير معروف"))</f>
        <v/>
      </c>
      <c r="E228" s="4"/>
      <c r="F228" s="4"/>
      <c r="G228" s="18"/>
      <c r="H228" s="18"/>
      <c r="I228" s="18"/>
      <c r="J228" s="18"/>
      <c r="K228" s="4"/>
      <c r="L228" s="4"/>
    </row>
    <row r="229" spans="1:12" ht="18" x14ac:dyDescent="0.25">
      <c r="A229" s="4"/>
      <c r="B229" s="35"/>
      <c r="C229" s="18"/>
      <c r="D229" s="10" t="str">
        <f>IF(C229="","",IFERROR(INDEX(Lists!$B$2:$B$27,MATCH(C229,Lists!$A$2:$A$27,0)),"رمز غير معروف"))</f>
        <v/>
      </c>
      <c r="E229" s="4"/>
      <c r="F229" s="4"/>
      <c r="G229" s="18"/>
      <c r="H229" s="18"/>
      <c r="I229" s="18"/>
      <c r="J229" s="18"/>
      <c r="K229" s="4"/>
      <c r="L229" s="4"/>
    </row>
    <row r="230" spans="1:12" ht="18" x14ac:dyDescent="0.25">
      <c r="A230" s="4"/>
      <c r="B230" s="35"/>
      <c r="C230" s="18"/>
      <c r="D230" s="10" t="str">
        <f>IF(C230="","",IFERROR(INDEX(Lists!$B$2:$B$27,MATCH(C230,Lists!$A$2:$A$27,0)),"رمز غير معروف"))</f>
        <v/>
      </c>
      <c r="E230" s="4"/>
      <c r="F230" s="4"/>
      <c r="G230" s="18"/>
      <c r="H230" s="18"/>
      <c r="I230" s="18"/>
      <c r="J230" s="18"/>
      <c r="K230" s="4"/>
      <c r="L230" s="4"/>
    </row>
    <row r="231" spans="1:12" ht="18" x14ac:dyDescent="0.25">
      <c r="A231" s="4"/>
      <c r="B231" s="35"/>
      <c r="C231" s="18"/>
      <c r="D231" s="10" t="str">
        <f>IF(C231="","",IFERROR(INDEX(Lists!$B$2:$B$27,MATCH(C231,Lists!$A$2:$A$27,0)),"رمز غير معروف"))</f>
        <v/>
      </c>
      <c r="E231" s="4"/>
      <c r="F231" s="4"/>
      <c r="G231" s="18"/>
      <c r="H231" s="18"/>
      <c r="I231" s="18"/>
      <c r="J231" s="18"/>
      <c r="K231" s="4"/>
      <c r="L231" s="4"/>
    </row>
    <row r="232" spans="1:12" ht="18" x14ac:dyDescent="0.25">
      <c r="A232" s="4"/>
      <c r="B232" s="35"/>
      <c r="C232" s="18"/>
      <c r="D232" s="10" t="str">
        <f>IF(C232="","",IFERROR(INDEX(Lists!$B$2:$B$27,MATCH(C232,Lists!$A$2:$A$27,0)),"رمز غير معروف"))</f>
        <v/>
      </c>
      <c r="E232" s="4"/>
      <c r="F232" s="4"/>
      <c r="G232" s="18"/>
      <c r="H232" s="18"/>
      <c r="I232" s="18"/>
      <c r="J232" s="18"/>
      <c r="K232" s="4"/>
      <c r="L232" s="4"/>
    </row>
    <row r="233" spans="1:12" ht="18" x14ac:dyDescent="0.25">
      <c r="A233" s="4"/>
      <c r="B233" s="35"/>
      <c r="C233" s="18"/>
      <c r="D233" s="10" t="str">
        <f>IF(C233="","",IFERROR(INDEX(Lists!$B$2:$B$27,MATCH(C233,Lists!$A$2:$A$27,0)),"رمز غير معروف"))</f>
        <v/>
      </c>
      <c r="E233" s="4"/>
      <c r="F233" s="4"/>
      <c r="G233" s="18"/>
      <c r="H233" s="18"/>
      <c r="I233" s="18"/>
      <c r="J233" s="18"/>
      <c r="K233" s="4"/>
      <c r="L233" s="4"/>
    </row>
    <row r="234" spans="1:12" ht="18" x14ac:dyDescent="0.25">
      <c r="A234" s="4"/>
      <c r="B234" s="35"/>
      <c r="C234" s="18"/>
      <c r="D234" s="10" t="str">
        <f>IF(C234="","",IFERROR(INDEX(Lists!$B$2:$B$27,MATCH(C234,Lists!$A$2:$A$27,0)),"رمز غير معروف"))</f>
        <v/>
      </c>
      <c r="E234" s="4"/>
      <c r="F234" s="4"/>
      <c r="G234" s="18"/>
      <c r="H234" s="18"/>
      <c r="I234" s="18"/>
      <c r="J234" s="18"/>
      <c r="K234" s="4"/>
      <c r="L234" s="4"/>
    </row>
    <row r="235" spans="1:12" ht="18" x14ac:dyDescent="0.25">
      <c r="A235" s="4"/>
      <c r="B235" s="35"/>
      <c r="C235" s="18"/>
      <c r="D235" s="10" t="str">
        <f>IF(C235="","",IFERROR(INDEX(Lists!$B$2:$B$27,MATCH(C235,Lists!$A$2:$A$27,0)),"رمز غير معروف"))</f>
        <v/>
      </c>
      <c r="E235" s="4"/>
      <c r="F235" s="4"/>
      <c r="G235" s="18"/>
      <c r="H235" s="18"/>
      <c r="I235" s="18"/>
      <c r="J235" s="18"/>
      <c r="K235" s="4"/>
      <c r="L235" s="4"/>
    </row>
    <row r="236" spans="1:12" ht="18" x14ac:dyDescent="0.25">
      <c r="A236" s="4"/>
      <c r="B236" s="35"/>
      <c r="C236" s="18"/>
      <c r="D236" s="10" t="str">
        <f>IF(C236="","",IFERROR(INDEX(Lists!$B$2:$B$27,MATCH(C236,Lists!$A$2:$A$27,0)),"رمز غير معروف"))</f>
        <v/>
      </c>
      <c r="E236" s="4"/>
      <c r="F236" s="4"/>
      <c r="G236" s="18"/>
      <c r="H236" s="18"/>
      <c r="I236" s="18"/>
      <c r="J236" s="18"/>
      <c r="K236" s="4"/>
      <c r="L236" s="4"/>
    </row>
    <row r="237" spans="1:12" ht="18" x14ac:dyDescent="0.25">
      <c r="A237" s="4"/>
      <c r="B237" s="35"/>
      <c r="C237" s="18"/>
      <c r="D237" s="10" t="str">
        <f>IF(C237="","",IFERROR(INDEX(Lists!$B$2:$B$27,MATCH(C237,Lists!$A$2:$A$27,0)),"رمز غير معروف"))</f>
        <v/>
      </c>
      <c r="E237" s="4"/>
      <c r="F237" s="4"/>
      <c r="G237" s="18"/>
      <c r="H237" s="18"/>
      <c r="I237" s="18"/>
      <c r="J237" s="18"/>
      <c r="K237" s="4"/>
      <c r="L237" s="4"/>
    </row>
    <row r="238" spans="1:12" ht="18" x14ac:dyDescent="0.25">
      <c r="A238" s="4"/>
      <c r="B238" s="35"/>
      <c r="C238" s="18"/>
      <c r="D238" s="10" t="str">
        <f>IF(C238="","",IFERROR(INDEX(Lists!$B$2:$B$27,MATCH(C238,Lists!$A$2:$A$27,0)),"رمز غير معروف"))</f>
        <v/>
      </c>
      <c r="E238" s="4"/>
      <c r="F238" s="4"/>
      <c r="G238" s="18"/>
      <c r="H238" s="18"/>
      <c r="I238" s="18"/>
      <c r="J238" s="18"/>
      <c r="K238" s="4"/>
      <c r="L238" s="4"/>
    </row>
    <row r="239" spans="1:12" ht="18" x14ac:dyDescent="0.25">
      <c r="A239" s="4"/>
      <c r="B239" s="35"/>
      <c r="C239" s="18"/>
      <c r="D239" s="10" t="str">
        <f>IF(C239="","",IFERROR(INDEX(Lists!$B$2:$B$27,MATCH(C239,Lists!$A$2:$A$27,0)),"رمز غير معروف"))</f>
        <v/>
      </c>
      <c r="E239" s="4"/>
      <c r="F239" s="4"/>
      <c r="G239" s="18"/>
      <c r="H239" s="18"/>
      <c r="I239" s="18"/>
      <c r="J239" s="18"/>
      <c r="K239" s="4"/>
      <c r="L239" s="4"/>
    </row>
    <row r="240" spans="1:12" ht="18" x14ac:dyDescent="0.25">
      <c r="A240" s="4"/>
      <c r="B240" s="35"/>
      <c r="C240" s="18"/>
      <c r="D240" s="10" t="str">
        <f>IF(C240="","",IFERROR(INDEX(Lists!$B$2:$B$27,MATCH(C240,Lists!$A$2:$A$27,0)),"رمز غير معروف"))</f>
        <v/>
      </c>
      <c r="E240" s="4"/>
      <c r="F240" s="4"/>
      <c r="G240" s="18"/>
      <c r="H240" s="18"/>
      <c r="I240" s="18"/>
      <c r="J240" s="18"/>
      <c r="K240" s="4"/>
      <c r="L240" s="4"/>
    </row>
    <row r="241" spans="1:12" ht="18" x14ac:dyDescent="0.25">
      <c r="A241" s="4"/>
      <c r="B241" s="35"/>
      <c r="C241" s="18"/>
      <c r="D241" s="10" t="str">
        <f>IF(C241="","",IFERROR(INDEX(Lists!$B$2:$B$27,MATCH(C241,Lists!$A$2:$A$27,0)),"رمز غير معروف"))</f>
        <v/>
      </c>
      <c r="E241" s="4"/>
      <c r="F241" s="4"/>
      <c r="G241" s="18"/>
      <c r="H241" s="18"/>
      <c r="I241" s="18"/>
      <c r="J241" s="18"/>
      <c r="K241" s="4"/>
      <c r="L241" s="4"/>
    </row>
    <row r="242" spans="1:12" ht="18" x14ac:dyDescent="0.25">
      <c r="A242" s="4"/>
      <c r="B242" s="35"/>
      <c r="C242" s="18"/>
      <c r="D242" s="10" t="str">
        <f>IF(C242="","",IFERROR(INDEX(Lists!$B$2:$B$27,MATCH(C242,Lists!$A$2:$A$27,0)),"رمز غير معروف"))</f>
        <v/>
      </c>
      <c r="E242" s="4"/>
      <c r="F242" s="4"/>
      <c r="G242" s="18"/>
      <c r="H242" s="18"/>
      <c r="I242" s="18"/>
      <c r="J242" s="18"/>
      <c r="K242" s="4"/>
      <c r="L242" s="4"/>
    </row>
    <row r="243" spans="1:12" ht="18" x14ac:dyDescent="0.25">
      <c r="A243" s="4"/>
      <c r="B243" s="35"/>
      <c r="C243" s="18"/>
      <c r="D243" s="10" t="str">
        <f>IF(C243="","",IFERROR(INDEX(Lists!$B$2:$B$27,MATCH(C243,Lists!$A$2:$A$27,0)),"رمز غير معروف"))</f>
        <v/>
      </c>
      <c r="E243" s="4"/>
      <c r="F243" s="4"/>
      <c r="G243" s="18"/>
      <c r="H243" s="18"/>
      <c r="I243" s="18"/>
      <c r="J243" s="18"/>
      <c r="K243" s="4"/>
      <c r="L243" s="4"/>
    </row>
    <row r="244" spans="1:12" ht="18" x14ac:dyDescent="0.25">
      <c r="A244" s="4"/>
      <c r="B244" s="35"/>
      <c r="C244" s="18"/>
      <c r="D244" s="10" t="str">
        <f>IF(C244="","",IFERROR(INDEX(Lists!$B$2:$B$27,MATCH(C244,Lists!$A$2:$A$27,0)),"رمز غير معروف"))</f>
        <v/>
      </c>
      <c r="E244" s="4"/>
      <c r="F244" s="4"/>
      <c r="G244" s="18"/>
      <c r="H244" s="18"/>
      <c r="I244" s="18"/>
      <c r="J244" s="18"/>
      <c r="K244" s="4"/>
      <c r="L244" s="4"/>
    </row>
    <row r="245" spans="1:12" ht="18" x14ac:dyDescent="0.25">
      <c r="A245" s="4"/>
      <c r="B245" s="35"/>
      <c r="C245" s="18"/>
      <c r="D245" s="10" t="str">
        <f>IF(C245="","",IFERROR(INDEX(Lists!$B$2:$B$27,MATCH(C245,Lists!$A$2:$A$27,0)),"رمز غير معروف"))</f>
        <v/>
      </c>
      <c r="E245" s="4"/>
      <c r="F245" s="4"/>
      <c r="G245" s="18"/>
      <c r="H245" s="18"/>
      <c r="I245" s="18"/>
      <c r="J245" s="18"/>
      <c r="K245" s="4"/>
      <c r="L245" s="4"/>
    </row>
    <row r="246" spans="1:12" ht="18" x14ac:dyDescent="0.25">
      <c r="A246" s="4"/>
      <c r="B246" s="35"/>
      <c r="C246" s="18"/>
      <c r="D246" s="10" t="str">
        <f>IF(C246="","",IFERROR(INDEX(Lists!$B$2:$B$27,MATCH(C246,Lists!$A$2:$A$27,0)),"رمز غير معروف"))</f>
        <v/>
      </c>
      <c r="E246" s="4"/>
      <c r="F246" s="4"/>
      <c r="G246" s="18"/>
      <c r="H246" s="18"/>
      <c r="I246" s="18"/>
      <c r="J246" s="18"/>
      <c r="K246" s="4"/>
      <c r="L246" s="4"/>
    </row>
    <row r="247" spans="1:12" ht="18" x14ac:dyDescent="0.25">
      <c r="A247" s="4"/>
      <c r="B247" s="35"/>
      <c r="C247" s="18"/>
      <c r="D247" s="10" t="str">
        <f>IF(C247="","",IFERROR(INDEX(Lists!$B$2:$B$27,MATCH(C247,Lists!$A$2:$A$27,0)),"رمز غير معروف"))</f>
        <v/>
      </c>
      <c r="E247" s="4"/>
      <c r="F247" s="4"/>
      <c r="G247" s="18"/>
      <c r="H247" s="18"/>
      <c r="I247" s="18"/>
      <c r="J247" s="18"/>
      <c r="K247" s="4"/>
      <c r="L247" s="4"/>
    </row>
    <row r="248" spans="1:12" ht="18" x14ac:dyDescent="0.25">
      <c r="A248" s="4"/>
      <c r="B248" s="35"/>
      <c r="C248" s="18"/>
      <c r="D248" s="10" t="str">
        <f>IF(C248="","",IFERROR(INDEX(Lists!$B$2:$B$27,MATCH(C248,Lists!$A$2:$A$27,0)),"رمز غير معروف"))</f>
        <v/>
      </c>
      <c r="E248" s="4"/>
      <c r="F248" s="4"/>
      <c r="G248" s="18"/>
      <c r="H248" s="18"/>
      <c r="I248" s="18"/>
      <c r="J248" s="18"/>
      <c r="K248" s="4"/>
      <c r="L248" s="4"/>
    </row>
    <row r="249" spans="1:12" ht="18" x14ac:dyDescent="0.25">
      <c r="A249" s="4"/>
      <c r="B249" s="35"/>
      <c r="C249" s="18"/>
      <c r="D249" s="10" t="str">
        <f>IF(C249="","",IFERROR(INDEX(Lists!$B$2:$B$27,MATCH(C249,Lists!$A$2:$A$27,0)),"رمز غير معروف"))</f>
        <v/>
      </c>
      <c r="E249" s="4"/>
      <c r="F249" s="4"/>
      <c r="G249" s="18"/>
      <c r="H249" s="18"/>
      <c r="I249" s="18"/>
      <c r="J249" s="18"/>
      <c r="K249" s="4"/>
      <c r="L249" s="4"/>
    </row>
    <row r="250" spans="1:12" ht="18" x14ac:dyDescent="0.25">
      <c r="A250" s="4"/>
      <c r="B250" s="35"/>
      <c r="C250" s="18"/>
      <c r="D250" s="10" t="str">
        <f>IF(C250="","",IFERROR(INDEX(Lists!$B$2:$B$27,MATCH(C250,Lists!$A$2:$A$27,0)),"رمز غير معروف"))</f>
        <v/>
      </c>
      <c r="E250" s="4"/>
      <c r="F250" s="4"/>
      <c r="G250" s="18"/>
      <c r="H250" s="18"/>
      <c r="I250" s="18"/>
      <c r="J250" s="18"/>
      <c r="K250" s="4"/>
      <c r="L250" s="4"/>
    </row>
    <row r="251" spans="1:12" ht="18" x14ac:dyDescent="0.25">
      <c r="A251" s="4"/>
      <c r="B251" s="35"/>
      <c r="C251" s="18"/>
      <c r="D251" s="10" t="str">
        <f>IF(C251="","",IFERROR(INDEX(Lists!$B$2:$B$27,MATCH(C251,Lists!$A$2:$A$27,0)),"رمز غير معروف"))</f>
        <v/>
      </c>
      <c r="E251" s="4"/>
      <c r="F251" s="4"/>
      <c r="G251" s="18"/>
      <c r="H251" s="18"/>
      <c r="I251" s="18"/>
      <c r="J251" s="18"/>
      <c r="K251" s="4"/>
      <c r="L251" s="4"/>
    </row>
    <row r="252" spans="1:12" ht="18" x14ac:dyDescent="0.25">
      <c r="A252" s="4"/>
      <c r="B252" s="35"/>
      <c r="C252" s="18"/>
      <c r="D252" s="10" t="str">
        <f>IF(C252="","",IFERROR(INDEX(Lists!$B$2:$B$27,MATCH(C252,Lists!$A$2:$A$27,0)),"رمز غير معروف"))</f>
        <v/>
      </c>
      <c r="E252" s="4"/>
      <c r="F252" s="4"/>
      <c r="G252" s="18"/>
      <c r="H252" s="18"/>
      <c r="I252" s="18"/>
      <c r="J252" s="18"/>
      <c r="K252" s="4"/>
      <c r="L252" s="4"/>
    </row>
    <row r="253" spans="1:12" ht="18" x14ac:dyDescent="0.25">
      <c r="A253" s="4"/>
      <c r="B253" s="35"/>
      <c r="C253" s="18"/>
      <c r="D253" s="10" t="str">
        <f>IF(C253="","",IFERROR(INDEX(Lists!$B$2:$B$27,MATCH(C253,Lists!$A$2:$A$27,0)),"رمز غير معروف"))</f>
        <v/>
      </c>
      <c r="E253" s="4"/>
      <c r="F253" s="4"/>
      <c r="G253" s="18"/>
      <c r="H253" s="18"/>
      <c r="I253" s="18"/>
      <c r="J253" s="18"/>
      <c r="K253" s="4"/>
      <c r="L253" s="4"/>
    </row>
    <row r="254" spans="1:12" ht="18" x14ac:dyDescent="0.25">
      <c r="A254" s="4"/>
      <c r="B254" s="35"/>
      <c r="C254" s="18"/>
      <c r="D254" s="10" t="str">
        <f>IF(C254="","",IFERROR(INDEX(Lists!$B$2:$B$27,MATCH(C254,Lists!$A$2:$A$27,0)),"رمز غير معروف"))</f>
        <v/>
      </c>
      <c r="E254" s="4"/>
      <c r="F254" s="4"/>
      <c r="G254" s="18"/>
      <c r="H254" s="18"/>
      <c r="I254" s="18"/>
      <c r="J254" s="18"/>
      <c r="K254" s="4"/>
      <c r="L254" s="4"/>
    </row>
    <row r="255" spans="1:12" ht="18" x14ac:dyDescent="0.25">
      <c r="A255" s="4"/>
      <c r="B255" s="35"/>
      <c r="C255" s="18"/>
      <c r="D255" s="10" t="str">
        <f>IF(C255="","",IFERROR(INDEX(Lists!$B$2:$B$27,MATCH(C255,Lists!$A$2:$A$27,0)),"رمز غير معروف"))</f>
        <v/>
      </c>
      <c r="E255" s="4"/>
      <c r="F255" s="4"/>
      <c r="G255" s="18"/>
      <c r="H255" s="18"/>
      <c r="I255" s="18"/>
      <c r="J255" s="18"/>
      <c r="K255" s="4"/>
      <c r="L255" s="4"/>
    </row>
    <row r="256" spans="1:12" ht="18" x14ac:dyDescent="0.25">
      <c r="A256" s="4"/>
      <c r="B256" s="35"/>
      <c r="C256" s="18"/>
      <c r="D256" s="10" t="str">
        <f>IF(C256="","",IFERROR(INDEX(Lists!$B$2:$B$27,MATCH(C256,Lists!$A$2:$A$27,0)),"رمز غير معروف"))</f>
        <v/>
      </c>
      <c r="E256" s="4"/>
      <c r="F256" s="4"/>
      <c r="G256" s="18"/>
      <c r="H256" s="18"/>
      <c r="I256" s="18"/>
      <c r="J256" s="18"/>
      <c r="K256" s="4"/>
      <c r="L256" s="4"/>
    </row>
    <row r="257" spans="1:12" ht="18" x14ac:dyDescent="0.25">
      <c r="A257" s="4"/>
      <c r="B257" s="35"/>
      <c r="C257" s="18"/>
      <c r="D257" s="10" t="str">
        <f>IF(C257="","",IFERROR(INDEX(Lists!$B$2:$B$27,MATCH(C257,Lists!$A$2:$A$27,0)),"رمز غير معروف"))</f>
        <v/>
      </c>
      <c r="E257" s="4"/>
      <c r="F257" s="4"/>
      <c r="G257" s="18"/>
      <c r="H257" s="18"/>
      <c r="I257" s="18"/>
      <c r="J257" s="18"/>
      <c r="K257" s="4"/>
      <c r="L257" s="4"/>
    </row>
    <row r="258" spans="1:12" ht="18" x14ac:dyDescent="0.25">
      <c r="A258" s="4"/>
      <c r="B258" s="35"/>
      <c r="C258" s="18"/>
      <c r="D258" s="10" t="str">
        <f>IF(C258="","",IFERROR(INDEX(Lists!$B$2:$B$27,MATCH(C258,Lists!$A$2:$A$27,0)),"رمز غير معروف"))</f>
        <v/>
      </c>
      <c r="E258" s="4"/>
      <c r="F258" s="4"/>
      <c r="G258" s="18"/>
      <c r="H258" s="18"/>
      <c r="I258" s="18"/>
      <c r="J258" s="18"/>
      <c r="K258" s="4"/>
      <c r="L258" s="4"/>
    </row>
    <row r="259" spans="1:12" ht="18" x14ac:dyDescent="0.25">
      <c r="A259" s="4"/>
      <c r="B259" s="35"/>
      <c r="C259" s="18"/>
      <c r="D259" s="10" t="str">
        <f>IF(C259="","",IFERROR(INDEX(Lists!$B$2:$B$27,MATCH(C259,Lists!$A$2:$A$27,0)),"رمز غير معروف"))</f>
        <v/>
      </c>
      <c r="E259" s="4"/>
      <c r="F259" s="4"/>
      <c r="G259" s="18"/>
      <c r="H259" s="18"/>
      <c r="I259" s="18"/>
      <c r="J259" s="18"/>
      <c r="K259" s="4"/>
      <c r="L259" s="4"/>
    </row>
    <row r="260" spans="1:12" ht="18" x14ac:dyDescent="0.25">
      <c r="A260" s="4"/>
      <c r="B260" s="35"/>
      <c r="C260" s="18"/>
      <c r="D260" s="10" t="str">
        <f>IF(C260="","",IFERROR(INDEX(Lists!$B$2:$B$27,MATCH(C260,Lists!$A$2:$A$27,0)),"رمز غير معروف"))</f>
        <v/>
      </c>
      <c r="E260" s="4"/>
      <c r="F260" s="4"/>
      <c r="G260" s="18"/>
      <c r="H260" s="18"/>
      <c r="I260" s="18"/>
      <c r="J260" s="18"/>
      <c r="K260" s="4"/>
      <c r="L260" s="4"/>
    </row>
    <row r="261" spans="1:12" ht="18" x14ac:dyDescent="0.25">
      <c r="A261" s="4"/>
      <c r="B261" s="35"/>
      <c r="C261" s="18"/>
      <c r="D261" s="10" t="str">
        <f>IF(C261="","",IFERROR(INDEX(Lists!$B$2:$B$27,MATCH(C261,Lists!$A$2:$A$27,0)),"رمز غير معروف"))</f>
        <v/>
      </c>
      <c r="E261" s="4"/>
      <c r="F261" s="4"/>
      <c r="G261" s="18"/>
      <c r="H261" s="18"/>
      <c r="I261" s="18"/>
      <c r="J261" s="18"/>
      <c r="K261" s="4"/>
      <c r="L261" s="4"/>
    </row>
    <row r="262" spans="1:12" ht="18" x14ac:dyDescent="0.25">
      <c r="A262" s="4"/>
      <c r="B262" s="35"/>
      <c r="C262" s="18"/>
      <c r="D262" s="10" t="str">
        <f>IF(C262="","",IFERROR(INDEX(Lists!$B$2:$B$27,MATCH(C262,Lists!$A$2:$A$27,0)),"رمز غير معروف"))</f>
        <v/>
      </c>
      <c r="E262" s="4"/>
      <c r="F262" s="4"/>
      <c r="G262" s="18"/>
      <c r="H262" s="18"/>
      <c r="I262" s="18"/>
      <c r="J262" s="18"/>
      <c r="K262" s="4"/>
      <c r="L262" s="4"/>
    </row>
    <row r="263" spans="1:12" ht="18" x14ac:dyDescent="0.25">
      <c r="A263" s="4"/>
      <c r="B263" s="35"/>
      <c r="C263" s="18"/>
      <c r="D263" s="10" t="str">
        <f>IF(C263="","",IFERROR(INDEX(Lists!$B$2:$B$27,MATCH(C263,Lists!$A$2:$A$27,0)),"رمز غير معروف"))</f>
        <v/>
      </c>
      <c r="E263" s="4"/>
      <c r="F263" s="4"/>
      <c r="G263" s="18"/>
      <c r="H263" s="18"/>
      <c r="I263" s="18"/>
      <c r="J263" s="18"/>
      <c r="K263" s="4"/>
      <c r="L263" s="4"/>
    </row>
    <row r="264" spans="1:12" ht="18" x14ac:dyDescent="0.25">
      <c r="A264" s="4"/>
      <c r="B264" s="35"/>
      <c r="C264" s="18"/>
      <c r="D264" s="10" t="str">
        <f>IF(C264="","",IFERROR(INDEX(Lists!$B$2:$B$27,MATCH(C264,Lists!$A$2:$A$27,0)),"رمز غير معروف"))</f>
        <v/>
      </c>
      <c r="E264" s="4"/>
      <c r="F264" s="4"/>
      <c r="G264" s="18"/>
      <c r="H264" s="18"/>
      <c r="I264" s="18"/>
      <c r="J264" s="18"/>
      <c r="K264" s="4"/>
      <c r="L264" s="4"/>
    </row>
    <row r="265" spans="1:12" ht="18" x14ac:dyDescent="0.25">
      <c r="A265" s="4"/>
      <c r="B265" s="35"/>
      <c r="C265" s="18"/>
      <c r="D265" s="10" t="str">
        <f>IF(C265="","",IFERROR(INDEX(Lists!$B$2:$B$27,MATCH(C265,Lists!$A$2:$A$27,0)),"رمز غير معروف"))</f>
        <v/>
      </c>
      <c r="E265" s="4"/>
      <c r="F265" s="4"/>
      <c r="G265" s="18"/>
      <c r="H265" s="18"/>
      <c r="I265" s="18"/>
      <c r="J265" s="18"/>
      <c r="K265" s="4"/>
      <c r="L265" s="4"/>
    </row>
    <row r="266" spans="1:12" ht="18" x14ac:dyDescent="0.25">
      <c r="A266" s="4"/>
      <c r="B266" s="35"/>
      <c r="C266" s="18"/>
      <c r="D266" s="10" t="str">
        <f>IF(C266="","",IFERROR(INDEX(Lists!$B$2:$B$27,MATCH(C266,Lists!$A$2:$A$27,0)),"رمز غير معروف"))</f>
        <v/>
      </c>
      <c r="E266" s="4"/>
      <c r="F266" s="4"/>
      <c r="G266" s="18"/>
      <c r="H266" s="18"/>
      <c r="I266" s="18"/>
      <c r="J266" s="18"/>
      <c r="K266" s="4"/>
      <c r="L266" s="4"/>
    </row>
    <row r="267" spans="1:12" ht="18" x14ac:dyDescent="0.25">
      <c r="A267" s="4"/>
      <c r="B267" s="35"/>
      <c r="C267" s="18"/>
      <c r="D267" s="10" t="str">
        <f>IF(C267="","",IFERROR(INDEX(Lists!$B$2:$B$27,MATCH(C267,Lists!$A$2:$A$27,0)),"رمز غير معروف"))</f>
        <v/>
      </c>
      <c r="E267" s="4"/>
      <c r="F267" s="4"/>
      <c r="G267" s="18"/>
      <c r="H267" s="18"/>
      <c r="I267" s="18"/>
      <c r="J267" s="18"/>
      <c r="K267" s="4"/>
      <c r="L267" s="4"/>
    </row>
    <row r="268" spans="1:12" ht="18" x14ac:dyDescent="0.25">
      <c r="A268" s="4"/>
      <c r="B268" s="35"/>
      <c r="C268" s="18"/>
      <c r="D268" s="10" t="str">
        <f>IF(C268="","",IFERROR(INDEX(Lists!$B$2:$B$27,MATCH(C268,Lists!$A$2:$A$27,0)),"رمز غير معروف"))</f>
        <v/>
      </c>
      <c r="E268" s="4"/>
      <c r="F268" s="4"/>
      <c r="G268" s="18"/>
      <c r="H268" s="18"/>
      <c r="I268" s="18"/>
      <c r="J268" s="18"/>
      <c r="K268" s="4"/>
      <c r="L268" s="4"/>
    </row>
    <row r="269" spans="1:12" ht="18" x14ac:dyDescent="0.25">
      <c r="A269" s="4"/>
      <c r="B269" s="35"/>
      <c r="C269" s="18"/>
      <c r="D269" s="10" t="str">
        <f>IF(C269="","",IFERROR(INDEX(Lists!$B$2:$B$27,MATCH(C269,Lists!$A$2:$A$27,0)),"رمز غير معروف"))</f>
        <v/>
      </c>
      <c r="E269" s="4"/>
      <c r="F269" s="4"/>
      <c r="G269" s="18"/>
      <c r="H269" s="18"/>
      <c r="I269" s="18"/>
      <c r="J269" s="18"/>
      <c r="K269" s="4"/>
      <c r="L269" s="4"/>
    </row>
    <row r="270" spans="1:12" ht="18" x14ac:dyDescent="0.25">
      <c r="A270" s="4"/>
      <c r="B270" s="35"/>
      <c r="C270" s="18"/>
      <c r="D270" s="10" t="str">
        <f>IF(C270="","",IFERROR(INDEX(Lists!$B$2:$B$27,MATCH(C270,Lists!$A$2:$A$27,0)),"رمز غير معروف"))</f>
        <v/>
      </c>
      <c r="E270" s="4"/>
      <c r="F270" s="4"/>
      <c r="G270" s="18"/>
      <c r="H270" s="18"/>
      <c r="I270" s="18"/>
      <c r="J270" s="18"/>
      <c r="K270" s="4"/>
      <c r="L270" s="4"/>
    </row>
    <row r="271" spans="1:12" ht="18" x14ac:dyDescent="0.25">
      <c r="A271" s="4"/>
      <c r="B271" s="35"/>
      <c r="C271" s="18"/>
      <c r="D271" s="10" t="str">
        <f>IF(C271="","",IFERROR(INDEX(Lists!$B$2:$B$27,MATCH(C271,Lists!$A$2:$A$27,0)),"رمز غير معروف"))</f>
        <v/>
      </c>
      <c r="E271" s="4"/>
      <c r="F271" s="4"/>
      <c r="G271" s="18"/>
      <c r="H271" s="18"/>
      <c r="I271" s="18"/>
      <c r="J271" s="18"/>
      <c r="K271" s="4"/>
      <c r="L271" s="4"/>
    </row>
    <row r="272" spans="1:12" ht="18" x14ac:dyDescent="0.25">
      <c r="A272" s="4"/>
      <c r="B272" s="35"/>
      <c r="C272" s="18"/>
      <c r="D272" s="10" t="str">
        <f>IF(C272="","",IFERROR(INDEX(Lists!$B$2:$B$27,MATCH(C272,Lists!$A$2:$A$27,0)),"رمز غير معروف"))</f>
        <v/>
      </c>
      <c r="E272" s="4"/>
      <c r="F272" s="4"/>
      <c r="G272" s="18"/>
      <c r="H272" s="18"/>
      <c r="I272" s="18"/>
      <c r="J272" s="18"/>
      <c r="K272" s="4"/>
      <c r="L272" s="4"/>
    </row>
    <row r="273" spans="1:12" ht="18" x14ac:dyDescent="0.25">
      <c r="A273" s="4"/>
      <c r="B273" s="35"/>
      <c r="C273" s="18"/>
      <c r="D273" s="10" t="str">
        <f>IF(C273="","",IFERROR(INDEX(Lists!$B$2:$B$27,MATCH(C273,Lists!$A$2:$A$27,0)),"رمز غير معروف"))</f>
        <v/>
      </c>
      <c r="E273" s="4"/>
      <c r="F273" s="4"/>
      <c r="G273" s="18"/>
      <c r="H273" s="18"/>
      <c r="I273" s="18"/>
      <c r="J273" s="18"/>
      <c r="K273" s="4"/>
      <c r="L273" s="4"/>
    </row>
    <row r="274" spans="1:12" ht="18" x14ac:dyDescent="0.25">
      <c r="A274" s="4"/>
      <c r="B274" s="35"/>
      <c r="C274" s="18"/>
      <c r="D274" s="10" t="str">
        <f>IF(C274="","",IFERROR(INDEX(Lists!$B$2:$B$27,MATCH(C274,Lists!$A$2:$A$27,0)),"رمز غير معروف"))</f>
        <v/>
      </c>
      <c r="E274" s="4"/>
      <c r="F274" s="4"/>
      <c r="G274" s="18"/>
      <c r="H274" s="18"/>
      <c r="I274" s="18"/>
      <c r="J274" s="18"/>
      <c r="K274" s="4"/>
      <c r="L274" s="4"/>
    </row>
    <row r="275" spans="1:12" ht="18" x14ac:dyDescent="0.25">
      <c r="A275" s="4"/>
      <c r="B275" s="35"/>
      <c r="C275" s="18"/>
      <c r="D275" s="10" t="str">
        <f>IF(C275="","",IFERROR(INDEX(Lists!$B$2:$B$27,MATCH(C275,Lists!$A$2:$A$27,0)),"رمز غير معروف"))</f>
        <v/>
      </c>
      <c r="E275" s="4"/>
      <c r="F275" s="4"/>
      <c r="G275" s="18"/>
      <c r="H275" s="18"/>
      <c r="I275" s="18"/>
      <c r="J275" s="18"/>
      <c r="K275" s="4"/>
      <c r="L275" s="4"/>
    </row>
    <row r="276" spans="1:12" ht="18" x14ac:dyDescent="0.25">
      <c r="A276" s="4"/>
      <c r="B276" s="35"/>
      <c r="C276" s="18"/>
      <c r="D276" s="10" t="str">
        <f>IF(C276="","",IFERROR(INDEX(Lists!$B$2:$B$27,MATCH(C276,Lists!$A$2:$A$27,0)),"رمز غير معروف"))</f>
        <v/>
      </c>
      <c r="E276" s="4"/>
      <c r="F276" s="4"/>
      <c r="G276" s="18"/>
      <c r="H276" s="18"/>
      <c r="I276" s="18"/>
      <c r="J276" s="18"/>
      <c r="K276" s="4"/>
      <c r="L276" s="4"/>
    </row>
    <row r="277" spans="1:12" ht="18" x14ac:dyDescent="0.25">
      <c r="A277" s="4"/>
      <c r="B277" s="35"/>
      <c r="C277" s="18"/>
      <c r="D277" s="10" t="str">
        <f>IF(C277="","",IFERROR(INDEX(Lists!$B$2:$B$27,MATCH(C277,Lists!$A$2:$A$27,0)),"رمز غير معروف"))</f>
        <v/>
      </c>
      <c r="E277" s="4"/>
      <c r="F277" s="4"/>
      <c r="G277" s="18"/>
      <c r="H277" s="18"/>
      <c r="I277" s="18"/>
      <c r="J277" s="18"/>
      <c r="K277" s="4"/>
      <c r="L277" s="4"/>
    </row>
    <row r="278" spans="1:12" ht="18" x14ac:dyDescent="0.25">
      <c r="A278" s="4"/>
      <c r="B278" s="35"/>
      <c r="C278" s="18"/>
      <c r="D278" s="10" t="str">
        <f>IF(C278="","",IFERROR(INDEX(Lists!$B$2:$B$27,MATCH(C278,Lists!$A$2:$A$27,0)),"رمز غير معروف"))</f>
        <v/>
      </c>
      <c r="E278" s="4"/>
      <c r="F278" s="4"/>
      <c r="G278" s="18"/>
      <c r="H278" s="18"/>
      <c r="I278" s="18"/>
      <c r="J278" s="18"/>
      <c r="K278" s="4"/>
      <c r="L278" s="4"/>
    </row>
    <row r="279" spans="1:12" ht="18" x14ac:dyDescent="0.25">
      <c r="A279" s="4"/>
      <c r="B279" s="35"/>
      <c r="C279" s="18"/>
      <c r="D279" s="10" t="str">
        <f>IF(C279="","",IFERROR(INDEX(Lists!$B$2:$B$27,MATCH(C279,Lists!$A$2:$A$27,0)),"رمز غير معروف"))</f>
        <v/>
      </c>
      <c r="E279" s="4"/>
      <c r="F279" s="4"/>
      <c r="G279" s="18"/>
      <c r="H279" s="18"/>
      <c r="I279" s="18"/>
      <c r="J279" s="18"/>
      <c r="K279" s="4"/>
      <c r="L279" s="4"/>
    </row>
    <row r="280" spans="1:12" ht="18" x14ac:dyDescent="0.25">
      <c r="A280" s="4"/>
      <c r="B280" s="35"/>
      <c r="C280" s="18"/>
      <c r="D280" s="10" t="str">
        <f>IF(C280="","",IFERROR(INDEX(Lists!$B$2:$B$27,MATCH(C280,Lists!$A$2:$A$27,0)),"رمز غير معروف"))</f>
        <v/>
      </c>
      <c r="E280" s="4"/>
      <c r="F280" s="4"/>
      <c r="G280" s="18"/>
      <c r="H280" s="18"/>
      <c r="I280" s="18"/>
      <c r="J280" s="18"/>
      <c r="K280" s="4"/>
      <c r="L280" s="4"/>
    </row>
    <row r="281" spans="1:12" ht="18" x14ac:dyDescent="0.25">
      <c r="A281" s="4"/>
      <c r="B281" s="35"/>
      <c r="C281" s="18"/>
      <c r="D281" s="10" t="str">
        <f>IF(C281="","",IFERROR(INDEX(Lists!$B$2:$B$27,MATCH(C281,Lists!$A$2:$A$27,0)),"رمز غير معروف"))</f>
        <v/>
      </c>
      <c r="E281" s="4"/>
      <c r="F281" s="4"/>
      <c r="G281" s="18"/>
      <c r="H281" s="18"/>
      <c r="I281" s="18"/>
      <c r="J281" s="18"/>
      <c r="K281" s="4"/>
      <c r="L281" s="4"/>
    </row>
    <row r="282" spans="1:12" ht="18" x14ac:dyDescent="0.25">
      <c r="A282" s="4"/>
      <c r="B282" s="35"/>
      <c r="C282" s="18"/>
      <c r="D282" s="10" t="str">
        <f>IF(C282="","",IFERROR(INDEX(Lists!$B$2:$B$27,MATCH(C282,Lists!$A$2:$A$27,0)),"رمز غير معروف"))</f>
        <v/>
      </c>
      <c r="E282" s="4"/>
      <c r="F282" s="4"/>
      <c r="G282" s="18"/>
      <c r="H282" s="18"/>
      <c r="I282" s="18"/>
      <c r="J282" s="18"/>
      <c r="K282" s="4"/>
      <c r="L282" s="4"/>
    </row>
    <row r="283" spans="1:12" ht="18" x14ac:dyDescent="0.25">
      <c r="A283" s="4"/>
      <c r="B283" s="35"/>
      <c r="C283" s="18"/>
      <c r="D283" s="10" t="str">
        <f>IF(C283="","",IFERROR(INDEX(Lists!$B$2:$B$27,MATCH(C283,Lists!$A$2:$A$27,0)),"رمز غير معروف"))</f>
        <v/>
      </c>
      <c r="E283" s="4"/>
      <c r="F283" s="4"/>
      <c r="G283" s="18"/>
      <c r="H283" s="18"/>
      <c r="I283" s="18"/>
      <c r="J283" s="18"/>
      <c r="K283" s="4"/>
      <c r="L283" s="4"/>
    </row>
    <row r="284" spans="1:12" ht="18" x14ac:dyDescent="0.25">
      <c r="A284" s="4"/>
      <c r="B284" s="35"/>
      <c r="C284" s="18"/>
      <c r="D284" s="10" t="str">
        <f>IF(C284="","",IFERROR(INDEX(Lists!$B$2:$B$27,MATCH(C284,Lists!$A$2:$A$27,0)),"رمز غير معروف"))</f>
        <v/>
      </c>
      <c r="E284" s="4"/>
      <c r="F284" s="4"/>
      <c r="G284" s="18"/>
      <c r="H284" s="18"/>
      <c r="I284" s="18"/>
      <c r="J284" s="18"/>
      <c r="K284" s="4"/>
      <c r="L284" s="4"/>
    </row>
    <row r="285" spans="1:12" ht="18" x14ac:dyDescent="0.25">
      <c r="A285" s="4"/>
      <c r="B285" s="35"/>
      <c r="C285" s="18"/>
      <c r="D285" s="10" t="str">
        <f>IF(C285="","",IFERROR(INDEX(Lists!$B$2:$B$27,MATCH(C285,Lists!$A$2:$A$27,0)),"رمز غير معروف"))</f>
        <v/>
      </c>
      <c r="E285" s="4"/>
      <c r="F285" s="4"/>
      <c r="G285" s="18"/>
      <c r="H285" s="18"/>
      <c r="I285" s="18"/>
      <c r="J285" s="18"/>
      <c r="K285" s="4"/>
      <c r="L285" s="4"/>
    </row>
    <row r="286" spans="1:12" ht="18" x14ac:dyDescent="0.25">
      <c r="A286" s="4"/>
      <c r="B286" s="35"/>
      <c r="C286" s="18"/>
      <c r="D286" s="10" t="str">
        <f>IF(C286="","",IFERROR(INDEX(Lists!$B$2:$B$27,MATCH(C286,Lists!$A$2:$A$27,0)),"رمز غير معروف"))</f>
        <v/>
      </c>
      <c r="E286" s="4"/>
      <c r="F286" s="4"/>
      <c r="G286" s="18"/>
      <c r="H286" s="18"/>
      <c r="I286" s="18"/>
      <c r="J286" s="18"/>
      <c r="K286" s="4"/>
      <c r="L286" s="4"/>
    </row>
    <row r="287" spans="1:12" ht="18" x14ac:dyDescent="0.25">
      <c r="A287" s="4"/>
      <c r="B287" s="35"/>
      <c r="C287" s="18"/>
      <c r="D287" s="10" t="str">
        <f>IF(C287="","",IFERROR(INDEX(Lists!$B$2:$B$27,MATCH(C287,Lists!$A$2:$A$27,0)),"رمز غير معروف"))</f>
        <v/>
      </c>
      <c r="E287" s="4"/>
      <c r="F287" s="4"/>
      <c r="G287" s="18"/>
      <c r="H287" s="18"/>
      <c r="I287" s="18"/>
      <c r="J287" s="18"/>
      <c r="K287" s="4"/>
      <c r="L287" s="4"/>
    </row>
    <row r="288" spans="1:12" ht="18" x14ac:dyDescent="0.25">
      <c r="A288" s="4"/>
      <c r="B288" s="35"/>
      <c r="C288" s="18"/>
      <c r="D288" s="10" t="str">
        <f>IF(C288="","",IFERROR(INDEX(Lists!$B$2:$B$27,MATCH(C288,Lists!$A$2:$A$27,0)),"رمز غير معروف"))</f>
        <v/>
      </c>
      <c r="E288" s="4"/>
      <c r="F288" s="4"/>
      <c r="G288" s="18"/>
      <c r="H288" s="18"/>
      <c r="I288" s="18"/>
      <c r="J288" s="18"/>
      <c r="K288" s="4"/>
      <c r="L288" s="4"/>
    </row>
    <row r="289" spans="1:12" ht="18" x14ac:dyDescent="0.25">
      <c r="A289" s="4"/>
      <c r="B289" s="35"/>
      <c r="C289" s="18"/>
      <c r="D289" s="10" t="str">
        <f>IF(C289="","",IFERROR(INDEX(Lists!$B$2:$B$27,MATCH(C289,Lists!$A$2:$A$27,0)),"رمز غير معروف"))</f>
        <v/>
      </c>
      <c r="E289" s="4"/>
      <c r="F289" s="4"/>
      <c r="G289" s="18"/>
      <c r="H289" s="18"/>
      <c r="I289" s="18"/>
      <c r="J289" s="18"/>
      <c r="K289" s="4"/>
      <c r="L289" s="4"/>
    </row>
    <row r="290" spans="1:12" ht="18" x14ac:dyDescent="0.25">
      <c r="A290" s="4"/>
      <c r="B290" s="35"/>
      <c r="C290" s="18"/>
      <c r="D290" s="10" t="str">
        <f>IF(C290="","",IFERROR(INDEX(Lists!$B$2:$B$27,MATCH(C290,Lists!$A$2:$A$27,0)),"رمز غير معروف"))</f>
        <v/>
      </c>
      <c r="E290" s="4"/>
      <c r="F290" s="4"/>
      <c r="G290" s="18"/>
      <c r="H290" s="18"/>
      <c r="I290" s="18"/>
      <c r="J290" s="18"/>
      <c r="K290" s="4"/>
      <c r="L290" s="4"/>
    </row>
    <row r="291" spans="1:12" ht="18" x14ac:dyDescent="0.25">
      <c r="A291" s="4"/>
      <c r="B291" s="35"/>
      <c r="C291" s="18"/>
      <c r="D291" s="10" t="str">
        <f>IF(C291="","",IFERROR(INDEX(Lists!$B$2:$B$27,MATCH(C291,Lists!$A$2:$A$27,0)),"رمز غير معروف"))</f>
        <v/>
      </c>
      <c r="E291" s="4"/>
      <c r="F291" s="4"/>
      <c r="G291" s="18"/>
      <c r="H291" s="18"/>
      <c r="I291" s="18"/>
      <c r="J291" s="18"/>
      <c r="K291" s="4"/>
      <c r="L291" s="4"/>
    </row>
    <row r="292" spans="1:12" ht="18" x14ac:dyDescent="0.25">
      <c r="A292" s="4"/>
      <c r="B292" s="35"/>
      <c r="C292" s="18"/>
      <c r="D292" s="10" t="str">
        <f>IF(C292="","",IFERROR(INDEX(Lists!$B$2:$B$27,MATCH(C292,Lists!$A$2:$A$27,0)),"رمز غير معروف"))</f>
        <v/>
      </c>
      <c r="E292" s="4"/>
      <c r="F292" s="4"/>
      <c r="G292" s="18"/>
      <c r="H292" s="18"/>
      <c r="I292" s="18"/>
      <c r="J292" s="18"/>
      <c r="K292" s="4"/>
      <c r="L292" s="4"/>
    </row>
    <row r="293" spans="1:12" ht="18" x14ac:dyDescent="0.25">
      <c r="A293" s="4"/>
      <c r="B293" s="35"/>
      <c r="C293" s="18"/>
      <c r="D293" s="10" t="str">
        <f>IF(C293="","",IFERROR(INDEX(Lists!$B$2:$B$27,MATCH(C293,Lists!$A$2:$A$27,0)),"رمز غير معروف"))</f>
        <v/>
      </c>
      <c r="E293" s="4"/>
      <c r="F293" s="4"/>
      <c r="G293" s="18"/>
      <c r="H293" s="18"/>
      <c r="I293" s="18"/>
      <c r="J293" s="18"/>
      <c r="K293" s="4"/>
      <c r="L293" s="4"/>
    </row>
    <row r="294" spans="1:12" ht="18" x14ac:dyDescent="0.25">
      <c r="A294" s="4"/>
      <c r="B294" s="35"/>
      <c r="C294" s="18"/>
      <c r="D294" s="10" t="str">
        <f>IF(C294="","",IFERROR(INDEX(Lists!$B$2:$B$27,MATCH(C294,Lists!$A$2:$A$27,0)),"رمز غير معروف"))</f>
        <v/>
      </c>
      <c r="E294" s="4"/>
      <c r="F294" s="4"/>
      <c r="G294" s="18"/>
      <c r="H294" s="18"/>
      <c r="I294" s="18"/>
      <c r="J294" s="18"/>
      <c r="K294" s="4"/>
      <c r="L294" s="4"/>
    </row>
    <row r="295" spans="1:12" ht="18" x14ac:dyDescent="0.25">
      <c r="A295" s="4"/>
      <c r="B295" s="35"/>
      <c r="C295" s="18"/>
      <c r="D295" s="10" t="str">
        <f>IF(C295="","",IFERROR(INDEX(Lists!$B$2:$B$27,MATCH(C295,Lists!$A$2:$A$27,0)),"رمز غير معروف"))</f>
        <v/>
      </c>
      <c r="E295" s="4"/>
      <c r="F295" s="4"/>
      <c r="G295" s="18"/>
      <c r="H295" s="18"/>
      <c r="I295" s="18"/>
      <c r="J295" s="18"/>
      <c r="K295" s="4"/>
      <c r="L295" s="4"/>
    </row>
    <row r="296" spans="1:12" ht="18" x14ac:dyDescent="0.25">
      <c r="A296" s="4"/>
      <c r="B296" s="35"/>
      <c r="C296" s="18"/>
      <c r="D296" s="10" t="str">
        <f>IF(C296="","",IFERROR(INDEX(Lists!$B$2:$B$27,MATCH(C296,Lists!$A$2:$A$27,0)),"رمز غير معروف"))</f>
        <v/>
      </c>
      <c r="E296" s="4"/>
      <c r="F296" s="4"/>
      <c r="G296" s="18"/>
      <c r="H296" s="18"/>
      <c r="I296" s="18"/>
      <c r="J296" s="18"/>
      <c r="K296" s="4"/>
      <c r="L296" s="4"/>
    </row>
    <row r="297" spans="1:12" ht="18" x14ac:dyDescent="0.25">
      <c r="A297" s="4"/>
      <c r="B297" s="35"/>
      <c r="C297" s="18"/>
      <c r="D297" s="10" t="str">
        <f>IF(C297="","",IFERROR(INDEX(Lists!$B$2:$B$27,MATCH(C297,Lists!$A$2:$A$27,0)),"رمز غير معروف"))</f>
        <v/>
      </c>
      <c r="E297" s="4"/>
      <c r="F297" s="4"/>
      <c r="G297" s="18"/>
      <c r="H297" s="18"/>
      <c r="I297" s="18"/>
      <c r="J297" s="18"/>
      <c r="K297" s="4"/>
      <c r="L297" s="4"/>
    </row>
    <row r="298" spans="1:12" ht="18" x14ac:dyDescent="0.25">
      <c r="A298" s="4"/>
      <c r="B298" s="35"/>
      <c r="C298" s="18"/>
      <c r="D298" s="10" t="str">
        <f>IF(C298="","",IFERROR(INDEX(Lists!$B$2:$B$27,MATCH(C298,Lists!$A$2:$A$27,0)),"رمز غير معروف"))</f>
        <v/>
      </c>
      <c r="E298" s="4"/>
      <c r="F298" s="4"/>
      <c r="G298" s="18"/>
      <c r="H298" s="18"/>
      <c r="I298" s="18"/>
      <c r="J298" s="18"/>
      <c r="K298" s="4"/>
      <c r="L298" s="4"/>
    </row>
    <row r="299" spans="1:12" ht="18" x14ac:dyDescent="0.25">
      <c r="A299" s="4"/>
      <c r="B299" s="35"/>
      <c r="C299" s="18"/>
      <c r="D299" s="10" t="str">
        <f>IF(C299="","",IFERROR(INDEX(Lists!$B$2:$B$27,MATCH(C299,Lists!$A$2:$A$27,0)),"رمز غير معروف"))</f>
        <v/>
      </c>
      <c r="E299" s="4"/>
      <c r="F299" s="4"/>
      <c r="G299" s="18"/>
      <c r="H299" s="18"/>
      <c r="I299" s="18"/>
      <c r="J299" s="18"/>
      <c r="K299" s="4"/>
      <c r="L299" s="4"/>
    </row>
    <row r="300" spans="1:12" ht="18" x14ac:dyDescent="0.25">
      <c r="A300" s="4"/>
      <c r="B300" s="35"/>
      <c r="C300" s="18"/>
      <c r="D300" s="10" t="str">
        <f>IF(C300="","",IFERROR(INDEX(Lists!$B$2:$B$27,MATCH(C300,Lists!$A$2:$A$27,0)),"رمز غير معروف"))</f>
        <v/>
      </c>
      <c r="E300" s="4"/>
      <c r="F300" s="4"/>
      <c r="G300" s="18"/>
      <c r="H300" s="18"/>
      <c r="I300" s="18"/>
      <c r="J300" s="18"/>
      <c r="K300" s="4"/>
      <c r="L300" s="4"/>
    </row>
    <row r="301" spans="1:12" ht="18" x14ac:dyDescent="0.25">
      <c r="A301" s="4"/>
      <c r="B301" s="35"/>
      <c r="C301" s="18"/>
      <c r="D301" s="10" t="str">
        <f>IF(C301="","",IFERROR(INDEX(Lists!$B$2:$B$27,MATCH(C301,Lists!$A$2:$A$27,0)),"رمز غير معروف"))</f>
        <v/>
      </c>
      <c r="E301" s="4"/>
      <c r="F301" s="4"/>
      <c r="G301" s="18"/>
      <c r="H301" s="18"/>
      <c r="I301" s="18"/>
      <c r="J301" s="18"/>
      <c r="K301" s="4"/>
      <c r="L301" s="4"/>
    </row>
    <row r="302" spans="1:12" ht="18" x14ac:dyDescent="0.25">
      <c r="A302" s="4"/>
      <c r="B302" s="35"/>
      <c r="C302" s="18"/>
      <c r="D302" s="10" t="str">
        <f>IF(C302="","",IFERROR(INDEX(Lists!$B$2:$B$27,MATCH(C302,Lists!$A$2:$A$27,0)),"رمز غير معروف"))</f>
        <v/>
      </c>
      <c r="E302" s="4"/>
      <c r="F302" s="4"/>
      <c r="G302" s="18"/>
      <c r="H302" s="18"/>
      <c r="I302" s="18"/>
      <c r="J302" s="18"/>
      <c r="K302" s="4"/>
      <c r="L302" s="4"/>
    </row>
    <row r="303" spans="1:12" ht="18" x14ac:dyDescent="0.25">
      <c r="A303" s="4"/>
      <c r="B303" s="35"/>
      <c r="C303" s="18"/>
      <c r="D303" s="10" t="str">
        <f>IF(C303="","",IFERROR(INDEX(Lists!$B$2:$B$27,MATCH(C303,Lists!$A$2:$A$27,0)),"رمز غير معروف"))</f>
        <v/>
      </c>
      <c r="E303" s="4"/>
      <c r="F303" s="4"/>
      <c r="G303" s="18"/>
      <c r="H303" s="18"/>
      <c r="I303" s="18"/>
      <c r="J303" s="18"/>
      <c r="K303" s="4"/>
      <c r="L303" s="4"/>
    </row>
    <row r="304" spans="1:12" ht="18" x14ac:dyDescent="0.25">
      <c r="A304" s="4"/>
      <c r="B304" s="35"/>
      <c r="C304" s="18"/>
      <c r="D304" s="10" t="str">
        <f>IF(C304="","",IFERROR(INDEX(Lists!$B$2:$B$27,MATCH(C304,Lists!$A$2:$A$27,0)),"رمز غير معروف"))</f>
        <v/>
      </c>
      <c r="E304" s="4"/>
      <c r="F304" s="4"/>
      <c r="G304" s="18"/>
      <c r="H304" s="18"/>
      <c r="I304" s="18"/>
      <c r="J304" s="18"/>
      <c r="K304" s="4"/>
      <c r="L304" s="4"/>
    </row>
  </sheetData>
  <autoFilter ref="A4:L304" xr:uid="{00000000-0009-0000-0000-000006000000}"/>
  <conditionalFormatting sqref="J5:J304">
    <cfRule type="cellIs" dxfId="1" priority="1" operator="equal">
      <formula>"فاشل"</formula>
    </cfRule>
  </conditionalFormatting>
  <printOptions horizontalCentered="1"/>
  <pageMargins left="0.75" right="0.75" top="1" bottom="1" header="0.5" footer="0.5"/>
  <pageSetup paperSize="9" fitToHeight="0" orientation="landscape"/>
  <headerFooter>
    <oddFooter>&amp;Lالمبدعون العرب للاستشارات الهندسية&amp;Cصفحة &amp;P من &amp;N&amp;R&amp;A</oddFooter>
  </headerFooter>
  <extLst>
    <ext xmlns:x14="http://schemas.microsoft.com/office/spreadsheetml/2009/9/main" uri="{CCE6A557-97BC-4b89-ADB6-D9C93CAAB3DF}">
      <x14:dataValidations xmlns:xm="http://schemas.microsoft.com/office/excel/2006/main" count="2">
        <x14:dataValidation type="list" allowBlank="1" showErrorMessage="1" errorTitle="قيمة غير صحيحة" error="اختر من القائمة المنسدلة" xr:uid="{00000000-0002-0000-0600-000000000000}">
          <x14:formula1>
            <xm:f>Lists!$A$2:$A$27</xm:f>
          </x14:formula1>
          <xm:sqref>C5:C304</xm:sqref>
        </x14:dataValidation>
        <x14:dataValidation type="list" allowBlank="1" showErrorMessage="1" errorTitle="قيمة غير صحيحة" error="اختر من القائمة المنسدلة" xr:uid="{00000000-0002-0000-0600-000001000000}">
          <x14:formula1>
            <xm:f>Lists!$K$2:$K$3</xm:f>
          </x14:formula1>
          <xm:sqref>J5:J304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52976"/>
    <pageSetUpPr fitToPage="1"/>
  </sheetPr>
  <dimension ref="A1:I3843"/>
  <sheetViews>
    <sheetView rightToLeft="1" workbookViewId="0">
      <pane xSplit="2" ySplit="4" topLeftCell="C5" activePane="bottomRight" state="frozen"/>
      <selection pane="topRight"/>
      <selection pane="bottomLeft"/>
      <selection pane="bottomRight"/>
    </sheetView>
  </sheetViews>
  <sheetFormatPr defaultRowHeight="13.8" x14ac:dyDescent="0.25"/>
  <cols>
    <col min="1" max="2" width="9" customWidth="1"/>
    <col min="3" max="3" width="30" customWidth="1"/>
    <col min="4" max="4" width="13" customWidth="1"/>
    <col min="5" max="5" width="70" customWidth="1"/>
    <col min="6" max="6" width="30" customWidth="1"/>
    <col min="7" max="7" width="9" customWidth="1"/>
    <col min="8" max="9" width="14" customWidth="1"/>
  </cols>
  <sheetData>
    <row r="1" spans="1:9" ht="22.8" x14ac:dyDescent="0.65">
      <c r="A1" s="1" t="s">
        <v>1266</v>
      </c>
    </row>
    <row r="2" spans="1:9" ht="16.8" x14ac:dyDescent="0.5">
      <c r="A2" s="2" t="s">
        <v>1267</v>
      </c>
    </row>
    <row r="4" spans="1:9" ht="31.95" customHeight="1" x14ac:dyDescent="0.25">
      <c r="A4" s="12" t="s">
        <v>117</v>
      </c>
      <c r="B4" s="12" t="s">
        <v>79</v>
      </c>
      <c r="C4" s="12" t="s">
        <v>1268</v>
      </c>
      <c r="D4" s="12" t="s">
        <v>1269</v>
      </c>
      <c r="E4" s="12" t="s">
        <v>1270</v>
      </c>
      <c r="F4" s="12" t="s">
        <v>1271</v>
      </c>
      <c r="G4" s="12" t="s">
        <v>1219</v>
      </c>
      <c r="H4" s="12" t="s">
        <v>129</v>
      </c>
      <c r="I4" s="12" t="s">
        <v>1272</v>
      </c>
    </row>
    <row r="5" spans="1:9" ht="36" x14ac:dyDescent="0.25">
      <c r="A5" s="13" t="s">
        <v>130</v>
      </c>
      <c r="B5" s="13" t="s">
        <v>87</v>
      </c>
      <c r="C5" s="7" t="s">
        <v>131</v>
      </c>
      <c r="D5" s="13" t="s">
        <v>125</v>
      </c>
      <c r="E5" s="7" t="s">
        <v>1273</v>
      </c>
      <c r="F5" s="7"/>
      <c r="G5" s="13" t="s">
        <v>121</v>
      </c>
      <c r="H5" s="13" t="s">
        <v>170</v>
      </c>
      <c r="I5" s="13"/>
    </row>
    <row r="6" spans="1:9" ht="18" x14ac:dyDescent="0.25">
      <c r="A6" s="15" t="s">
        <v>130</v>
      </c>
      <c r="B6" s="15" t="s">
        <v>87</v>
      </c>
      <c r="C6" s="9" t="s">
        <v>131</v>
      </c>
      <c r="D6" s="15" t="s">
        <v>124</v>
      </c>
      <c r="E6" s="9" t="s">
        <v>1274</v>
      </c>
      <c r="F6" s="9"/>
      <c r="G6" s="15" t="s">
        <v>123</v>
      </c>
      <c r="H6" s="15" t="s">
        <v>170</v>
      </c>
      <c r="I6" s="15" t="s">
        <v>1275</v>
      </c>
    </row>
    <row r="7" spans="1:9" ht="18" x14ac:dyDescent="0.25">
      <c r="A7" s="13" t="s">
        <v>130</v>
      </c>
      <c r="B7" s="13" t="s">
        <v>87</v>
      </c>
      <c r="C7" s="7" t="s">
        <v>131</v>
      </c>
      <c r="D7" s="13" t="s">
        <v>124</v>
      </c>
      <c r="E7" s="7" t="s">
        <v>1276</v>
      </c>
      <c r="F7" s="7"/>
      <c r="G7" s="13" t="s">
        <v>123</v>
      </c>
      <c r="H7" s="13" t="s">
        <v>170</v>
      </c>
      <c r="I7" s="13"/>
    </row>
    <row r="8" spans="1:9" ht="18" x14ac:dyDescent="0.25">
      <c r="A8" s="15" t="s">
        <v>130</v>
      </c>
      <c r="B8" s="15" t="s">
        <v>87</v>
      </c>
      <c r="C8" s="9" t="s">
        <v>131</v>
      </c>
      <c r="D8" s="15" t="s">
        <v>125</v>
      </c>
      <c r="E8" s="9" t="s">
        <v>1277</v>
      </c>
      <c r="F8" s="9"/>
      <c r="G8" s="15" t="s">
        <v>121</v>
      </c>
      <c r="H8" s="15" t="s">
        <v>170</v>
      </c>
      <c r="I8" s="15"/>
    </row>
    <row r="9" spans="1:9" ht="18" x14ac:dyDescent="0.25">
      <c r="A9" s="13" t="s">
        <v>130</v>
      </c>
      <c r="B9" s="13" t="s">
        <v>87</v>
      </c>
      <c r="C9" s="7" t="s">
        <v>131</v>
      </c>
      <c r="D9" s="13" t="s">
        <v>125</v>
      </c>
      <c r="E9" s="7" t="s">
        <v>1278</v>
      </c>
      <c r="F9" s="7"/>
      <c r="G9" s="13" t="s">
        <v>121</v>
      </c>
      <c r="H9" s="13" t="s">
        <v>170</v>
      </c>
      <c r="I9" s="13"/>
    </row>
    <row r="10" spans="1:9" ht="36" x14ac:dyDescent="0.25">
      <c r="A10" s="15" t="s">
        <v>130</v>
      </c>
      <c r="B10" s="15" t="s">
        <v>87</v>
      </c>
      <c r="C10" s="9" t="s">
        <v>131</v>
      </c>
      <c r="D10" s="15" t="s">
        <v>125</v>
      </c>
      <c r="E10" s="9" t="s">
        <v>1279</v>
      </c>
      <c r="F10" s="9"/>
      <c r="G10" s="15" t="s">
        <v>123</v>
      </c>
      <c r="H10" s="15" t="s">
        <v>170</v>
      </c>
      <c r="I10" s="15"/>
    </row>
    <row r="11" spans="1:9" ht="36" x14ac:dyDescent="0.25">
      <c r="A11" s="13" t="s">
        <v>130</v>
      </c>
      <c r="B11" s="13" t="s">
        <v>87</v>
      </c>
      <c r="C11" s="7" t="s">
        <v>131</v>
      </c>
      <c r="D11" s="13" t="s">
        <v>125</v>
      </c>
      <c r="E11" s="7" t="s">
        <v>1280</v>
      </c>
      <c r="F11" s="7"/>
      <c r="G11" s="13" t="s">
        <v>122</v>
      </c>
      <c r="H11" s="13" t="s">
        <v>170</v>
      </c>
      <c r="I11" s="13"/>
    </row>
    <row r="12" spans="1:9" ht="18" x14ac:dyDescent="0.25">
      <c r="A12" s="15" t="s">
        <v>130</v>
      </c>
      <c r="B12" s="15" t="s">
        <v>87</v>
      </c>
      <c r="C12" s="9" t="s">
        <v>131</v>
      </c>
      <c r="D12" s="15" t="s">
        <v>125</v>
      </c>
      <c r="E12" s="9" t="s">
        <v>1281</v>
      </c>
      <c r="F12" s="9"/>
      <c r="G12" s="15" t="s">
        <v>122</v>
      </c>
      <c r="H12" s="15" t="s">
        <v>170</v>
      </c>
      <c r="I12" s="15"/>
    </row>
    <row r="13" spans="1:9" ht="36" x14ac:dyDescent="0.25">
      <c r="A13" s="13" t="s">
        <v>130</v>
      </c>
      <c r="B13" s="13" t="s">
        <v>87</v>
      </c>
      <c r="C13" s="7" t="s">
        <v>131</v>
      </c>
      <c r="D13" s="13" t="s">
        <v>125</v>
      </c>
      <c r="E13" s="7" t="s">
        <v>1282</v>
      </c>
      <c r="F13" s="7"/>
      <c r="G13" s="13" t="s">
        <v>122</v>
      </c>
      <c r="H13" s="13" t="s">
        <v>170</v>
      </c>
      <c r="I13" s="13"/>
    </row>
    <row r="14" spans="1:9" ht="18" x14ac:dyDescent="0.25">
      <c r="A14" s="15" t="s">
        <v>130</v>
      </c>
      <c r="B14" s="15" t="s">
        <v>87</v>
      </c>
      <c r="C14" s="9" t="s">
        <v>131</v>
      </c>
      <c r="D14" s="15" t="s">
        <v>125</v>
      </c>
      <c r="E14" s="9" t="s">
        <v>1283</v>
      </c>
      <c r="F14" s="9"/>
      <c r="G14" s="15" t="s">
        <v>122</v>
      </c>
      <c r="H14" s="15" t="s">
        <v>170</v>
      </c>
      <c r="I14" s="15"/>
    </row>
    <row r="15" spans="1:9" ht="18" x14ac:dyDescent="0.25">
      <c r="A15" s="13" t="s">
        <v>130</v>
      </c>
      <c r="B15" s="13" t="s">
        <v>87</v>
      </c>
      <c r="C15" s="7" t="s">
        <v>131</v>
      </c>
      <c r="D15" s="13" t="s">
        <v>125</v>
      </c>
      <c r="E15" s="7" t="s">
        <v>1284</v>
      </c>
      <c r="F15" s="7"/>
      <c r="G15" s="13" t="s">
        <v>123</v>
      </c>
      <c r="H15" s="13" t="s">
        <v>170</v>
      </c>
      <c r="I15" s="13"/>
    </row>
    <row r="16" spans="1:9" ht="18" x14ac:dyDescent="0.25">
      <c r="A16" s="15" t="s">
        <v>130</v>
      </c>
      <c r="B16" s="15" t="s">
        <v>87</v>
      </c>
      <c r="C16" s="9" t="s">
        <v>131</v>
      </c>
      <c r="D16" s="15" t="s">
        <v>125</v>
      </c>
      <c r="E16" s="9" t="s">
        <v>1285</v>
      </c>
      <c r="F16" s="9"/>
      <c r="G16" s="15" t="s">
        <v>122</v>
      </c>
      <c r="H16" s="15" t="s">
        <v>170</v>
      </c>
      <c r="I16" s="15"/>
    </row>
    <row r="17" spans="1:9" ht="18" x14ac:dyDescent="0.25">
      <c r="A17" s="13" t="s">
        <v>130</v>
      </c>
      <c r="B17" s="13" t="s">
        <v>87</v>
      </c>
      <c r="C17" s="7" t="s">
        <v>131</v>
      </c>
      <c r="D17" s="13" t="s">
        <v>125</v>
      </c>
      <c r="E17" s="7" t="s">
        <v>1286</v>
      </c>
      <c r="F17" s="7"/>
      <c r="G17" s="13" t="s">
        <v>123</v>
      </c>
      <c r="H17" s="13" t="s">
        <v>170</v>
      </c>
      <c r="I17" s="13"/>
    </row>
    <row r="18" spans="1:9" ht="18" x14ac:dyDescent="0.25">
      <c r="A18" s="15" t="s">
        <v>130</v>
      </c>
      <c r="B18" s="15" t="s">
        <v>87</v>
      </c>
      <c r="C18" s="9" t="s">
        <v>131</v>
      </c>
      <c r="D18" s="15" t="s">
        <v>125</v>
      </c>
      <c r="E18" s="9" t="s">
        <v>1287</v>
      </c>
      <c r="F18" s="9"/>
      <c r="G18" s="15" t="s">
        <v>123</v>
      </c>
      <c r="H18" s="15" t="s">
        <v>170</v>
      </c>
      <c r="I18" s="15"/>
    </row>
    <row r="19" spans="1:9" ht="18" x14ac:dyDescent="0.25">
      <c r="A19" s="13" t="s">
        <v>130</v>
      </c>
      <c r="B19" s="13" t="s">
        <v>87</v>
      </c>
      <c r="C19" s="7" t="s">
        <v>131</v>
      </c>
      <c r="D19" s="13" t="s">
        <v>125</v>
      </c>
      <c r="E19" s="7" t="s">
        <v>1288</v>
      </c>
      <c r="F19" s="7"/>
      <c r="G19" s="13" t="s">
        <v>121</v>
      </c>
      <c r="H19" s="13" t="s">
        <v>1289</v>
      </c>
      <c r="I19" s="13"/>
    </row>
    <row r="20" spans="1:9" ht="18" x14ac:dyDescent="0.25">
      <c r="A20" s="15" t="s">
        <v>130</v>
      </c>
      <c r="B20" s="15" t="s">
        <v>87</v>
      </c>
      <c r="C20" s="9" t="s">
        <v>131</v>
      </c>
      <c r="D20" s="15" t="s">
        <v>124</v>
      </c>
      <c r="E20" s="9" t="s">
        <v>1290</v>
      </c>
      <c r="F20" s="9"/>
      <c r="G20" s="15" t="s">
        <v>123</v>
      </c>
      <c r="H20" s="15" t="s">
        <v>1289</v>
      </c>
      <c r="I20" s="15"/>
    </row>
    <row r="21" spans="1:9" ht="18" x14ac:dyDescent="0.25">
      <c r="A21" s="13" t="s">
        <v>130</v>
      </c>
      <c r="B21" s="13" t="s">
        <v>87</v>
      </c>
      <c r="C21" s="7" t="s">
        <v>131</v>
      </c>
      <c r="D21" s="13" t="s">
        <v>124</v>
      </c>
      <c r="E21" s="7" t="s">
        <v>1291</v>
      </c>
      <c r="F21" s="7"/>
      <c r="G21" s="13" t="s">
        <v>123</v>
      </c>
      <c r="H21" s="13" t="s">
        <v>1289</v>
      </c>
      <c r="I21" s="13"/>
    </row>
    <row r="22" spans="1:9" ht="36" x14ac:dyDescent="0.25">
      <c r="A22" s="15" t="s">
        <v>130</v>
      </c>
      <c r="B22" s="15" t="s">
        <v>87</v>
      </c>
      <c r="C22" s="9" t="s">
        <v>131</v>
      </c>
      <c r="D22" s="15" t="s">
        <v>125</v>
      </c>
      <c r="E22" s="9" t="s">
        <v>1292</v>
      </c>
      <c r="F22" s="9"/>
      <c r="G22" s="15" t="s">
        <v>122</v>
      </c>
      <c r="H22" s="15" t="s">
        <v>1289</v>
      </c>
      <c r="I22" s="15"/>
    </row>
    <row r="23" spans="1:9" ht="18" x14ac:dyDescent="0.25">
      <c r="A23" s="13" t="s">
        <v>130</v>
      </c>
      <c r="B23" s="13" t="s">
        <v>87</v>
      </c>
      <c r="C23" s="7" t="s">
        <v>131</v>
      </c>
      <c r="D23" s="13" t="s">
        <v>125</v>
      </c>
      <c r="E23" s="7" t="s">
        <v>1293</v>
      </c>
      <c r="F23" s="7"/>
      <c r="G23" s="13" t="s">
        <v>123</v>
      </c>
      <c r="H23" s="13" t="s">
        <v>1289</v>
      </c>
      <c r="I23" s="13"/>
    </row>
    <row r="24" spans="1:9" ht="18" x14ac:dyDescent="0.25">
      <c r="A24" s="15" t="s">
        <v>130</v>
      </c>
      <c r="B24" s="15" t="s">
        <v>87</v>
      </c>
      <c r="C24" s="9" t="s">
        <v>131</v>
      </c>
      <c r="D24" s="15" t="s">
        <v>125</v>
      </c>
      <c r="E24" s="9" t="s">
        <v>1294</v>
      </c>
      <c r="F24" s="9"/>
      <c r="G24" s="15" t="s">
        <v>123</v>
      </c>
      <c r="H24" s="15" t="s">
        <v>1289</v>
      </c>
      <c r="I24" s="15"/>
    </row>
    <row r="25" spans="1:9" ht="36" x14ac:dyDescent="0.25">
      <c r="A25" s="13" t="s">
        <v>130</v>
      </c>
      <c r="B25" s="13" t="s">
        <v>87</v>
      </c>
      <c r="C25" s="7" t="s">
        <v>131</v>
      </c>
      <c r="D25" s="13" t="s">
        <v>124</v>
      </c>
      <c r="E25" s="7" t="s">
        <v>1295</v>
      </c>
      <c r="F25" s="7"/>
      <c r="G25" s="13" t="s">
        <v>123</v>
      </c>
      <c r="H25" s="13" t="s">
        <v>1289</v>
      </c>
      <c r="I25" s="13"/>
    </row>
    <row r="26" spans="1:9" ht="36" x14ac:dyDescent="0.25">
      <c r="A26" s="15" t="s">
        <v>130</v>
      </c>
      <c r="B26" s="15" t="s">
        <v>87</v>
      </c>
      <c r="C26" s="9" t="s">
        <v>131</v>
      </c>
      <c r="D26" s="15" t="s">
        <v>124</v>
      </c>
      <c r="E26" s="9" t="s">
        <v>1296</v>
      </c>
      <c r="F26" s="9"/>
      <c r="G26" s="15" t="s">
        <v>123</v>
      </c>
      <c r="H26" s="15" t="s">
        <v>1289</v>
      </c>
      <c r="I26" s="15"/>
    </row>
    <row r="27" spans="1:9" ht="18" x14ac:dyDescent="0.25">
      <c r="A27" s="13" t="s">
        <v>130</v>
      </c>
      <c r="B27" s="13" t="s">
        <v>87</v>
      </c>
      <c r="C27" s="7" t="s">
        <v>131</v>
      </c>
      <c r="D27" s="13" t="s">
        <v>125</v>
      </c>
      <c r="E27" s="7" t="s">
        <v>1297</v>
      </c>
      <c r="F27" s="7"/>
      <c r="G27" s="13" t="s">
        <v>121</v>
      </c>
      <c r="H27" s="13" t="s">
        <v>1289</v>
      </c>
      <c r="I27" s="13"/>
    </row>
    <row r="28" spans="1:9" ht="18" x14ac:dyDescent="0.25">
      <c r="A28" s="15" t="s">
        <v>130</v>
      </c>
      <c r="B28" s="15" t="s">
        <v>87</v>
      </c>
      <c r="C28" s="9" t="s">
        <v>131</v>
      </c>
      <c r="D28" s="15" t="s">
        <v>125</v>
      </c>
      <c r="E28" s="9" t="s">
        <v>1298</v>
      </c>
      <c r="F28" s="9"/>
      <c r="G28" s="15" t="s">
        <v>121</v>
      </c>
      <c r="H28" s="15" t="s">
        <v>1289</v>
      </c>
      <c r="I28" s="15"/>
    </row>
    <row r="29" spans="1:9" ht="18" x14ac:dyDescent="0.25">
      <c r="A29" s="13" t="s">
        <v>130</v>
      </c>
      <c r="B29" s="13" t="s">
        <v>87</v>
      </c>
      <c r="C29" s="7" t="s">
        <v>131</v>
      </c>
      <c r="D29" s="13" t="s">
        <v>125</v>
      </c>
      <c r="E29" s="7" t="s">
        <v>1299</v>
      </c>
      <c r="F29" s="7"/>
      <c r="G29" s="13" t="s">
        <v>121</v>
      </c>
      <c r="H29" s="13" t="s">
        <v>1289</v>
      </c>
      <c r="I29" s="13"/>
    </row>
    <row r="30" spans="1:9" ht="36" x14ac:dyDescent="0.25">
      <c r="A30" s="15" t="s">
        <v>130</v>
      </c>
      <c r="B30" s="15" t="s">
        <v>87</v>
      </c>
      <c r="C30" s="9" t="s">
        <v>131</v>
      </c>
      <c r="D30" s="15" t="s">
        <v>125</v>
      </c>
      <c r="E30" s="9" t="s">
        <v>1300</v>
      </c>
      <c r="F30" s="9"/>
      <c r="G30" s="15" t="s">
        <v>123</v>
      </c>
      <c r="H30" s="15" t="s">
        <v>1289</v>
      </c>
      <c r="I30" s="15"/>
    </row>
    <row r="31" spans="1:9" ht="18" x14ac:dyDescent="0.25">
      <c r="A31" s="13" t="s">
        <v>130</v>
      </c>
      <c r="B31" s="13" t="s">
        <v>87</v>
      </c>
      <c r="C31" s="7" t="s">
        <v>131</v>
      </c>
      <c r="D31" s="13" t="s">
        <v>124</v>
      </c>
      <c r="E31" s="7" t="s">
        <v>1301</v>
      </c>
      <c r="F31" s="7"/>
      <c r="G31" s="13" t="s">
        <v>123</v>
      </c>
      <c r="H31" s="13" t="s">
        <v>1289</v>
      </c>
      <c r="I31" s="13"/>
    </row>
    <row r="32" spans="1:9" ht="36" x14ac:dyDescent="0.25">
      <c r="A32" s="15" t="s">
        <v>130</v>
      </c>
      <c r="B32" s="15" t="s">
        <v>87</v>
      </c>
      <c r="C32" s="9" t="s">
        <v>131</v>
      </c>
      <c r="D32" s="15" t="s">
        <v>125</v>
      </c>
      <c r="E32" s="9" t="s">
        <v>1302</v>
      </c>
      <c r="F32" s="9"/>
      <c r="G32" s="15" t="s">
        <v>123</v>
      </c>
      <c r="H32" s="15" t="s">
        <v>1289</v>
      </c>
      <c r="I32" s="15"/>
    </row>
    <row r="33" spans="1:9" ht="18" x14ac:dyDescent="0.25">
      <c r="A33" s="13" t="s">
        <v>130</v>
      </c>
      <c r="B33" s="13" t="s">
        <v>87</v>
      </c>
      <c r="C33" s="7" t="s">
        <v>131</v>
      </c>
      <c r="D33" s="13" t="s">
        <v>125</v>
      </c>
      <c r="E33" s="7" t="s">
        <v>1303</v>
      </c>
      <c r="F33" s="7"/>
      <c r="G33" s="13" t="s">
        <v>123</v>
      </c>
      <c r="H33" s="13" t="s">
        <v>808</v>
      </c>
      <c r="I33" s="13"/>
    </row>
    <row r="34" spans="1:9" ht="36" x14ac:dyDescent="0.25">
      <c r="A34" s="15" t="s">
        <v>130</v>
      </c>
      <c r="B34" s="15" t="s">
        <v>87</v>
      </c>
      <c r="C34" s="9" t="s">
        <v>131</v>
      </c>
      <c r="D34" s="15" t="s">
        <v>125</v>
      </c>
      <c r="E34" s="9" t="s">
        <v>1304</v>
      </c>
      <c r="F34" s="9" t="s">
        <v>1305</v>
      </c>
      <c r="G34" s="15" t="s">
        <v>123</v>
      </c>
      <c r="H34" s="15" t="s">
        <v>808</v>
      </c>
      <c r="I34" s="15" t="s">
        <v>1275</v>
      </c>
    </row>
    <row r="35" spans="1:9" ht="36" x14ac:dyDescent="0.25">
      <c r="A35" s="13" t="s">
        <v>130</v>
      </c>
      <c r="B35" s="13" t="s">
        <v>87</v>
      </c>
      <c r="C35" s="7" t="s">
        <v>131</v>
      </c>
      <c r="D35" s="13" t="s">
        <v>124</v>
      </c>
      <c r="E35" s="7" t="s">
        <v>1306</v>
      </c>
      <c r="F35" s="7"/>
      <c r="G35" s="13" t="s">
        <v>121</v>
      </c>
      <c r="H35" s="13" t="s">
        <v>808</v>
      </c>
      <c r="I35" s="13"/>
    </row>
    <row r="36" spans="1:9" ht="18" x14ac:dyDescent="0.25">
      <c r="A36" s="15" t="s">
        <v>130</v>
      </c>
      <c r="B36" s="15" t="s">
        <v>87</v>
      </c>
      <c r="C36" s="9" t="s">
        <v>131</v>
      </c>
      <c r="D36" s="15" t="s">
        <v>125</v>
      </c>
      <c r="E36" s="9" t="s">
        <v>1307</v>
      </c>
      <c r="F36" s="9"/>
      <c r="G36" s="15" t="s">
        <v>121</v>
      </c>
      <c r="H36" s="15" t="s">
        <v>808</v>
      </c>
      <c r="I36" s="15"/>
    </row>
    <row r="37" spans="1:9" ht="36" x14ac:dyDescent="0.25">
      <c r="A37" s="13" t="s">
        <v>130</v>
      </c>
      <c r="B37" s="13" t="s">
        <v>87</v>
      </c>
      <c r="C37" s="7" t="s">
        <v>131</v>
      </c>
      <c r="D37" s="13" t="s">
        <v>125</v>
      </c>
      <c r="E37" s="7" t="s">
        <v>1308</v>
      </c>
      <c r="F37" s="7"/>
      <c r="G37" s="13" t="s">
        <v>123</v>
      </c>
      <c r="H37" s="13" t="s">
        <v>808</v>
      </c>
      <c r="I37" s="13"/>
    </row>
    <row r="38" spans="1:9" ht="36" x14ac:dyDescent="0.25">
      <c r="A38" s="15" t="s">
        <v>130</v>
      </c>
      <c r="B38" s="15" t="s">
        <v>87</v>
      </c>
      <c r="C38" s="9" t="s">
        <v>131</v>
      </c>
      <c r="D38" s="15" t="s">
        <v>124</v>
      </c>
      <c r="E38" s="9" t="s">
        <v>1309</v>
      </c>
      <c r="F38" s="9"/>
      <c r="G38" s="15" t="s">
        <v>123</v>
      </c>
      <c r="H38" s="15" t="s">
        <v>808</v>
      </c>
      <c r="I38" s="15"/>
    </row>
    <row r="39" spans="1:9" ht="18" x14ac:dyDescent="0.25">
      <c r="A39" s="13" t="s">
        <v>130</v>
      </c>
      <c r="B39" s="13" t="s">
        <v>87</v>
      </c>
      <c r="C39" s="7" t="s">
        <v>131</v>
      </c>
      <c r="D39" s="13" t="s">
        <v>125</v>
      </c>
      <c r="E39" s="7" t="s">
        <v>1310</v>
      </c>
      <c r="F39" s="7" t="s">
        <v>1311</v>
      </c>
      <c r="G39" s="13" t="s">
        <v>121</v>
      </c>
      <c r="H39" s="13" t="s">
        <v>808</v>
      </c>
      <c r="I39" s="13"/>
    </row>
    <row r="40" spans="1:9" ht="36" x14ac:dyDescent="0.25">
      <c r="A40" s="15" t="s">
        <v>130</v>
      </c>
      <c r="B40" s="15" t="s">
        <v>87</v>
      </c>
      <c r="C40" s="9" t="s">
        <v>131</v>
      </c>
      <c r="D40" s="15" t="s">
        <v>124</v>
      </c>
      <c r="E40" s="9" t="s">
        <v>1312</v>
      </c>
      <c r="F40" s="9"/>
      <c r="G40" s="15" t="s">
        <v>123</v>
      </c>
      <c r="H40" s="15" t="s">
        <v>808</v>
      </c>
      <c r="I40" s="15"/>
    </row>
    <row r="41" spans="1:9" ht="18" x14ac:dyDescent="0.25">
      <c r="A41" s="13" t="s">
        <v>130</v>
      </c>
      <c r="B41" s="13" t="s">
        <v>87</v>
      </c>
      <c r="C41" s="7" t="s">
        <v>131</v>
      </c>
      <c r="D41" s="13" t="s">
        <v>126</v>
      </c>
      <c r="E41" s="7" t="s">
        <v>1313</v>
      </c>
      <c r="F41" s="7" t="s">
        <v>1314</v>
      </c>
      <c r="G41" s="13" t="s">
        <v>123</v>
      </c>
      <c r="H41" s="13" t="s">
        <v>1315</v>
      </c>
      <c r="I41" s="13"/>
    </row>
    <row r="42" spans="1:9" ht="18" x14ac:dyDescent="0.25">
      <c r="A42" s="15" t="s">
        <v>130</v>
      </c>
      <c r="B42" s="15" t="s">
        <v>87</v>
      </c>
      <c r="C42" s="9" t="s">
        <v>131</v>
      </c>
      <c r="D42" s="15" t="s">
        <v>125</v>
      </c>
      <c r="E42" s="9" t="s">
        <v>1316</v>
      </c>
      <c r="F42" s="9"/>
      <c r="G42" s="15" t="s">
        <v>121</v>
      </c>
      <c r="H42" s="15" t="s">
        <v>1315</v>
      </c>
      <c r="I42" s="15"/>
    </row>
    <row r="43" spans="1:9" ht="36" x14ac:dyDescent="0.25">
      <c r="A43" s="13" t="s">
        <v>130</v>
      </c>
      <c r="B43" s="13" t="s">
        <v>87</v>
      </c>
      <c r="C43" s="7" t="s">
        <v>131</v>
      </c>
      <c r="D43" s="13" t="s">
        <v>125</v>
      </c>
      <c r="E43" s="7" t="s">
        <v>1317</v>
      </c>
      <c r="F43" s="7"/>
      <c r="G43" s="13" t="s">
        <v>123</v>
      </c>
      <c r="H43" s="13" t="s">
        <v>1289</v>
      </c>
      <c r="I43" s="13" t="s">
        <v>1318</v>
      </c>
    </row>
    <row r="44" spans="1:9" ht="18" x14ac:dyDescent="0.25">
      <c r="A44" s="15" t="s">
        <v>133</v>
      </c>
      <c r="B44" s="15" t="s">
        <v>87</v>
      </c>
      <c r="C44" s="9" t="s">
        <v>134</v>
      </c>
      <c r="D44" s="15" t="s">
        <v>124</v>
      </c>
      <c r="E44" s="9" t="s">
        <v>1319</v>
      </c>
      <c r="F44" s="9"/>
      <c r="G44" s="15" t="s">
        <v>123</v>
      </c>
      <c r="H44" s="15" t="s">
        <v>1320</v>
      </c>
      <c r="I44" s="15"/>
    </row>
    <row r="45" spans="1:9" ht="36" x14ac:dyDescent="0.25">
      <c r="A45" s="13" t="s">
        <v>133</v>
      </c>
      <c r="B45" s="13" t="s">
        <v>87</v>
      </c>
      <c r="C45" s="7" t="s">
        <v>134</v>
      </c>
      <c r="D45" s="13" t="s">
        <v>124</v>
      </c>
      <c r="E45" s="7" t="s">
        <v>1321</v>
      </c>
      <c r="F45" s="7"/>
      <c r="G45" s="13" t="s">
        <v>123</v>
      </c>
      <c r="H45" s="13" t="s">
        <v>1320</v>
      </c>
      <c r="I45" s="13"/>
    </row>
    <row r="46" spans="1:9" ht="18" x14ac:dyDescent="0.25">
      <c r="A46" s="15" t="s">
        <v>133</v>
      </c>
      <c r="B46" s="15" t="s">
        <v>87</v>
      </c>
      <c r="C46" s="9" t="s">
        <v>134</v>
      </c>
      <c r="D46" s="15" t="s">
        <v>124</v>
      </c>
      <c r="E46" s="9" t="s">
        <v>1322</v>
      </c>
      <c r="F46" s="9"/>
      <c r="G46" s="15" t="s">
        <v>123</v>
      </c>
      <c r="H46" s="15" t="s">
        <v>1320</v>
      </c>
      <c r="I46" s="15"/>
    </row>
    <row r="47" spans="1:9" ht="18" x14ac:dyDescent="0.25">
      <c r="A47" s="13" t="s">
        <v>133</v>
      </c>
      <c r="B47" s="13" t="s">
        <v>87</v>
      </c>
      <c r="C47" s="7" t="s">
        <v>134</v>
      </c>
      <c r="D47" s="13" t="s">
        <v>124</v>
      </c>
      <c r="E47" s="7" t="s">
        <v>1323</v>
      </c>
      <c r="F47" s="7"/>
      <c r="G47" s="13" t="s">
        <v>123</v>
      </c>
      <c r="H47" s="13" t="s">
        <v>1320</v>
      </c>
      <c r="I47" s="13"/>
    </row>
    <row r="48" spans="1:9" ht="18" x14ac:dyDescent="0.25">
      <c r="A48" s="15" t="s">
        <v>133</v>
      </c>
      <c r="B48" s="15" t="s">
        <v>87</v>
      </c>
      <c r="C48" s="9" t="s">
        <v>134</v>
      </c>
      <c r="D48" s="15" t="s">
        <v>124</v>
      </c>
      <c r="E48" s="9" t="s">
        <v>1324</v>
      </c>
      <c r="F48" s="9"/>
      <c r="G48" s="15" t="s">
        <v>123</v>
      </c>
      <c r="H48" s="15" t="s">
        <v>1320</v>
      </c>
      <c r="I48" s="15"/>
    </row>
    <row r="49" spans="1:9" ht="18" x14ac:dyDescent="0.25">
      <c r="A49" s="13" t="s">
        <v>133</v>
      </c>
      <c r="B49" s="13" t="s">
        <v>87</v>
      </c>
      <c r="C49" s="7" t="s">
        <v>134</v>
      </c>
      <c r="D49" s="13" t="s">
        <v>124</v>
      </c>
      <c r="E49" s="7" t="s">
        <v>1325</v>
      </c>
      <c r="F49" s="7"/>
      <c r="G49" s="13" t="s">
        <v>123</v>
      </c>
      <c r="H49" s="13" t="s">
        <v>1320</v>
      </c>
      <c r="I49" s="13"/>
    </row>
    <row r="50" spans="1:9" ht="18" x14ac:dyDescent="0.25">
      <c r="A50" s="15" t="s">
        <v>133</v>
      </c>
      <c r="B50" s="15" t="s">
        <v>87</v>
      </c>
      <c r="C50" s="9" t="s">
        <v>134</v>
      </c>
      <c r="D50" s="15" t="s">
        <v>124</v>
      </c>
      <c r="E50" s="9" t="s">
        <v>1326</v>
      </c>
      <c r="F50" s="9"/>
      <c r="G50" s="15" t="s">
        <v>123</v>
      </c>
      <c r="H50" s="15" t="s">
        <v>1320</v>
      </c>
      <c r="I50" s="15"/>
    </row>
    <row r="51" spans="1:9" ht="36" x14ac:dyDescent="0.25">
      <c r="A51" s="13" t="s">
        <v>133</v>
      </c>
      <c r="B51" s="13" t="s">
        <v>87</v>
      </c>
      <c r="C51" s="7" t="s">
        <v>134</v>
      </c>
      <c r="D51" s="13" t="s">
        <v>124</v>
      </c>
      <c r="E51" s="7" t="s">
        <v>1327</v>
      </c>
      <c r="F51" s="7" t="s">
        <v>1328</v>
      </c>
      <c r="G51" s="13" t="s">
        <v>123</v>
      </c>
      <c r="H51" s="13" t="s">
        <v>1320</v>
      </c>
      <c r="I51" s="13"/>
    </row>
    <row r="52" spans="1:9" ht="18" x14ac:dyDescent="0.25">
      <c r="A52" s="15" t="s">
        <v>133</v>
      </c>
      <c r="B52" s="15" t="s">
        <v>87</v>
      </c>
      <c r="C52" s="9" t="s">
        <v>134</v>
      </c>
      <c r="D52" s="15" t="s">
        <v>124</v>
      </c>
      <c r="E52" s="9" t="s">
        <v>1329</v>
      </c>
      <c r="F52" s="9"/>
      <c r="G52" s="15" t="s">
        <v>123</v>
      </c>
      <c r="H52" s="15" t="s">
        <v>1320</v>
      </c>
      <c r="I52" s="15"/>
    </row>
    <row r="53" spans="1:9" ht="18" x14ac:dyDescent="0.25">
      <c r="A53" s="13" t="s">
        <v>133</v>
      </c>
      <c r="B53" s="13" t="s">
        <v>87</v>
      </c>
      <c r="C53" s="7" t="s">
        <v>134</v>
      </c>
      <c r="D53" s="13" t="s">
        <v>124</v>
      </c>
      <c r="E53" s="7" t="s">
        <v>1330</v>
      </c>
      <c r="F53" s="7"/>
      <c r="G53" s="13" t="s">
        <v>123</v>
      </c>
      <c r="H53" s="13" t="s">
        <v>1320</v>
      </c>
      <c r="I53" s="13"/>
    </row>
    <row r="54" spans="1:9" ht="18" x14ac:dyDescent="0.25">
      <c r="A54" s="15" t="s">
        <v>133</v>
      </c>
      <c r="B54" s="15" t="s">
        <v>87</v>
      </c>
      <c r="C54" s="9" t="s">
        <v>134</v>
      </c>
      <c r="D54" s="15" t="s">
        <v>124</v>
      </c>
      <c r="E54" s="9" t="s">
        <v>1331</v>
      </c>
      <c r="F54" s="9"/>
      <c r="G54" s="15" t="s">
        <v>123</v>
      </c>
      <c r="H54" s="15" t="s">
        <v>1332</v>
      </c>
      <c r="I54" s="15"/>
    </row>
    <row r="55" spans="1:9" ht="18" x14ac:dyDescent="0.25">
      <c r="A55" s="13" t="s">
        <v>133</v>
      </c>
      <c r="B55" s="13" t="s">
        <v>87</v>
      </c>
      <c r="C55" s="7" t="s">
        <v>134</v>
      </c>
      <c r="D55" s="13" t="s">
        <v>124</v>
      </c>
      <c r="E55" s="7" t="s">
        <v>1333</v>
      </c>
      <c r="F55" s="7"/>
      <c r="G55" s="13" t="s">
        <v>123</v>
      </c>
      <c r="H55" s="13" t="s">
        <v>1332</v>
      </c>
      <c r="I55" s="13"/>
    </row>
    <row r="56" spans="1:9" ht="18" x14ac:dyDescent="0.25">
      <c r="A56" s="15" t="s">
        <v>133</v>
      </c>
      <c r="B56" s="15" t="s">
        <v>87</v>
      </c>
      <c r="C56" s="9" t="s">
        <v>134</v>
      </c>
      <c r="D56" s="15" t="s">
        <v>124</v>
      </c>
      <c r="E56" s="9" t="s">
        <v>1334</v>
      </c>
      <c r="F56" s="9"/>
      <c r="G56" s="15" t="s">
        <v>123</v>
      </c>
      <c r="H56" s="15" t="s">
        <v>1332</v>
      </c>
      <c r="I56" s="15"/>
    </row>
    <row r="57" spans="1:9" ht="18" x14ac:dyDescent="0.25">
      <c r="A57" s="13" t="s">
        <v>133</v>
      </c>
      <c r="B57" s="13" t="s">
        <v>87</v>
      </c>
      <c r="C57" s="7" t="s">
        <v>134</v>
      </c>
      <c r="D57" s="13" t="s">
        <v>124</v>
      </c>
      <c r="E57" s="7" t="s">
        <v>1335</v>
      </c>
      <c r="F57" s="7" t="s">
        <v>1336</v>
      </c>
      <c r="G57" s="13" t="s">
        <v>123</v>
      </c>
      <c r="H57" s="13" t="s">
        <v>1332</v>
      </c>
      <c r="I57" s="13"/>
    </row>
    <row r="58" spans="1:9" ht="36" x14ac:dyDescent="0.25">
      <c r="A58" s="15" t="s">
        <v>133</v>
      </c>
      <c r="B58" s="15" t="s">
        <v>87</v>
      </c>
      <c r="C58" s="9" t="s">
        <v>134</v>
      </c>
      <c r="D58" s="15" t="s">
        <v>124</v>
      </c>
      <c r="E58" s="9" t="s">
        <v>1337</v>
      </c>
      <c r="F58" s="9"/>
      <c r="G58" s="15" t="s">
        <v>123</v>
      </c>
      <c r="H58" s="15" t="s">
        <v>1332</v>
      </c>
      <c r="I58" s="15"/>
    </row>
    <row r="59" spans="1:9" ht="36" x14ac:dyDescent="0.25">
      <c r="A59" s="13" t="s">
        <v>133</v>
      </c>
      <c r="B59" s="13" t="s">
        <v>87</v>
      </c>
      <c r="C59" s="7" t="s">
        <v>134</v>
      </c>
      <c r="D59" s="13" t="s">
        <v>124</v>
      </c>
      <c r="E59" s="7" t="s">
        <v>1338</v>
      </c>
      <c r="F59" s="7"/>
      <c r="G59" s="13" t="s">
        <v>123</v>
      </c>
      <c r="H59" s="13" t="s">
        <v>138</v>
      </c>
      <c r="I59" s="13"/>
    </row>
    <row r="60" spans="1:9" ht="18" x14ac:dyDescent="0.25">
      <c r="A60" s="15" t="s">
        <v>133</v>
      </c>
      <c r="B60" s="15" t="s">
        <v>87</v>
      </c>
      <c r="C60" s="9" t="s">
        <v>134</v>
      </c>
      <c r="D60" s="15" t="s">
        <v>124</v>
      </c>
      <c r="E60" s="9" t="s">
        <v>1339</v>
      </c>
      <c r="F60" s="9"/>
      <c r="G60" s="15" t="s">
        <v>123</v>
      </c>
      <c r="H60" s="15" t="s">
        <v>978</v>
      </c>
      <c r="I60" s="15"/>
    </row>
    <row r="61" spans="1:9" ht="18" x14ac:dyDescent="0.25">
      <c r="A61" s="13" t="s">
        <v>133</v>
      </c>
      <c r="B61" s="13" t="s">
        <v>87</v>
      </c>
      <c r="C61" s="7" t="s">
        <v>134</v>
      </c>
      <c r="D61" s="13" t="s">
        <v>124</v>
      </c>
      <c r="E61" s="7" t="s">
        <v>1340</v>
      </c>
      <c r="F61" s="7"/>
      <c r="G61" s="13" t="s">
        <v>123</v>
      </c>
      <c r="H61" s="13" t="s">
        <v>1341</v>
      </c>
      <c r="I61" s="13"/>
    </row>
    <row r="62" spans="1:9" ht="36" x14ac:dyDescent="0.25">
      <c r="A62" s="15" t="s">
        <v>133</v>
      </c>
      <c r="B62" s="15" t="s">
        <v>87</v>
      </c>
      <c r="C62" s="9" t="s">
        <v>134</v>
      </c>
      <c r="D62" s="15" t="s">
        <v>124</v>
      </c>
      <c r="E62" s="9" t="s">
        <v>1342</v>
      </c>
      <c r="F62" s="9"/>
      <c r="G62" s="15" t="s">
        <v>123</v>
      </c>
      <c r="H62" s="15" t="s">
        <v>1341</v>
      </c>
      <c r="I62" s="15"/>
    </row>
    <row r="63" spans="1:9" ht="18" x14ac:dyDescent="0.25">
      <c r="A63" s="13" t="s">
        <v>133</v>
      </c>
      <c r="B63" s="13" t="s">
        <v>87</v>
      </c>
      <c r="C63" s="7" t="s">
        <v>134</v>
      </c>
      <c r="D63" s="13" t="s">
        <v>124</v>
      </c>
      <c r="E63" s="7" t="s">
        <v>1343</v>
      </c>
      <c r="F63" s="7"/>
      <c r="G63" s="13" t="s">
        <v>123</v>
      </c>
      <c r="H63" s="13" t="s">
        <v>1341</v>
      </c>
      <c r="I63" s="13"/>
    </row>
    <row r="64" spans="1:9" ht="18" x14ac:dyDescent="0.25">
      <c r="A64" s="15" t="s">
        <v>133</v>
      </c>
      <c r="B64" s="15" t="s">
        <v>87</v>
      </c>
      <c r="C64" s="9" t="s">
        <v>134</v>
      </c>
      <c r="D64" s="15" t="s">
        <v>124</v>
      </c>
      <c r="E64" s="9" t="s">
        <v>1344</v>
      </c>
      <c r="F64" s="9"/>
      <c r="G64" s="15" t="s">
        <v>123</v>
      </c>
      <c r="H64" s="15" t="s">
        <v>1341</v>
      </c>
      <c r="I64" s="15"/>
    </row>
    <row r="65" spans="1:9" ht="36" x14ac:dyDescent="0.25">
      <c r="A65" s="13" t="s">
        <v>133</v>
      </c>
      <c r="B65" s="13" t="s">
        <v>87</v>
      </c>
      <c r="C65" s="7" t="s">
        <v>134</v>
      </c>
      <c r="D65" s="13" t="s">
        <v>124</v>
      </c>
      <c r="E65" s="7" t="s">
        <v>1345</v>
      </c>
      <c r="F65" s="7"/>
      <c r="G65" s="13" t="s">
        <v>123</v>
      </c>
      <c r="H65" s="13" t="s">
        <v>1341</v>
      </c>
      <c r="I65" s="13"/>
    </row>
    <row r="66" spans="1:9" ht="36" x14ac:dyDescent="0.25">
      <c r="A66" s="15" t="s">
        <v>133</v>
      </c>
      <c r="B66" s="15" t="s">
        <v>87</v>
      </c>
      <c r="C66" s="9" t="s">
        <v>134</v>
      </c>
      <c r="D66" s="15" t="s">
        <v>124</v>
      </c>
      <c r="E66" s="9" t="s">
        <v>1346</v>
      </c>
      <c r="F66" s="9"/>
      <c r="G66" s="15" t="s">
        <v>123</v>
      </c>
      <c r="H66" s="15" t="s">
        <v>1341</v>
      </c>
      <c r="I66" s="15"/>
    </row>
    <row r="67" spans="1:9" ht="36" x14ac:dyDescent="0.25">
      <c r="A67" s="13" t="s">
        <v>133</v>
      </c>
      <c r="B67" s="13" t="s">
        <v>87</v>
      </c>
      <c r="C67" s="7" t="s">
        <v>134</v>
      </c>
      <c r="D67" s="13" t="s">
        <v>124</v>
      </c>
      <c r="E67" s="7" t="s">
        <v>1347</v>
      </c>
      <c r="F67" s="7" t="s">
        <v>1348</v>
      </c>
      <c r="G67" s="13" t="s">
        <v>123</v>
      </c>
      <c r="H67" s="13" t="s">
        <v>1341</v>
      </c>
      <c r="I67" s="13"/>
    </row>
    <row r="68" spans="1:9" ht="36" x14ac:dyDescent="0.25">
      <c r="A68" s="15" t="s">
        <v>133</v>
      </c>
      <c r="B68" s="15" t="s">
        <v>87</v>
      </c>
      <c r="C68" s="9" t="s">
        <v>134</v>
      </c>
      <c r="D68" s="15" t="s">
        <v>124</v>
      </c>
      <c r="E68" s="9" t="s">
        <v>1349</v>
      </c>
      <c r="F68" s="9"/>
      <c r="G68" s="15" t="s">
        <v>123</v>
      </c>
      <c r="H68" s="15" t="s">
        <v>1350</v>
      </c>
      <c r="I68" s="15"/>
    </row>
    <row r="69" spans="1:9" ht="18" x14ac:dyDescent="0.25">
      <c r="A69" s="13" t="s">
        <v>133</v>
      </c>
      <c r="B69" s="13" t="s">
        <v>87</v>
      </c>
      <c r="C69" s="7" t="s">
        <v>134</v>
      </c>
      <c r="D69" s="13" t="s">
        <v>124</v>
      </c>
      <c r="E69" s="7" t="s">
        <v>1351</v>
      </c>
      <c r="F69" s="7"/>
      <c r="G69" s="13" t="s">
        <v>123</v>
      </c>
      <c r="H69" s="13" t="s">
        <v>1350</v>
      </c>
      <c r="I69" s="13"/>
    </row>
    <row r="70" spans="1:9" ht="18" x14ac:dyDescent="0.25">
      <c r="A70" s="15" t="s">
        <v>136</v>
      </c>
      <c r="B70" s="15" t="s">
        <v>87</v>
      </c>
      <c r="C70" s="9" t="s">
        <v>137</v>
      </c>
      <c r="D70" s="15" t="s">
        <v>124</v>
      </c>
      <c r="E70" s="9" t="s">
        <v>1352</v>
      </c>
      <c r="F70" s="9"/>
      <c r="G70" s="15" t="s">
        <v>123</v>
      </c>
      <c r="H70" s="15" t="s">
        <v>138</v>
      </c>
      <c r="I70" s="15"/>
    </row>
    <row r="71" spans="1:9" ht="18" x14ac:dyDescent="0.25">
      <c r="A71" s="13" t="s">
        <v>136</v>
      </c>
      <c r="B71" s="13" t="s">
        <v>87</v>
      </c>
      <c r="C71" s="7" t="s">
        <v>137</v>
      </c>
      <c r="D71" s="13" t="s">
        <v>124</v>
      </c>
      <c r="E71" s="7" t="s">
        <v>1353</v>
      </c>
      <c r="F71" s="7"/>
      <c r="G71" s="13" t="s">
        <v>123</v>
      </c>
      <c r="H71" s="13" t="s">
        <v>138</v>
      </c>
      <c r="I71" s="13"/>
    </row>
    <row r="72" spans="1:9" ht="18" x14ac:dyDescent="0.25">
      <c r="A72" s="15" t="s">
        <v>139</v>
      </c>
      <c r="B72" s="15" t="s">
        <v>87</v>
      </c>
      <c r="C72" s="9" t="s">
        <v>140</v>
      </c>
      <c r="D72" s="15" t="s">
        <v>124</v>
      </c>
      <c r="E72" s="9" t="s">
        <v>1354</v>
      </c>
      <c r="F72" s="9"/>
      <c r="G72" s="15" t="s">
        <v>123</v>
      </c>
      <c r="H72" s="15" t="s">
        <v>1350</v>
      </c>
      <c r="I72" s="15"/>
    </row>
    <row r="73" spans="1:9" ht="18" x14ac:dyDescent="0.25">
      <c r="A73" s="13" t="s">
        <v>139</v>
      </c>
      <c r="B73" s="13" t="s">
        <v>87</v>
      </c>
      <c r="C73" s="7" t="s">
        <v>140</v>
      </c>
      <c r="D73" s="13" t="s">
        <v>124</v>
      </c>
      <c r="E73" s="7" t="s">
        <v>1355</v>
      </c>
      <c r="F73" s="7"/>
      <c r="G73" s="13" t="s">
        <v>123</v>
      </c>
      <c r="H73" s="13" t="s">
        <v>1350</v>
      </c>
      <c r="I73" s="13"/>
    </row>
    <row r="74" spans="1:9" ht="36" x14ac:dyDescent="0.25">
      <c r="A74" s="15" t="s">
        <v>139</v>
      </c>
      <c r="B74" s="15" t="s">
        <v>87</v>
      </c>
      <c r="C74" s="9" t="s">
        <v>140</v>
      </c>
      <c r="D74" s="15" t="s">
        <v>124</v>
      </c>
      <c r="E74" s="9" t="s">
        <v>1356</v>
      </c>
      <c r="F74" s="9"/>
      <c r="G74" s="15" t="s">
        <v>123</v>
      </c>
      <c r="H74" s="15" t="s">
        <v>1350</v>
      </c>
      <c r="I74" s="15"/>
    </row>
    <row r="75" spans="1:9" ht="18" x14ac:dyDescent="0.25">
      <c r="A75" s="13" t="s">
        <v>139</v>
      </c>
      <c r="B75" s="13" t="s">
        <v>87</v>
      </c>
      <c r="C75" s="7" t="s">
        <v>140</v>
      </c>
      <c r="D75" s="13" t="s">
        <v>124</v>
      </c>
      <c r="E75" s="7" t="s">
        <v>1357</v>
      </c>
      <c r="F75" s="7"/>
      <c r="G75" s="13" t="s">
        <v>123</v>
      </c>
      <c r="H75" s="13" t="s">
        <v>1350</v>
      </c>
      <c r="I75" s="13"/>
    </row>
    <row r="76" spans="1:9" ht="36" x14ac:dyDescent="0.25">
      <c r="A76" s="15" t="s">
        <v>139</v>
      </c>
      <c r="B76" s="15" t="s">
        <v>87</v>
      </c>
      <c r="C76" s="9" t="s">
        <v>140</v>
      </c>
      <c r="D76" s="15" t="s">
        <v>124</v>
      </c>
      <c r="E76" s="9" t="s">
        <v>1358</v>
      </c>
      <c r="F76" s="9"/>
      <c r="G76" s="15" t="s">
        <v>123</v>
      </c>
      <c r="H76" s="15" t="s">
        <v>1350</v>
      </c>
      <c r="I76" s="15"/>
    </row>
    <row r="77" spans="1:9" ht="36" x14ac:dyDescent="0.25">
      <c r="A77" s="13" t="s">
        <v>139</v>
      </c>
      <c r="B77" s="13" t="s">
        <v>87</v>
      </c>
      <c r="C77" s="7" t="s">
        <v>140</v>
      </c>
      <c r="D77" s="13" t="s">
        <v>124</v>
      </c>
      <c r="E77" s="7" t="s">
        <v>1359</v>
      </c>
      <c r="F77" s="7"/>
      <c r="G77" s="13" t="s">
        <v>123</v>
      </c>
      <c r="H77" s="13" t="s">
        <v>1350</v>
      </c>
      <c r="I77" s="13"/>
    </row>
    <row r="78" spans="1:9" ht="18" x14ac:dyDescent="0.25">
      <c r="A78" s="15" t="s">
        <v>139</v>
      </c>
      <c r="B78" s="15" t="s">
        <v>87</v>
      </c>
      <c r="C78" s="9" t="s">
        <v>140</v>
      </c>
      <c r="D78" s="15" t="s">
        <v>124</v>
      </c>
      <c r="E78" s="9" t="s">
        <v>1360</v>
      </c>
      <c r="F78" s="9"/>
      <c r="G78" s="15" t="s">
        <v>123</v>
      </c>
      <c r="H78" s="15" t="s">
        <v>1350</v>
      </c>
      <c r="I78" s="15"/>
    </row>
    <row r="79" spans="1:9" ht="18" x14ac:dyDescent="0.25">
      <c r="A79" s="13" t="s">
        <v>139</v>
      </c>
      <c r="B79" s="13" t="s">
        <v>87</v>
      </c>
      <c r="C79" s="7" t="s">
        <v>140</v>
      </c>
      <c r="D79" s="13" t="s">
        <v>124</v>
      </c>
      <c r="E79" s="7" t="s">
        <v>1361</v>
      </c>
      <c r="F79" s="7"/>
      <c r="G79" s="13" t="s">
        <v>123</v>
      </c>
      <c r="H79" s="13" t="s">
        <v>1362</v>
      </c>
      <c r="I79" s="13"/>
    </row>
    <row r="80" spans="1:9" ht="36" x14ac:dyDescent="0.25">
      <c r="A80" s="15" t="s">
        <v>139</v>
      </c>
      <c r="B80" s="15" t="s">
        <v>87</v>
      </c>
      <c r="C80" s="9" t="s">
        <v>140</v>
      </c>
      <c r="D80" s="15" t="s">
        <v>124</v>
      </c>
      <c r="E80" s="9" t="s">
        <v>1363</v>
      </c>
      <c r="F80" s="9"/>
      <c r="G80" s="15" t="s">
        <v>123</v>
      </c>
      <c r="H80" s="15" t="s">
        <v>1362</v>
      </c>
      <c r="I80" s="15"/>
    </row>
    <row r="81" spans="1:9" ht="18" x14ac:dyDescent="0.25">
      <c r="A81" s="13" t="s">
        <v>139</v>
      </c>
      <c r="B81" s="13" t="s">
        <v>87</v>
      </c>
      <c r="C81" s="7" t="s">
        <v>140</v>
      </c>
      <c r="D81" s="13" t="s">
        <v>124</v>
      </c>
      <c r="E81" s="7" t="s">
        <v>1364</v>
      </c>
      <c r="F81" s="7"/>
      <c r="G81" s="13" t="s">
        <v>123</v>
      </c>
      <c r="H81" s="13" t="s">
        <v>1362</v>
      </c>
      <c r="I81" s="13"/>
    </row>
    <row r="82" spans="1:9" ht="36" x14ac:dyDescent="0.25">
      <c r="A82" s="15" t="s">
        <v>139</v>
      </c>
      <c r="B82" s="15" t="s">
        <v>87</v>
      </c>
      <c r="C82" s="9" t="s">
        <v>140</v>
      </c>
      <c r="D82" s="15" t="s">
        <v>124</v>
      </c>
      <c r="E82" s="9" t="s">
        <v>1365</v>
      </c>
      <c r="F82" s="9"/>
      <c r="G82" s="15" t="s">
        <v>123</v>
      </c>
      <c r="H82" s="15" t="s">
        <v>1362</v>
      </c>
      <c r="I82" s="15"/>
    </row>
    <row r="83" spans="1:9" ht="18" x14ac:dyDescent="0.25">
      <c r="A83" s="13" t="s">
        <v>139</v>
      </c>
      <c r="B83" s="13" t="s">
        <v>87</v>
      </c>
      <c r="C83" s="7" t="s">
        <v>140</v>
      </c>
      <c r="D83" s="13" t="s">
        <v>124</v>
      </c>
      <c r="E83" s="7" t="s">
        <v>1366</v>
      </c>
      <c r="F83" s="7"/>
      <c r="G83" s="13" t="s">
        <v>123</v>
      </c>
      <c r="H83" s="13" t="s">
        <v>1362</v>
      </c>
      <c r="I83" s="13"/>
    </row>
    <row r="84" spans="1:9" ht="36" x14ac:dyDescent="0.25">
      <c r="A84" s="15" t="s">
        <v>139</v>
      </c>
      <c r="B84" s="15" t="s">
        <v>87</v>
      </c>
      <c r="C84" s="9" t="s">
        <v>140</v>
      </c>
      <c r="D84" s="15" t="s">
        <v>124</v>
      </c>
      <c r="E84" s="9" t="s">
        <v>1367</v>
      </c>
      <c r="F84" s="9"/>
      <c r="G84" s="15" t="s">
        <v>123</v>
      </c>
      <c r="H84" s="15" t="s">
        <v>1362</v>
      </c>
      <c r="I84" s="15"/>
    </row>
    <row r="85" spans="1:9" ht="36" x14ac:dyDescent="0.25">
      <c r="A85" s="13" t="s">
        <v>139</v>
      </c>
      <c r="B85" s="13" t="s">
        <v>87</v>
      </c>
      <c r="C85" s="7" t="s">
        <v>140</v>
      </c>
      <c r="D85" s="13" t="s">
        <v>124</v>
      </c>
      <c r="E85" s="7" t="s">
        <v>1368</v>
      </c>
      <c r="F85" s="7"/>
      <c r="G85" s="13" t="s">
        <v>123</v>
      </c>
      <c r="H85" s="13" t="s">
        <v>1362</v>
      </c>
      <c r="I85" s="13"/>
    </row>
    <row r="86" spans="1:9" ht="18" x14ac:dyDescent="0.25">
      <c r="A86" s="15" t="s">
        <v>139</v>
      </c>
      <c r="B86" s="15" t="s">
        <v>87</v>
      </c>
      <c r="C86" s="9" t="s">
        <v>140</v>
      </c>
      <c r="D86" s="15" t="s">
        <v>124</v>
      </c>
      <c r="E86" s="9" t="s">
        <v>1369</v>
      </c>
      <c r="F86" s="9"/>
      <c r="G86" s="15" t="s">
        <v>123</v>
      </c>
      <c r="H86" s="15" t="s">
        <v>1362</v>
      </c>
      <c r="I86" s="15"/>
    </row>
    <row r="87" spans="1:9" ht="36" x14ac:dyDescent="0.25">
      <c r="A87" s="13" t="s">
        <v>139</v>
      </c>
      <c r="B87" s="13" t="s">
        <v>87</v>
      </c>
      <c r="C87" s="7" t="s">
        <v>140</v>
      </c>
      <c r="D87" s="13" t="s">
        <v>124</v>
      </c>
      <c r="E87" s="7" t="s">
        <v>1370</v>
      </c>
      <c r="F87" s="7"/>
      <c r="G87" s="13" t="s">
        <v>123</v>
      </c>
      <c r="H87" s="13" t="s">
        <v>1362</v>
      </c>
      <c r="I87" s="13"/>
    </row>
    <row r="88" spans="1:9" ht="36" x14ac:dyDescent="0.25">
      <c r="A88" s="15" t="s">
        <v>139</v>
      </c>
      <c r="B88" s="15" t="s">
        <v>87</v>
      </c>
      <c r="C88" s="9" t="s">
        <v>140</v>
      </c>
      <c r="D88" s="15" t="s">
        <v>124</v>
      </c>
      <c r="E88" s="9" t="s">
        <v>1371</v>
      </c>
      <c r="F88" s="9"/>
      <c r="G88" s="15" t="s">
        <v>123</v>
      </c>
      <c r="H88" s="15" t="s">
        <v>1372</v>
      </c>
      <c r="I88" s="15"/>
    </row>
    <row r="89" spans="1:9" ht="36" x14ac:dyDescent="0.25">
      <c r="A89" s="13" t="s">
        <v>139</v>
      </c>
      <c r="B89" s="13" t="s">
        <v>87</v>
      </c>
      <c r="C89" s="7" t="s">
        <v>140</v>
      </c>
      <c r="D89" s="13" t="s">
        <v>124</v>
      </c>
      <c r="E89" s="7" t="s">
        <v>1373</v>
      </c>
      <c r="F89" s="7" t="s">
        <v>1374</v>
      </c>
      <c r="G89" s="13" t="s">
        <v>123</v>
      </c>
      <c r="H89" s="13" t="s">
        <v>1372</v>
      </c>
      <c r="I89" s="13"/>
    </row>
    <row r="90" spans="1:9" ht="36" x14ac:dyDescent="0.25">
      <c r="A90" s="15" t="s">
        <v>139</v>
      </c>
      <c r="B90" s="15" t="s">
        <v>87</v>
      </c>
      <c r="C90" s="9" t="s">
        <v>140</v>
      </c>
      <c r="D90" s="15" t="s">
        <v>124</v>
      </c>
      <c r="E90" s="9" t="s">
        <v>1375</v>
      </c>
      <c r="F90" s="9"/>
      <c r="G90" s="15" t="s">
        <v>123</v>
      </c>
      <c r="H90" s="15" t="s">
        <v>1372</v>
      </c>
      <c r="I90" s="15"/>
    </row>
    <row r="91" spans="1:9" ht="36" x14ac:dyDescent="0.25">
      <c r="A91" s="13" t="s">
        <v>139</v>
      </c>
      <c r="B91" s="13" t="s">
        <v>87</v>
      </c>
      <c r="C91" s="7" t="s">
        <v>140</v>
      </c>
      <c r="D91" s="13" t="s">
        <v>124</v>
      </c>
      <c r="E91" s="7" t="s">
        <v>1376</v>
      </c>
      <c r="F91" s="7"/>
      <c r="G91" s="13" t="s">
        <v>123</v>
      </c>
      <c r="H91" s="13" t="s">
        <v>1372</v>
      </c>
      <c r="I91" s="13"/>
    </row>
    <row r="92" spans="1:9" ht="18" x14ac:dyDescent="0.25">
      <c r="A92" s="15" t="s">
        <v>139</v>
      </c>
      <c r="B92" s="15" t="s">
        <v>87</v>
      </c>
      <c r="C92" s="9" t="s">
        <v>140</v>
      </c>
      <c r="D92" s="15" t="s">
        <v>124</v>
      </c>
      <c r="E92" s="9" t="s">
        <v>1377</v>
      </c>
      <c r="F92" s="9"/>
      <c r="G92" s="15" t="s">
        <v>123</v>
      </c>
      <c r="H92" s="15" t="s">
        <v>1372</v>
      </c>
      <c r="I92" s="15"/>
    </row>
    <row r="93" spans="1:9" ht="36" x14ac:dyDescent="0.25">
      <c r="A93" s="13" t="s">
        <v>139</v>
      </c>
      <c r="B93" s="13" t="s">
        <v>87</v>
      </c>
      <c r="C93" s="7" t="s">
        <v>140</v>
      </c>
      <c r="D93" s="13" t="s">
        <v>124</v>
      </c>
      <c r="E93" s="7" t="s">
        <v>1378</v>
      </c>
      <c r="F93" s="7"/>
      <c r="G93" s="13" t="s">
        <v>123</v>
      </c>
      <c r="H93" s="13" t="s">
        <v>1372</v>
      </c>
      <c r="I93" s="13"/>
    </row>
    <row r="94" spans="1:9" ht="36" x14ac:dyDescent="0.25">
      <c r="A94" s="15" t="s">
        <v>139</v>
      </c>
      <c r="B94" s="15" t="s">
        <v>87</v>
      </c>
      <c r="C94" s="9" t="s">
        <v>140</v>
      </c>
      <c r="D94" s="15" t="s">
        <v>124</v>
      </c>
      <c r="E94" s="9" t="s">
        <v>1379</v>
      </c>
      <c r="F94" s="9" t="s">
        <v>1380</v>
      </c>
      <c r="G94" s="15" t="s">
        <v>123</v>
      </c>
      <c r="H94" s="15" t="s">
        <v>1372</v>
      </c>
      <c r="I94" s="15"/>
    </row>
    <row r="95" spans="1:9" ht="18" x14ac:dyDescent="0.25">
      <c r="A95" s="13" t="s">
        <v>139</v>
      </c>
      <c r="B95" s="13" t="s">
        <v>87</v>
      </c>
      <c r="C95" s="7" t="s">
        <v>140</v>
      </c>
      <c r="D95" s="13" t="s">
        <v>124</v>
      </c>
      <c r="E95" s="7" t="s">
        <v>1381</v>
      </c>
      <c r="F95" s="7" t="s">
        <v>1382</v>
      </c>
      <c r="G95" s="13" t="s">
        <v>123</v>
      </c>
      <c r="H95" s="13" t="s">
        <v>1372</v>
      </c>
      <c r="I95" s="13"/>
    </row>
    <row r="96" spans="1:9" ht="36" x14ac:dyDescent="0.25">
      <c r="A96" s="15" t="s">
        <v>139</v>
      </c>
      <c r="B96" s="15" t="s">
        <v>87</v>
      </c>
      <c r="C96" s="9" t="s">
        <v>140</v>
      </c>
      <c r="D96" s="15" t="s">
        <v>124</v>
      </c>
      <c r="E96" s="9" t="s">
        <v>1383</v>
      </c>
      <c r="F96" s="9"/>
      <c r="G96" s="15" t="s">
        <v>123</v>
      </c>
      <c r="H96" s="15" t="s">
        <v>1372</v>
      </c>
      <c r="I96" s="15"/>
    </row>
    <row r="97" spans="1:9" ht="18" x14ac:dyDescent="0.25">
      <c r="A97" s="13" t="s">
        <v>139</v>
      </c>
      <c r="B97" s="13" t="s">
        <v>87</v>
      </c>
      <c r="C97" s="7" t="s">
        <v>140</v>
      </c>
      <c r="D97" s="13" t="s">
        <v>124</v>
      </c>
      <c r="E97" s="7" t="s">
        <v>1384</v>
      </c>
      <c r="F97" s="7"/>
      <c r="G97" s="13" t="s">
        <v>123</v>
      </c>
      <c r="H97" s="13" t="s">
        <v>1385</v>
      </c>
      <c r="I97" s="13"/>
    </row>
    <row r="98" spans="1:9" ht="36" x14ac:dyDescent="0.25">
      <c r="A98" s="15" t="s">
        <v>139</v>
      </c>
      <c r="B98" s="15" t="s">
        <v>87</v>
      </c>
      <c r="C98" s="9" t="s">
        <v>140</v>
      </c>
      <c r="D98" s="15" t="s">
        <v>124</v>
      </c>
      <c r="E98" s="9" t="s">
        <v>1386</v>
      </c>
      <c r="F98" s="9"/>
      <c r="G98" s="15" t="s">
        <v>123</v>
      </c>
      <c r="H98" s="15" t="s">
        <v>1385</v>
      </c>
      <c r="I98" s="15"/>
    </row>
    <row r="99" spans="1:9" ht="18" x14ac:dyDescent="0.25">
      <c r="A99" s="13" t="s">
        <v>139</v>
      </c>
      <c r="B99" s="13" t="s">
        <v>87</v>
      </c>
      <c r="C99" s="7" t="s">
        <v>140</v>
      </c>
      <c r="D99" s="13" t="s">
        <v>124</v>
      </c>
      <c r="E99" s="7" t="s">
        <v>1387</v>
      </c>
      <c r="F99" s="7"/>
      <c r="G99" s="13" t="s">
        <v>123</v>
      </c>
      <c r="H99" s="13" t="s">
        <v>1385</v>
      </c>
      <c r="I99" s="13"/>
    </row>
    <row r="100" spans="1:9" ht="18" x14ac:dyDescent="0.25">
      <c r="A100" s="15" t="s">
        <v>139</v>
      </c>
      <c r="B100" s="15" t="s">
        <v>87</v>
      </c>
      <c r="C100" s="9" t="s">
        <v>140</v>
      </c>
      <c r="D100" s="15" t="s">
        <v>124</v>
      </c>
      <c r="E100" s="9" t="s">
        <v>1388</v>
      </c>
      <c r="F100" s="9" t="s">
        <v>1389</v>
      </c>
      <c r="G100" s="15" t="s">
        <v>123</v>
      </c>
      <c r="H100" s="15" t="s">
        <v>1385</v>
      </c>
      <c r="I100" s="15"/>
    </row>
    <row r="101" spans="1:9" ht="18" x14ac:dyDescent="0.25">
      <c r="A101" s="13" t="s">
        <v>139</v>
      </c>
      <c r="B101" s="13" t="s">
        <v>87</v>
      </c>
      <c r="C101" s="7" t="s">
        <v>140</v>
      </c>
      <c r="D101" s="13" t="s">
        <v>124</v>
      </c>
      <c r="E101" s="7" t="s">
        <v>1390</v>
      </c>
      <c r="F101" s="7"/>
      <c r="G101" s="13" t="s">
        <v>123</v>
      </c>
      <c r="H101" s="13" t="s">
        <v>1385</v>
      </c>
      <c r="I101" s="13"/>
    </row>
    <row r="102" spans="1:9" ht="36" x14ac:dyDescent="0.25">
      <c r="A102" s="15" t="s">
        <v>139</v>
      </c>
      <c r="B102" s="15" t="s">
        <v>87</v>
      </c>
      <c r="C102" s="9" t="s">
        <v>140</v>
      </c>
      <c r="D102" s="15" t="s">
        <v>124</v>
      </c>
      <c r="E102" s="9" t="s">
        <v>1391</v>
      </c>
      <c r="F102" s="9"/>
      <c r="G102" s="15" t="s">
        <v>123</v>
      </c>
      <c r="H102" s="15" t="s">
        <v>1385</v>
      </c>
      <c r="I102" s="15"/>
    </row>
    <row r="103" spans="1:9" ht="36" x14ac:dyDescent="0.25">
      <c r="A103" s="13" t="s">
        <v>139</v>
      </c>
      <c r="B103" s="13" t="s">
        <v>87</v>
      </c>
      <c r="C103" s="7" t="s">
        <v>140</v>
      </c>
      <c r="D103" s="13" t="s">
        <v>124</v>
      </c>
      <c r="E103" s="7" t="s">
        <v>1392</v>
      </c>
      <c r="F103" s="7"/>
      <c r="G103" s="13" t="s">
        <v>123</v>
      </c>
      <c r="H103" s="13" t="s">
        <v>1385</v>
      </c>
      <c r="I103" s="13"/>
    </row>
    <row r="104" spans="1:9" ht="18" x14ac:dyDescent="0.25">
      <c r="A104" s="15" t="s">
        <v>139</v>
      </c>
      <c r="B104" s="15" t="s">
        <v>87</v>
      </c>
      <c r="C104" s="9" t="s">
        <v>140</v>
      </c>
      <c r="D104" s="15" t="s">
        <v>124</v>
      </c>
      <c r="E104" s="9" t="s">
        <v>1393</v>
      </c>
      <c r="F104" s="9"/>
      <c r="G104" s="15" t="s">
        <v>123</v>
      </c>
      <c r="H104" s="15" t="s">
        <v>1385</v>
      </c>
      <c r="I104" s="15"/>
    </row>
    <row r="105" spans="1:9" ht="36" x14ac:dyDescent="0.25">
      <c r="A105" s="13" t="s">
        <v>139</v>
      </c>
      <c r="B105" s="13" t="s">
        <v>87</v>
      </c>
      <c r="C105" s="7" t="s">
        <v>140</v>
      </c>
      <c r="D105" s="13" t="s">
        <v>124</v>
      </c>
      <c r="E105" s="7" t="s">
        <v>1394</v>
      </c>
      <c r="F105" s="7"/>
      <c r="G105" s="13" t="s">
        <v>123</v>
      </c>
      <c r="H105" s="13" t="s">
        <v>1385</v>
      </c>
      <c r="I105" s="13"/>
    </row>
    <row r="106" spans="1:9" ht="36" x14ac:dyDescent="0.25">
      <c r="A106" s="15" t="s">
        <v>139</v>
      </c>
      <c r="B106" s="15" t="s">
        <v>87</v>
      </c>
      <c r="C106" s="9" t="s">
        <v>140</v>
      </c>
      <c r="D106" s="15" t="s">
        <v>124</v>
      </c>
      <c r="E106" s="9" t="s">
        <v>1395</v>
      </c>
      <c r="F106" s="9"/>
      <c r="G106" s="15" t="s">
        <v>123</v>
      </c>
      <c r="H106" s="15" t="s">
        <v>501</v>
      </c>
      <c r="I106" s="15"/>
    </row>
    <row r="107" spans="1:9" ht="36" x14ac:dyDescent="0.25">
      <c r="A107" s="13" t="s">
        <v>139</v>
      </c>
      <c r="B107" s="13" t="s">
        <v>87</v>
      </c>
      <c r="C107" s="7" t="s">
        <v>140</v>
      </c>
      <c r="D107" s="13" t="s">
        <v>124</v>
      </c>
      <c r="E107" s="7" t="s">
        <v>1396</v>
      </c>
      <c r="F107" s="7"/>
      <c r="G107" s="13" t="s">
        <v>123</v>
      </c>
      <c r="H107" s="13" t="s">
        <v>501</v>
      </c>
      <c r="I107" s="13"/>
    </row>
    <row r="108" spans="1:9" ht="18" x14ac:dyDescent="0.25">
      <c r="A108" s="15" t="s">
        <v>142</v>
      </c>
      <c r="B108" s="15" t="s">
        <v>87</v>
      </c>
      <c r="C108" s="9" t="s">
        <v>143</v>
      </c>
      <c r="D108" s="15" t="s">
        <v>124</v>
      </c>
      <c r="E108" s="9" t="s">
        <v>1397</v>
      </c>
      <c r="F108" s="9"/>
      <c r="G108" s="15" t="s">
        <v>123</v>
      </c>
      <c r="H108" s="15" t="s">
        <v>983</v>
      </c>
      <c r="I108" s="15"/>
    </row>
    <row r="109" spans="1:9" ht="18" x14ac:dyDescent="0.25">
      <c r="A109" s="13" t="s">
        <v>142</v>
      </c>
      <c r="B109" s="13" t="s">
        <v>87</v>
      </c>
      <c r="C109" s="7" t="s">
        <v>143</v>
      </c>
      <c r="D109" s="13" t="s">
        <v>124</v>
      </c>
      <c r="E109" s="7" t="s">
        <v>1398</v>
      </c>
      <c r="F109" s="7"/>
      <c r="G109" s="13" t="s">
        <v>123</v>
      </c>
      <c r="H109" s="13" t="s">
        <v>1399</v>
      </c>
      <c r="I109" s="13"/>
    </row>
    <row r="110" spans="1:9" ht="18" x14ac:dyDescent="0.25">
      <c r="A110" s="15" t="s">
        <v>142</v>
      </c>
      <c r="B110" s="15" t="s">
        <v>87</v>
      </c>
      <c r="C110" s="9" t="s">
        <v>143</v>
      </c>
      <c r="D110" s="15" t="s">
        <v>124</v>
      </c>
      <c r="E110" s="9" t="s">
        <v>1400</v>
      </c>
      <c r="F110" s="9"/>
      <c r="G110" s="15" t="s">
        <v>123</v>
      </c>
      <c r="H110" s="15" t="s">
        <v>1399</v>
      </c>
      <c r="I110" s="15"/>
    </row>
    <row r="111" spans="1:9" ht="36" x14ac:dyDescent="0.25">
      <c r="A111" s="13" t="s">
        <v>142</v>
      </c>
      <c r="B111" s="13" t="s">
        <v>87</v>
      </c>
      <c r="C111" s="7" t="s">
        <v>143</v>
      </c>
      <c r="D111" s="13" t="s">
        <v>124</v>
      </c>
      <c r="E111" s="7" t="s">
        <v>1401</v>
      </c>
      <c r="F111" s="7"/>
      <c r="G111" s="13" t="s">
        <v>123</v>
      </c>
      <c r="H111" s="13" t="s">
        <v>1399</v>
      </c>
      <c r="I111" s="13"/>
    </row>
    <row r="112" spans="1:9" ht="36" x14ac:dyDescent="0.25">
      <c r="A112" s="15" t="s">
        <v>142</v>
      </c>
      <c r="B112" s="15" t="s">
        <v>87</v>
      </c>
      <c r="C112" s="9" t="s">
        <v>143</v>
      </c>
      <c r="D112" s="15" t="s">
        <v>124</v>
      </c>
      <c r="E112" s="9" t="s">
        <v>1402</v>
      </c>
      <c r="F112" s="9"/>
      <c r="G112" s="15" t="s">
        <v>123</v>
      </c>
      <c r="H112" s="15" t="s">
        <v>1399</v>
      </c>
      <c r="I112" s="15"/>
    </row>
    <row r="113" spans="1:9" ht="18" x14ac:dyDescent="0.25">
      <c r="A113" s="13" t="s">
        <v>142</v>
      </c>
      <c r="B113" s="13" t="s">
        <v>87</v>
      </c>
      <c r="C113" s="7" t="s">
        <v>143</v>
      </c>
      <c r="D113" s="13" t="s">
        <v>124</v>
      </c>
      <c r="E113" s="7" t="s">
        <v>1403</v>
      </c>
      <c r="F113" s="7"/>
      <c r="G113" s="13" t="s">
        <v>123</v>
      </c>
      <c r="H113" s="13" t="s">
        <v>1399</v>
      </c>
      <c r="I113" s="13"/>
    </row>
    <row r="114" spans="1:9" ht="18" x14ac:dyDescent="0.25">
      <c r="A114" s="15" t="s">
        <v>142</v>
      </c>
      <c r="B114" s="15" t="s">
        <v>87</v>
      </c>
      <c r="C114" s="9" t="s">
        <v>143</v>
      </c>
      <c r="D114" s="15" t="s">
        <v>124</v>
      </c>
      <c r="E114" s="9" t="s">
        <v>1404</v>
      </c>
      <c r="F114" s="9"/>
      <c r="G114" s="15" t="s">
        <v>123</v>
      </c>
      <c r="H114" s="15" t="s">
        <v>1399</v>
      </c>
      <c r="I114" s="15"/>
    </row>
    <row r="115" spans="1:9" ht="36" x14ac:dyDescent="0.25">
      <c r="A115" s="13" t="s">
        <v>142</v>
      </c>
      <c r="B115" s="13" t="s">
        <v>87</v>
      </c>
      <c r="C115" s="7" t="s">
        <v>143</v>
      </c>
      <c r="D115" s="13" t="s">
        <v>124</v>
      </c>
      <c r="E115" s="7" t="s">
        <v>1405</v>
      </c>
      <c r="F115" s="7"/>
      <c r="G115" s="13" t="s">
        <v>123</v>
      </c>
      <c r="H115" s="13" t="s">
        <v>1399</v>
      </c>
      <c r="I115" s="13"/>
    </row>
    <row r="116" spans="1:9" ht="36" x14ac:dyDescent="0.25">
      <c r="A116" s="15" t="s">
        <v>142</v>
      </c>
      <c r="B116" s="15" t="s">
        <v>87</v>
      </c>
      <c r="C116" s="9" t="s">
        <v>143</v>
      </c>
      <c r="D116" s="15" t="s">
        <v>124</v>
      </c>
      <c r="E116" s="9" t="s">
        <v>1406</v>
      </c>
      <c r="F116" s="9"/>
      <c r="G116" s="15" t="s">
        <v>123</v>
      </c>
      <c r="H116" s="15" t="s">
        <v>1399</v>
      </c>
      <c r="I116" s="15"/>
    </row>
    <row r="117" spans="1:9" ht="36" x14ac:dyDescent="0.25">
      <c r="A117" s="13" t="s">
        <v>145</v>
      </c>
      <c r="B117" s="13" t="s">
        <v>87</v>
      </c>
      <c r="C117" s="7" t="s">
        <v>146</v>
      </c>
      <c r="D117" s="13" t="s">
        <v>124</v>
      </c>
      <c r="E117" s="7" t="s">
        <v>1407</v>
      </c>
      <c r="F117" s="7"/>
      <c r="G117" s="13" t="s">
        <v>123</v>
      </c>
      <c r="H117" s="13" t="s">
        <v>1408</v>
      </c>
      <c r="I117" s="13"/>
    </row>
    <row r="118" spans="1:9" ht="18" x14ac:dyDescent="0.25">
      <c r="A118" s="15" t="s">
        <v>145</v>
      </c>
      <c r="B118" s="15" t="s">
        <v>87</v>
      </c>
      <c r="C118" s="9" t="s">
        <v>146</v>
      </c>
      <c r="D118" s="15" t="s">
        <v>124</v>
      </c>
      <c r="E118" s="9" t="s">
        <v>1409</v>
      </c>
      <c r="F118" s="9"/>
      <c r="G118" s="15" t="s">
        <v>123</v>
      </c>
      <c r="H118" s="15" t="s">
        <v>1408</v>
      </c>
      <c r="I118" s="15"/>
    </row>
    <row r="119" spans="1:9" ht="36" x14ac:dyDescent="0.25">
      <c r="A119" s="13" t="s">
        <v>145</v>
      </c>
      <c r="B119" s="13" t="s">
        <v>87</v>
      </c>
      <c r="C119" s="7" t="s">
        <v>146</v>
      </c>
      <c r="D119" s="13" t="s">
        <v>124</v>
      </c>
      <c r="E119" s="7" t="s">
        <v>1410</v>
      </c>
      <c r="F119" s="7"/>
      <c r="G119" s="13" t="s">
        <v>123</v>
      </c>
      <c r="H119" s="13" t="s">
        <v>1408</v>
      </c>
      <c r="I119" s="13"/>
    </row>
    <row r="120" spans="1:9" ht="18" x14ac:dyDescent="0.25">
      <c r="A120" s="15" t="s">
        <v>145</v>
      </c>
      <c r="B120" s="15" t="s">
        <v>87</v>
      </c>
      <c r="C120" s="9" t="s">
        <v>146</v>
      </c>
      <c r="D120" s="15" t="s">
        <v>124</v>
      </c>
      <c r="E120" s="9" t="s">
        <v>1411</v>
      </c>
      <c r="F120" s="9"/>
      <c r="G120" s="15" t="s">
        <v>123</v>
      </c>
      <c r="H120" s="15" t="s">
        <v>1408</v>
      </c>
      <c r="I120" s="15"/>
    </row>
    <row r="121" spans="1:9" ht="18" x14ac:dyDescent="0.25">
      <c r="A121" s="13" t="s">
        <v>145</v>
      </c>
      <c r="B121" s="13" t="s">
        <v>87</v>
      </c>
      <c r="C121" s="7" t="s">
        <v>146</v>
      </c>
      <c r="D121" s="13" t="s">
        <v>124</v>
      </c>
      <c r="E121" s="7" t="s">
        <v>1412</v>
      </c>
      <c r="F121" s="7"/>
      <c r="G121" s="13" t="s">
        <v>123</v>
      </c>
      <c r="H121" s="13" t="s">
        <v>1408</v>
      </c>
      <c r="I121" s="13"/>
    </row>
    <row r="122" spans="1:9" ht="18" x14ac:dyDescent="0.25">
      <c r="A122" s="15" t="s">
        <v>145</v>
      </c>
      <c r="B122" s="15" t="s">
        <v>87</v>
      </c>
      <c r="C122" s="9" t="s">
        <v>146</v>
      </c>
      <c r="D122" s="15" t="s">
        <v>124</v>
      </c>
      <c r="E122" s="9" t="s">
        <v>1413</v>
      </c>
      <c r="F122" s="9"/>
      <c r="G122" s="15" t="s">
        <v>123</v>
      </c>
      <c r="H122" s="15" t="s">
        <v>1408</v>
      </c>
      <c r="I122" s="15"/>
    </row>
    <row r="123" spans="1:9" ht="18" x14ac:dyDescent="0.25">
      <c r="A123" s="13" t="s">
        <v>145</v>
      </c>
      <c r="B123" s="13" t="s">
        <v>87</v>
      </c>
      <c r="C123" s="7" t="s">
        <v>146</v>
      </c>
      <c r="D123" s="13" t="s">
        <v>124</v>
      </c>
      <c r="E123" s="7" t="s">
        <v>1414</v>
      </c>
      <c r="F123" s="7"/>
      <c r="G123" s="13" t="s">
        <v>123</v>
      </c>
      <c r="H123" s="13" t="s">
        <v>1408</v>
      </c>
      <c r="I123" s="13"/>
    </row>
    <row r="124" spans="1:9" ht="36" x14ac:dyDescent="0.25">
      <c r="A124" s="15" t="s">
        <v>145</v>
      </c>
      <c r="B124" s="15" t="s">
        <v>87</v>
      </c>
      <c r="C124" s="9" t="s">
        <v>146</v>
      </c>
      <c r="D124" s="15" t="s">
        <v>124</v>
      </c>
      <c r="E124" s="9" t="s">
        <v>1415</v>
      </c>
      <c r="F124" s="9"/>
      <c r="G124" s="15" t="s">
        <v>123</v>
      </c>
      <c r="H124" s="15" t="s">
        <v>1416</v>
      </c>
      <c r="I124" s="15"/>
    </row>
    <row r="125" spans="1:9" ht="18" x14ac:dyDescent="0.25">
      <c r="A125" s="13" t="s">
        <v>145</v>
      </c>
      <c r="B125" s="13" t="s">
        <v>87</v>
      </c>
      <c r="C125" s="7" t="s">
        <v>146</v>
      </c>
      <c r="D125" s="13" t="s">
        <v>124</v>
      </c>
      <c r="E125" s="7" t="s">
        <v>1417</v>
      </c>
      <c r="F125" s="7"/>
      <c r="G125" s="13" t="s">
        <v>123</v>
      </c>
      <c r="H125" s="13" t="s">
        <v>1416</v>
      </c>
      <c r="I125" s="13"/>
    </row>
    <row r="126" spans="1:9" ht="18" x14ac:dyDescent="0.25">
      <c r="A126" s="15" t="s">
        <v>145</v>
      </c>
      <c r="B126" s="15" t="s">
        <v>87</v>
      </c>
      <c r="C126" s="9" t="s">
        <v>146</v>
      </c>
      <c r="D126" s="15" t="s">
        <v>124</v>
      </c>
      <c r="E126" s="9" t="s">
        <v>1418</v>
      </c>
      <c r="F126" s="9"/>
      <c r="G126" s="15" t="s">
        <v>123</v>
      </c>
      <c r="H126" s="15" t="s">
        <v>1416</v>
      </c>
      <c r="I126" s="15"/>
    </row>
    <row r="127" spans="1:9" ht="18" x14ac:dyDescent="0.25">
      <c r="A127" s="13" t="s">
        <v>145</v>
      </c>
      <c r="B127" s="13" t="s">
        <v>87</v>
      </c>
      <c r="C127" s="7" t="s">
        <v>146</v>
      </c>
      <c r="D127" s="13" t="s">
        <v>124</v>
      </c>
      <c r="E127" s="7" t="s">
        <v>1419</v>
      </c>
      <c r="F127" s="7" t="s">
        <v>1420</v>
      </c>
      <c r="G127" s="13" t="s">
        <v>123</v>
      </c>
      <c r="H127" s="13" t="s">
        <v>1416</v>
      </c>
      <c r="I127" s="13"/>
    </row>
    <row r="128" spans="1:9" ht="18" x14ac:dyDescent="0.25">
      <c r="A128" s="15" t="s">
        <v>145</v>
      </c>
      <c r="B128" s="15" t="s">
        <v>87</v>
      </c>
      <c r="C128" s="9" t="s">
        <v>146</v>
      </c>
      <c r="D128" s="15" t="s">
        <v>124</v>
      </c>
      <c r="E128" s="9" t="s">
        <v>1421</v>
      </c>
      <c r="F128" s="9" t="s">
        <v>1422</v>
      </c>
      <c r="G128" s="15" t="s">
        <v>123</v>
      </c>
      <c r="H128" s="15" t="s">
        <v>1416</v>
      </c>
      <c r="I128" s="15"/>
    </row>
    <row r="129" spans="1:9" ht="18" x14ac:dyDescent="0.25">
      <c r="A129" s="13" t="s">
        <v>145</v>
      </c>
      <c r="B129" s="13" t="s">
        <v>87</v>
      </c>
      <c r="C129" s="7" t="s">
        <v>146</v>
      </c>
      <c r="D129" s="13" t="s">
        <v>124</v>
      </c>
      <c r="E129" s="7" t="s">
        <v>1423</v>
      </c>
      <c r="F129" s="7"/>
      <c r="G129" s="13" t="s">
        <v>123</v>
      </c>
      <c r="H129" s="13" t="s">
        <v>1416</v>
      </c>
      <c r="I129" s="13"/>
    </row>
    <row r="130" spans="1:9" ht="18" x14ac:dyDescent="0.25">
      <c r="A130" s="15" t="s">
        <v>145</v>
      </c>
      <c r="B130" s="15" t="s">
        <v>87</v>
      </c>
      <c r="C130" s="9" t="s">
        <v>146</v>
      </c>
      <c r="D130" s="15" t="s">
        <v>124</v>
      </c>
      <c r="E130" s="9" t="s">
        <v>1424</v>
      </c>
      <c r="F130" s="9"/>
      <c r="G130" s="15" t="s">
        <v>123</v>
      </c>
      <c r="H130" s="15" t="s">
        <v>1416</v>
      </c>
      <c r="I130" s="15"/>
    </row>
    <row r="131" spans="1:9" ht="18" x14ac:dyDescent="0.25">
      <c r="A131" s="13" t="s">
        <v>145</v>
      </c>
      <c r="B131" s="13" t="s">
        <v>87</v>
      </c>
      <c r="C131" s="7" t="s">
        <v>146</v>
      </c>
      <c r="D131" s="13" t="s">
        <v>124</v>
      </c>
      <c r="E131" s="7" t="s">
        <v>1425</v>
      </c>
      <c r="F131" s="7"/>
      <c r="G131" s="13" t="s">
        <v>123</v>
      </c>
      <c r="H131" s="13" t="s">
        <v>1416</v>
      </c>
      <c r="I131" s="13"/>
    </row>
    <row r="132" spans="1:9" ht="36" x14ac:dyDescent="0.25">
      <c r="A132" s="15" t="s">
        <v>145</v>
      </c>
      <c r="B132" s="15" t="s">
        <v>87</v>
      </c>
      <c r="C132" s="9" t="s">
        <v>146</v>
      </c>
      <c r="D132" s="15" t="s">
        <v>124</v>
      </c>
      <c r="E132" s="9" t="s">
        <v>1426</v>
      </c>
      <c r="F132" s="9"/>
      <c r="G132" s="15" t="s">
        <v>123</v>
      </c>
      <c r="H132" s="15" t="s">
        <v>1427</v>
      </c>
      <c r="I132" s="15" t="s">
        <v>1275</v>
      </c>
    </row>
    <row r="133" spans="1:9" ht="18" x14ac:dyDescent="0.25">
      <c r="A133" s="13" t="s">
        <v>145</v>
      </c>
      <c r="B133" s="13" t="s">
        <v>87</v>
      </c>
      <c r="C133" s="7" t="s">
        <v>146</v>
      </c>
      <c r="D133" s="13" t="s">
        <v>124</v>
      </c>
      <c r="E133" s="7" t="s">
        <v>1428</v>
      </c>
      <c r="F133" s="7"/>
      <c r="G133" s="13" t="s">
        <v>123</v>
      </c>
      <c r="H133" s="13" t="s">
        <v>1429</v>
      </c>
      <c r="I133" s="13" t="s">
        <v>1275</v>
      </c>
    </row>
    <row r="134" spans="1:9" ht="18" x14ac:dyDescent="0.25">
      <c r="A134" s="15" t="s">
        <v>145</v>
      </c>
      <c r="B134" s="15" t="s">
        <v>87</v>
      </c>
      <c r="C134" s="9" t="s">
        <v>146</v>
      </c>
      <c r="D134" s="15" t="s">
        <v>124</v>
      </c>
      <c r="E134" s="9" t="s">
        <v>1430</v>
      </c>
      <c r="F134" s="9"/>
      <c r="G134" s="15" t="s">
        <v>123</v>
      </c>
      <c r="H134" s="15" t="s">
        <v>1429</v>
      </c>
      <c r="I134" s="15" t="s">
        <v>1275</v>
      </c>
    </row>
    <row r="135" spans="1:9" ht="18" x14ac:dyDescent="0.25">
      <c r="A135" s="13" t="s">
        <v>145</v>
      </c>
      <c r="B135" s="13" t="s">
        <v>87</v>
      </c>
      <c r="C135" s="7" t="s">
        <v>146</v>
      </c>
      <c r="D135" s="13" t="s">
        <v>124</v>
      </c>
      <c r="E135" s="7" t="s">
        <v>1431</v>
      </c>
      <c r="F135" s="7"/>
      <c r="G135" s="13" t="s">
        <v>123</v>
      </c>
      <c r="H135" s="13" t="s">
        <v>1429</v>
      </c>
      <c r="I135" s="13" t="s">
        <v>1275</v>
      </c>
    </row>
    <row r="136" spans="1:9" ht="18" x14ac:dyDescent="0.25">
      <c r="A136" s="15" t="s">
        <v>145</v>
      </c>
      <c r="B136" s="15" t="s">
        <v>87</v>
      </c>
      <c r="C136" s="9" t="s">
        <v>146</v>
      </c>
      <c r="D136" s="15" t="s">
        <v>124</v>
      </c>
      <c r="E136" s="9" t="s">
        <v>1432</v>
      </c>
      <c r="F136" s="9" t="s">
        <v>1433</v>
      </c>
      <c r="G136" s="15" t="s">
        <v>123</v>
      </c>
      <c r="H136" s="15" t="s">
        <v>1429</v>
      </c>
      <c r="I136" s="15" t="s">
        <v>1275</v>
      </c>
    </row>
    <row r="137" spans="1:9" ht="18" x14ac:dyDescent="0.25">
      <c r="A137" s="13" t="s">
        <v>145</v>
      </c>
      <c r="B137" s="13" t="s">
        <v>87</v>
      </c>
      <c r="C137" s="7" t="s">
        <v>146</v>
      </c>
      <c r="D137" s="13" t="s">
        <v>124</v>
      </c>
      <c r="E137" s="7" t="s">
        <v>1434</v>
      </c>
      <c r="F137" s="7"/>
      <c r="G137" s="13" t="s">
        <v>123</v>
      </c>
      <c r="H137" s="13" t="s">
        <v>1429</v>
      </c>
      <c r="I137" s="13" t="s">
        <v>1275</v>
      </c>
    </row>
    <row r="138" spans="1:9" ht="18" x14ac:dyDescent="0.25">
      <c r="A138" s="15" t="s">
        <v>145</v>
      </c>
      <c r="B138" s="15" t="s">
        <v>87</v>
      </c>
      <c r="C138" s="9" t="s">
        <v>146</v>
      </c>
      <c r="D138" s="15" t="s">
        <v>124</v>
      </c>
      <c r="E138" s="9" t="s">
        <v>1435</v>
      </c>
      <c r="F138" s="9"/>
      <c r="G138" s="15" t="s">
        <v>123</v>
      </c>
      <c r="H138" s="15" t="s">
        <v>1429</v>
      </c>
      <c r="I138" s="15" t="s">
        <v>1275</v>
      </c>
    </row>
    <row r="139" spans="1:9" ht="18" x14ac:dyDescent="0.25">
      <c r="A139" s="13" t="s">
        <v>145</v>
      </c>
      <c r="B139" s="13" t="s">
        <v>87</v>
      </c>
      <c r="C139" s="7" t="s">
        <v>146</v>
      </c>
      <c r="D139" s="13" t="s">
        <v>124</v>
      </c>
      <c r="E139" s="7" t="s">
        <v>1436</v>
      </c>
      <c r="F139" s="7"/>
      <c r="G139" s="13" t="s">
        <v>123</v>
      </c>
      <c r="H139" s="13" t="s">
        <v>1429</v>
      </c>
      <c r="I139" s="13" t="s">
        <v>1275</v>
      </c>
    </row>
    <row r="140" spans="1:9" ht="18" x14ac:dyDescent="0.25">
      <c r="A140" s="15" t="s">
        <v>145</v>
      </c>
      <c r="B140" s="15" t="s">
        <v>87</v>
      </c>
      <c r="C140" s="9" t="s">
        <v>146</v>
      </c>
      <c r="D140" s="15" t="s">
        <v>124</v>
      </c>
      <c r="E140" s="9" t="s">
        <v>1437</v>
      </c>
      <c r="F140" s="9" t="s">
        <v>1438</v>
      </c>
      <c r="G140" s="15" t="s">
        <v>123</v>
      </c>
      <c r="H140" s="15" t="s">
        <v>1429</v>
      </c>
      <c r="I140" s="15"/>
    </row>
    <row r="141" spans="1:9" ht="18" x14ac:dyDescent="0.25">
      <c r="A141" s="13" t="s">
        <v>145</v>
      </c>
      <c r="B141" s="13" t="s">
        <v>87</v>
      </c>
      <c r="C141" s="7" t="s">
        <v>146</v>
      </c>
      <c r="D141" s="13" t="s">
        <v>124</v>
      </c>
      <c r="E141" s="7" t="s">
        <v>1439</v>
      </c>
      <c r="F141" s="7"/>
      <c r="G141" s="13" t="s">
        <v>123</v>
      </c>
      <c r="H141" s="13" t="s">
        <v>1429</v>
      </c>
      <c r="I141" s="13"/>
    </row>
    <row r="142" spans="1:9" ht="36" x14ac:dyDescent="0.25">
      <c r="A142" s="15" t="s">
        <v>145</v>
      </c>
      <c r="B142" s="15" t="s">
        <v>87</v>
      </c>
      <c r="C142" s="9" t="s">
        <v>146</v>
      </c>
      <c r="D142" s="15" t="s">
        <v>124</v>
      </c>
      <c r="E142" s="9" t="s">
        <v>1440</v>
      </c>
      <c r="F142" s="9"/>
      <c r="G142" s="15" t="s">
        <v>123</v>
      </c>
      <c r="H142" s="15" t="s">
        <v>1441</v>
      </c>
      <c r="I142" s="15"/>
    </row>
    <row r="143" spans="1:9" ht="18" x14ac:dyDescent="0.25">
      <c r="A143" s="13" t="s">
        <v>148</v>
      </c>
      <c r="B143" s="13" t="s">
        <v>87</v>
      </c>
      <c r="C143" s="7" t="s">
        <v>149</v>
      </c>
      <c r="D143" s="13" t="s">
        <v>124</v>
      </c>
      <c r="E143" s="7" t="s">
        <v>1442</v>
      </c>
      <c r="F143" s="7"/>
      <c r="G143" s="13" t="s">
        <v>123</v>
      </c>
      <c r="H143" s="13" t="s">
        <v>1441</v>
      </c>
      <c r="I143" s="13"/>
    </row>
    <row r="144" spans="1:9" ht="18" x14ac:dyDescent="0.25">
      <c r="A144" s="15" t="s">
        <v>148</v>
      </c>
      <c r="B144" s="15" t="s">
        <v>87</v>
      </c>
      <c r="C144" s="9" t="s">
        <v>149</v>
      </c>
      <c r="D144" s="15" t="s">
        <v>125</v>
      </c>
      <c r="E144" s="9" t="s">
        <v>1443</v>
      </c>
      <c r="F144" s="9"/>
      <c r="G144" s="15" t="s">
        <v>123</v>
      </c>
      <c r="H144" s="15" t="s">
        <v>1441</v>
      </c>
      <c r="I144" s="15"/>
    </row>
    <row r="145" spans="1:9" ht="36" x14ac:dyDescent="0.25">
      <c r="A145" s="13" t="s">
        <v>148</v>
      </c>
      <c r="B145" s="13" t="s">
        <v>87</v>
      </c>
      <c r="C145" s="7" t="s">
        <v>149</v>
      </c>
      <c r="D145" s="13" t="s">
        <v>126</v>
      </c>
      <c r="E145" s="7" t="s">
        <v>1444</v>
      </c>
      <c r="F145" s="7"/>
      <c r="G145" s="13" t="s">
        <v>122</v>
      </c>
      <c r="H145" s="13" t="s">
        <v>1441</v>
      </c>
      <c r="I145" s="13"/>
    </row>
    <row r="146" spans="1:9" ht="18" x14ac:dyDescent="0.25">
      <c r="A146" s="15" t="s">
        <v>148</v>
      </c>
      <c r="B146" s="15" t="s">
        <v>87</v>
      </c>
      <c r="C146" s="9" t="s">
        <v>149</v>
      </c>
      <c r="D146" s="15" t="s">
        <v>125</v>
      </c>
      <c r="E146" s="9" t="s">
        <v>1445</v>
      </c>
      <c r="F146" s="9"/>
      <c r="G146" s="15" t="s">
        <v>123</v>
      </c>
      <c r="H146" s="15" t="s">
        <v>1441</v>
      </c>
      <c r="I146" s="15"/>
    </row>
    <row r="147" spans="1:9" ht="18" x14ac:dyDescent="0.25">
      <c r="A147" s="13" t="s">
        <v>148</v>
      </c>
      <c r="B147" s="13" t="s">
        <v>87</v>
      </c>
      <c r="C147" s="7" t="s">
        <v>149</v>
      </c>
      <c r="D147" s="13" t="s">
        <v>124</v>
      </c>
      <c r="E147" s="7" t="s">
        <v>1446</v>
      </c>
      <c r="F147" s="7"/>
      <c r="G147" s="13" t="s">
        <v>123</v>
      </c>
      <c r="H147" s="13" t="s">
        <v>1441</v>
      </c>
      <c r="I147" s="13"/>
    </row>
    <row r="148" spans="1:9" ht="18" x14ac:dyDescent="0.25">
      <c r="A148" s="15" t="s">
        <v>148</v>
      </c>
      <c r="B148" s="15" t="s">
        <v>87</v>
      </c>
      <c r="C148" s="9" t="s">
        <v>149</v>
      </c>
      <c r="D148" s="15" t="s">
        <v>124</v>
      </c>
      <c r="E148" s="9" t="s">
        <v>1447</v>
      </c>
      <c r="F148" s="9"/>
      <c r="G148" s="15" t="s">
        <v>123</v>
      </c>
      <c r="H148" s="15" t="s">
        <v>1441</v>
      </c>
      <c r="I148" s="15"/>
    </row>
    <row r="149" spans="1:9" ht="18" x14ac:dyDescent="0.25">
      <c r="A149" s="13" t="s">
        <v>148</v>
      </c>
      <c r="B149" s="13" t="s">
        <v>87</v>
      </c>
      <c r="C149" s="7" t="s">
        <v>149</v>
      </c>
      <c r="D149" s="13" t="s">
        <v>126</v>
      </c>
      <c r="E149" s="7" t="s">
        <v>1448</v>
      </c>
      <c r="F149" s="7"/>
      <c r="G149" s="13" t="s">
        <v>122</v>
      </c>
      <c r="H149" s="13" t="s">
        <v>1441</v>
      </c>
      <c r="I149" s="13"/>
    </row>
    <row r="150" spans="1:9" ht="18" x14ac:dyDescent="0.25">
      <c r="A150" s="15" t="s">
        <v>148</v>
      </c>
      <c r="B150" s="15" t="s">
        <v>87</v>
      </c>
      <c r="C150" s="9" t="s">
        <v>149</v>
      </c>
      <c r="D150" s="15" t="s">
        <v>125</v>
      </c>
      <c r="E150" s="9" t="s">
        <v>1449</v>
      </c>
      <c r="F150" s="9"/>
      <c r="G150" s="15" t="s">
        <v>123</v>
      </c>
      <c r="H150" s="15" t="s">
        <v>1450</v>
      </c>
      <c r="I150" s="15"/>
    </row>
    <row r="151" spans="1:9" ht="36" x14ac:dyDescent="0.25">
      <c r="A151" s="13" t="s">
        <v>148</v>
      </c>
      <c r="B151" s="13" t="s">
        <v>87</v>
      </c>
      <c r="C151" s="7" t="s">
        <v>149</v>
      </c>
      <c r="D151" s="13" t="s">
        <v>124</v>
      </c>
      <c r="E151" s="7" t="s">
        <v>1451</v>
      </c>
      <c r="F151" s="7"/>
      <c r="G151" s="13" t="s">
        <v>123</v>
      </c>
      <c r="H151" s="13" t="s">
        <v>1450</v>
      </c>
      <c r="I151" s="13"/>
    </row>
    <row r="152" spans="1:9" ht="18" x14ac:dyDescent="0.25">
      <c r="A152" s="15" t="s">
        <v>148</v>
      </c>
      <c r="B152" s="15" t="s">
        <v>87</v>
      </c>
      <c r="C152" s="9" t="s">
        <v>149</v>
      </c>
      <c r="D152" s="15" t="s">
        <v>126</v>
      </c>
      <c r="E152" s="9" t="s">
        <v>1452</v>
      </c>
      <c r="F152" s="9"/>
      <c r="G152" s="15" t="s">
        <v>122</v>
      </c>
      <c r="H152" s="15" t="s">
        <v>1450</v>
      </c>
      <c r="I152" s="15"/>
    </row>
    <row r="153" spans="1:9" ht="18" x14ac:dyDescent="0.25">
      <c r="A153" s="13" t="s">
        <v>148</v>
      </c>
      <c r="B153" s="13" t="s">
        <v>87</v>
      </c>
      <c r="C153" s="7" t="s">
        <v>149</v>
      </c>
      <c r="D153" s="13" t="s">
        <v>126</v>
      </c>
      <c r="E153" s="7" t="s">
        <v>1453</v>
      </c>
      <c r="F153" s="7"/>
      <c r="G153" s="13" t="s">
        <v>122</v>
      </c>
      <c r="H153" s="13" t="s">
        <v>1450</v>
      </c>
      <c r="I153" s="13"/>
    </row>
    <row r="154" spans="1:9" ht="18" x14ac:dyDescent="0.25">
      <c r="A154" s="15" t="s">
        <v>148</v>
      </c>
      <c r="B154" s="15" t="s">
        <v>87</v>
      </c>
      <c r="C154" s="9" t="s">
        <v>149</v>
      </c>
      <c r="D154" s="15" t="s">
        <v>124</v>
      </c>
      <c r="E154" s="9" t="s">
        <v>1454</v>
      </c>
      <c r="F154" s="9"/>
      <c r="G154" s="15" t="s">
        <v>123</v>
      </c>
      <c r="H154" s="15" t="s">
        <v>1450</v>
      </c>
      <c r="I154" s="15"/>
    </row>
    <row r="155" spans="1:9" ht="18" x14ac:dyDescent="0.25">
      <c r="A155" s="13" t="s">
        <v>148</v>
      </c>
      <c r="B155" s="13" t="s">
        <v>87</v>
      </c>
      <c r="C155" s="7" t="s">
        <v>149</v>
      </c>
      <c r="D155" s="13" t="s">
        <v>124</v>
      </c>
      <c r="E155" s="7" t="s">
        <v>1455</v>
      </c>
      <c r="F155" s="7"/>
      <c r="G155" s="13" t="s">
        <v>123</v>
      </c>
      <c r="H155" s="13" t="s">
        <v>1450</v>
      </c>
      <c r="I155" s="13"/>
    </row>
    <row r="156" spans="1:9" ht="18" x14ac:dyDescent="0.25">
      <c r="A156" s="15" t="s">
        <v>148</v>
      </c>
      <c r="B156" s="15" t="s">
        <v>87</v>
      </c>
      <c r="C156" s="9" t="s">
        <v>149</v>
      </c>
      <c r="D156" s="15" t="s">
        <v>126</v>
      </c>
      <c r="E156" s="9" t="s">
        <v>1456</v>
      </c>
      <c r="F156" s="9" t="s">
        <v>1457</v>
      </c>
      <c r="G156" s="15" t="s">
        <v>122</v>
      </c>
      <c r="H156" s="15" t="s">
        <v>1450</v>
      </c>
      <c r="I156" s="15"/>
    </row>
    <row r="157" spans="1:9" ht="18" x14ac:dyDescent="0.25">
      <c r="A157" s="13" t="s">
        <v>148</v>
      </c>
      <c r="B157" s="13" t="s">
        <v>87</v>
      </c>
      <c r="C157" s="7" t="s">
        <v>149</v>
      </c>
      <c r="D157" s="13" t="s">
        <v>126</v>
      </c>
      <c r="E157" s="7" t="s">
        <v>1458</v>
      </c>
      <c r="F157" s="7"/>
      <c r="G157" s="13" t="s">
        <v>122</v>
      </c>
      <c r="H157" s="13" t="s">
        <v>1450</v>
      </c>
      <c r="I157" s="13"/>
    </row>
    <row r="158" spans="1:9" ht="18" x14ac:dyDescent="0.25">
      <c r="A158" s="15" t="s">
        <v>148</v>
      </c>
      <c r="B158" s="15" t="s">
        <v>87</v>
      </c>
      <c r="C158" s="9" t="s">
        <v>149</v>
      </c>
      <c r="D158" s="15" t="s">
        <v>126</v>
      </c>
      <c r="E158" s="9" t="s">
        <v>1459</v>
      </c>
      <c r="F158" s="9"/>
      <c r="G158" s="15" t="s">
        <v>122</v>
      </c>
      <c r="H158" s="15" t="s">
        <v>1450</v>
      </c>
      <c r="I158" s="15"/>
    </row>
    <row r="159" spans="1:9" ht="18" x14ac:dyDescent="0.25">
      <c r="A159" s="13" t="s">
        <v>148</v>
      </c>
      <c r="B159" s="13" t="s">
        <v>87</v>
      </c>
      <c r="C159" s="7" t="s">
        <v>149</v>
      </c>
      <c r="D159" s="13" t="s">
        <v>126</v>
      </c>
      <c r="E159" s="7" t="s">
        <v>1460</v>
      </c>
      <c r="F159" s="7"/>
      <c r="G159" s="13" t="s">
        <v>122</v>
      </c>
      <c r="H159" s="13" t="s">
        <v>1450</v>
      </c>
      <c r="I159" s="13"/>
    </row>
    <row r="160" spans="1:9" ht="18" x14ac:dyDescent="0.25">
      <c r="A160" s="15" t="s">
        <v>148</v>
      </c>
      <c r="B160" s="15" t="s">
        <v>87</v>
      </c>
      <c r="C160" s="9" t="s">
        <v>149</v>
      </c>
      <c r="D160" s="15" t="s">
        <v>126</v>
      </c>
      <c r="E160" s="9" t="s">
        <v>1461</v>
      </c>
      <c r="F160" s="9"/>
      <c r="G160" s="15" t="s">
        <v>122</v>
      </c>
      <c r="H160" s="15" t="s">
        <v>1450</v>
      </c>
      <c r="I160" s="15"/>
    </row>
    <row r="161" spans="1:9" ht="18" x14ac:dyDescent="0.25">
      <c r="A161" s="13" t="s">
        <v>148</v>
      </c>
      <c r="B161" s="13" t="s">
        <v>87</v>
      </c>
      <c r="C161" s="7" t="s">
        <v>149</v>
      </c>
      <c r="D161" s="13" t="s">
        <v>126</v>
      </c>
      <c r="E161" s="7" t="s">
        <v>1462</v>
      </c>
      <c r="F161" s="7"/>
      <c r="G161" s="13" t="s">
        <v>122</v>
      </c>
      <c r="H161" s="13" t="s">
        <v>1450</v>
      </c>
      <c r="I161" s="13"/>
    </row>
    <row r="162" spans="1:9" ht="18" x14ac:dyDescent="0.25">
      <c r="A162" s="15" t="s">
        <v>151</v>
      </c>
      <c r="B162" s="15" t="s">
        <v>87</v>
      </c>
      <c r="C162" s="9" t="s">
        <v>152</v>
      </c>
      <c r="D162" s="15" t="s">
        <v>126</v>
      </c>
      <c r="E162" s="9" t="s">
        <v>1463</v>
      </c>
      <c r="F162" s="9" t="s">
        <v>1464</v>
      </c>
      <c r="G162" s="15" t="s">
        <v>121</v>
      </c>
      <c r="H162" s="15" t="s">
        <v>153</v>
      </c>
      <c r="I162" s="15"/>
    </row>
    <row r="163" spans="1:9" ht="18" x14ac:dyDescent="0.25">
      <c r="A163" s="13" t="s">
        <v>151</v>
      </c>
      <c r="B163" s="13" t="s">
        <v>87</v>
      </c>
      <c r="C163" s="7" t="s">
        <v>152</v>
      </c>
      <c r="D163" s="13" t="s">
        <v>126</v>
      </c>
      <c r="E163" s="7" t="s">
        <v>1465</v>
      </c>
      <c r="F163" s="7"/>
      <c r="G163" s="13" t="s">
        <v>122</v>
      </c>
      <c r="H163" s="13" t="s">
        <v>153</v>
      </c>
      <c r="I163" s="13"/>
    </row>
    <row r="164" spans="1:9" ht="36" x14ac:dyDescent="0.25">
      <c r="A164" s="15" t="s">
        <v>154</v>
      </c>
      <c r="B164" s="15" t="s">
        <v>87</v>
      </c>
      <c r="C164" s="9" t="s">
        <v>155</v>
      </c>
      <c r="D164" s="15" t="s">
        <v>126</v>
      </c>
      <c r="E164" s="9" t="s">
        <v>1466</v>
      </c>
      <c r="F164" s="9"/>
      <c r="G164" s="15" t="s">
        <v>121</v>
      </c>
      <c r="H164" s="15" t="s">
        <v>156</v>
      </c>
      <c r="I164" s="15"/>
    </row>
    <row r="165" spans="1:9" ht="18" x14ac:dyDescent="0.25">
      <c r="A165" s="13" t="s">
        <v>157</v>
      </c>
      <c r="B165" s="13" t="s">
        <v>87</v>
      </c>
      <c r="C165" s="7" t="s">
        <v>158</v>
      </c>
      <c r="D165" s="13" t="s">
        <v>125</v>
      </c>
      <c r="E165" s="7" t="s">
        <v>1467</v>
      </c>
      <c r="F165" s="7"/>
      <c r="G165" s="13" t="s">
        <v>121</v>
      </c>
      <c r="H165" s="13" t="s">
        <v>159</v>
      </c>
      <c r="I165" s="13"/>
    </row>
    <row r="166" spans="1:9" ht="18" x14ac:dyDescent="0.25">
      <c r="A166" s="15" t="s">
        <v>160</v>
      </c>
      <c r="B166" s="15" t="s">
        <v>87</v>
      </c>
      <c r="C166" s="9" t="s">
        <v>161</v>
      </c>
      <c r="D166" s="15" t="s">
        <v>124</v>
      </c>
      <c r="E166" s="9" t="s">
        <v>1468</v>
      </c>
      <c r="F166" s="9"/>
      <c r="G166" s="15" t="s">
        <v>123</v>
      </c>
      <c r="H166" s="15" t="s">
        <v>162</v>
      </c>
      <c r="I166" s="15" t="s">
        <v>1318</v>
      </c>
    </row>
    <row r="167" spans="1:9" ht="18" x14ac:dyDescent="0.25">
      <c r="A167" s="13" t="s">
        <v>163</v>
      </c>
      <c r="B167" s="13" t="s">
        <v>88</v>
      </c>
      <c r="C167" s="7" t="s">
        <v>164</v>
      </c>
      <c r="D167" s="13" t="s">
        <v>125</v>
      </c>
      <c r="E167" s="7" t="s">
        <v>1469</v>
      </c>
      <c r="F167" s="7"/>
      <c r="G167" s="13" t="s">
        <v>121</v>
      </c>
      <c r="H167" s="13" t="s">
        <v>168</v>
      </c>
      <c r="I167" s="13"/>
    </row>
    <row r="168" spans="1:9" ht="18" x14ac:dyDescent="0.25">
      <c r="A168" s="15" t="s">
        <v>163</v>
      </c>
      <c r="B168" s="15" t="s">
        <v>88</v>
      </c>
      <c r="C168" s="9" t="s">
        <v>164</v>
      </c>
      <c r="D168" s="15" t="s">
        <v>125</v>
      </c>
      <c r="E168" s="9" t="s">
        <v>1470</v>
      </c>
      <c r="F168" s="9"/>
      <c r="G168" s="15" t="s">
        <v>123</v>
      </c>
      <c r="H168" s="15" t="s">
        <v>168</v>
      </c>
      <c r="I168" s="15"/>
    </row>
    <row r="169" spans="1:9" ht="18" x14ac:dyDescent="0.25">
      <c r="A169" s="13" t="s">
        <v>163</v>
      </c>
      <c r="B169" s="13" t="s">
        <v>88</v>
      </c>
      <c r="C169" s="7" t="s">
        <v>164</v>
      </c>
      <c r="D169" s="13" t="s">
        <v>125</v>
      </c>
      <c r="E169" s="7" t="s">
        <v>1471</v>
      </c>
      <c r="F169" s="7"/>
      <c r="G169" s="13" t="s">
        <v>123</v>
      </c>
      <c r="H169" s="13" t="s">
        <v>168</v>
      </c>
      <c r="I169" s="13"/>
    </row>
    <row r="170" spans="1:9" ht="18" x14ac:dyDescent="0.25">
      <c r="A170" s="15" t="s">
        <v>163</v>
      </c>
      <c r="B170" s="15" t="s">
        <v>88</v>
      </c>
      <c r="C170" s="9" t="s">
        <v>164</v>
      </c>
      <c r="D170" s="15" t="s">
        <v>125</v>
      </c>
      <c r="E170" s="9" t="s">
        <v>1472</v>
      </c>
      <c r="F170" s="9"/>
      <c r="G170" s="15" t="s">
        <v>122</v>
      </c>
      <c r="H170" s="15" t="s">
        <v>168</v>
      </c>
      <c r="I170" s="15"/>
    </row>
    <row r="171" spans="1:9" ht="18" x14ac:dyDescent="0.25">
      <c r="A171" s="13" t="s">
        <v>163</v>
      </c>
      <c r="B171" s="13" t="s">
        <v>88</v>
      </c>
      <c r="C171" s="7" t="s">
        <v>164</v>
      </c>
      <c r="D171" s="13" t="s">
        <v>125</v>
      </c>
      <c r="E171" s="7" t="s">
        <v>1473</v>
      </c>
      <c r="F171" s="7"/>
      <c r="G171" s="13" t="s">
        <v>122</v>
      </c>
      <c r="H171" s="13" t="s">
        <v>168</v>
      </c>
      <c r="I171" s="13"/>
    </row>
    <row r="172" spans="1:9" ht="36" x14ac:dyDescent="0.25">
      <c r="A172" s="15" t="s">
        <v>163</v>
      </c>
      <c r="B172" s="15" t="s">
        <v>88</v>
      </c>
      <c r="C172" s="9" t="s">
        <v>164</v>
      </c>
      <c r="D172" s="15" t="s">
        <v>125</v>
      </c>
      <c r="E172" s="9" t="s">
        <v>1474</v>
      </c>
      <c r="F172" s="9"/>
      <c r="G172" s="15" t="s">
        <v>123</v>
      </c>
      <c r="H172" s="15" t="s">
        <v>168</v>
      </c>
      <c r="I172" s="15"/>
    </row>
    <row r="173" spans="1:9" ht="36" x14ac:dyDescent="0.25">
      <c r="A173" s="13" t="s">
        <v>163</v>
      </c>
      <c r="B173" s="13" t="s">
        <v>88</v>
      </c>
      <c r="C173" s="7" t="s">
        <v>164</v>
      </c>
      <c r="D173" s="13" t="s">
        <v>125</v>
      </c>
      <c r="E173" s="7" t="s">
        <v>1475</v>
      </c>
      <c r="F173" s="7"/>
      <c r="G173" s="13" t="s">
        <v>121</v>
      </c>
      <c r="H173" s="13" t="s">
        <v>168</v>
      </c>
      <c r="I173" s="13"/>
    </row>
    <row r="174" spans="1:9" ht="18" x14ac:dyDescent="0.25">
      <c r="A174" s="15" t="s">
        <v>163</v>
      </c>
      <c r="B174" s="15" t="s">
        <v>88</v>
      </c>
      <c r="C174" s="9" t="s">
        <v>164</v>
      </c>
      <c r="D174" s="15" t="s">
        <v>125</v>
      </c>
      <c r="E174" s="9" t="s">
        <v>1476</v>
      </c>
      <c r="F174" s="9"/>
      <c r="G174" s="15" t="s">
        <v>121</v>
      </c>
      <c r="H174" s="15" t="s">
        <v>168</v>
      </c>
      <c r="I174" s="15"/>
    </row>
    <row r="175" spans="1:9" ht="18" x14ac:dyDescent="0.25">
      <c r="A175" s="13" t="s">
        <v>163</v>
      </c>
      <c r="B175" s="13" t="s">
        <v>88</v>
      </c>
      <c r="C175" s="7" t="s">
        <v>164</v>
      </c>
      <c r="D175" s="13" t="s">
        <v>125</v>
      </c>
      <c r="E175" s="7" t="s">
        <v>1477</v>
      </c>
      <c r="F175" s="7"/>
      <c r="G175" s="13" t="s">
        <v>121</v>
      </c>
      <c r="H175" s="13" t="s">
        <v>168</v>
      </c>
      <c r="I175" s="13"/>
    </row>
    <row r="176" spans="1:9" ht="18" x14ac:dyDescent="0.25">
      <c r="A176" s="15" t="s">
        <v>163</v>
      </c>
      <c r="B176" s="15" t="s">
        <v>88</v>
      </c>
      <c r="C176" s="9" t="s">
        <v>164</v>
      </c>
      <c r="D176" s="15" t="s">
        <v>125</v>
      </c>
      <c r="E176" s="9" t="s">
        <v>1478</v>
      </c>
      <c r="F176" s="9"/>
      <c r="G176" s="15" t="s">
        <v>123</v>
      </c>
      <c r="H176" s="15" t="s">
        <v>168</v>
      </c>
      <c r="I176" s="15"/>
    </row>
    <row r="177" spans="1:9" ht="18" x14ac:dyDescent="0.25">
      <c r="A177" s="13" t="s">
        <v>163</v>
      </c>
      <c r="B177" s="13" t="s">
        <v>88</v>
      </c>
      <c r="C177" s="7" t="s">
        <v>164</v>
      </c>
      <c r="D177" s="13" t="s">
        <v>125</v>
      </c>
      <c r="E177" s="7" t="s">
        <v>1479</v>
      </c>
      <c r="F177" s="7"/>
      <c r="G177" s="13" t="s">
        <v>123</v>
      </c>
      <c r="H177" s="13" t="s">
        <v>170</v>
      </c>
      <c r="I177" s="13" t="s">
        <v>1275</v>
      </c>
    </row>
    <row r="178" spans="1:9" ht="18" x14ac:dyDescent="0.25">
      <c r="A178" s="15" t="s">
        <v>163</v>
      </c>
      <c r="B178" s="15" t="s">
        <v>88</v>
      </c>
      <c r="C178" s="9" t="s">
        <v>164</v>
      </c>
      <c r="D178" s="15" t="s">
        <v>125</v>
      </c>
      <c r="E178" s="9" t="s">
        <v>1480</v>
      </c>
      <c r="F178" s="9"/>
      <c r="G178" s="15" t="s">
        <v>123</v>
      </c>
      <c r="H178" s="15" t="s">
        <v>170</v>
      </c>
      <c r="I178" s="15"/>
    </row>
    <row r="179" spans="1:9" ht="18" x14ac:dyDescent="0.25">
      <c r="A179" s="13" t="s">
        <v>163</v>
      </c>
      <c r="B179" s="13" t="s">
        <v>88</v>
      </c>
      <c r="C179" s="7" t="s">
        <v>164</v>
      </c>
      <c r="D179" s="13" t="s">
        <v>125</v>
      </c>
      <c r="E179" s="7" t="s">
        <v>1481</v>
      </c>
      <c r="F179" s="7"/>
      <c r="G179" s="13" t="s">
        <v>123</v>
      </c>
      <c r="H179" s="13" t="s">
        <v>170</v>
      </c>
      <c r="I179" s="13"/>
    </row>
    <row r="180" spans="1:9" ht="18" x14ac:dyDescent="0.25">
      <c r="A180" s="15" t="s">
        <v>163</v>
      </c>
      <c r="B180" s="15" t="s">
        <v>88</v>
      </c>
      <c r="C180" s="9" t="s">
        <v>164</v>
      </c>
      <c r="D180" s="15" t="s">
        <v>125</v>
      </c>
      <c r="E180" s="9" t="s">
        <v>1482</v>
      </c>
      <c r="F180" s="9"/>
      <c r="G180" s="15" t="s">
        <v>123</v>
      </c>
      <c r="H180" s="15" t="s">
        <v>170</v>
      </c>
      <c r="I180" s="15"/>
    </row>
    <row r="181" spans="1:9" ht="18" x14ac:dyDescent="0.25">
      <c r="A181" s="13" t="s">
        <v>163</v>
      </c>
      <c r="B181" s="13" t="s">
        <v>88</v>
      </c>
      <c r="C181" s="7" t="s">
        <v>164</v>
      </c>
      <c r="D181" s="13" t="s">
        <v>125</v>
      </c>
      <c r="E181" s="7" t="s">
        <v>1483</v>
      </c>
      <c r="F181" s="7"/>
      <c r="G181" s="13" t="s">
        <v>123</v>
      </c>
      <c r="H181" s="13" t="s">
        <v>1315</v>
      </c>
      <c r="I181" s="13"/>
    </row>
    <row r="182" spans="1:9" ht="36" x14ac:dyDescent="0.25">
      <c r="A182" s="15" t="s">
        <v>163</v>
      </c>
      <c r="B182" s="15" t="s">
        <v>88</v>
      </c>
      <c r="C182" s="9" t="s">
        <v>164</v>
      </c>
      <c r="D182" s="15" t="s">
        <v>125</v>
      </c>
      <c r="E182" s="9" t="s">
        <v>1484</v>
      </c>
      <c r="F182" s="9"/>
      <c r="G182" s="15" t="s">
        <v>123</v>
      </c>
      <c r="H182" s="15" t="s">
        <v>1315</v>
      </c>
      <c r="I182" s="15"/>
    </row>
    <row r="183" spans="1:9" ht="36" x14ac:dyDescent="0.25">
      <c r="A183" s="13" t="s">
        <v>166</v>
      </c>
      <c r="B183" s="13" t="s">
        <v>88</v>
      </c>
      <c r="C183" s="7" t="s">
        <v>167</v>
      </c>
      <c r="D183" s="13" t="s">
        <v>124</v>
      </c>
      <c r="E183" s="7" t="s">
        <v>1485</v>
      </c>
      <c r="F183" s="7" t="s">
        <v>1486</v>
      </c>
      <c r="G183" s="13" t="s">
        <v>123</v>
      </c>
      <c r="H183" s="13" t="s">
        <v>168</v>
      </c>
      <c r="I183" s="13"/>
    </row>
    <row r="184" spans="1:9" ht="18" x14ac:dyDescent="0.25">
      <c r="A184" s="15" t="s">
        <v>166</v>
      </c>
      <c r="B184" s="15" t="s">
        <v>88</v>
      </c>
      <c r="C184" s="9" t="s">
        <v>167</v>
      </c>
      <c r="D184" s="15" t="s">
        <v>124</v>
      </c>
      <c r="E184" s="9" t="s">
        <v>1487</v>
      </c>
      <c r="F184" s="9"/>
      <c r="G184" s="15" t="s">
        <v>123</v>
      </c>
      <c r="H184" s="15" t="s">
        <v>168</v>
      </c>
      <c r="I184" s="15"/>
    </row>
    <row r="185" spans="1:9" ht="18" x14ac:dyDescent="0.25">
      <c r="A185" s="13" t="s">
        <v>166</v>
      </c>
      <c r="B185" s="13" t="s">
        <v>88</v>
      </c>
      <c r="C185" s="7" t="s">
        <v>167</v>
      </c>
      <c r="D185" s="13" t="s">
        <v>125</v>
      </c>
      <c r="E185" s="7" t="s">
        <v>1488</v>
      </c>
      <c r="F185" s="7"/>
      <c r="G185" s="13" t="s">
        <v>121</v>
      </c>
      <c r="H185" s="13" t="s">
        <v>168</v>
      </c>
      <c r="I185" s="13"/>
    </row>
    <row r="186" spans="1:9" ht="54" x14ac:dyDescent="0.25">
      <c r="A186" s="15" t="s">
        <v>169</v>
      </c>
      <c r="B186" s="15" t="s">
        <v>88</v>
      </c>
      <c r="C186" s="9" t="s">
        <v>131</v>
      </c>
      <c r="D186" s="15" t="s">
        <v>124</v>
      </c>
      <c r="E186" s="9" t="s">
        <v>1489</v>
      </c>
      <c r="F186" s="9"/>
      <c r="G186" s="15" t="s">
        <v>123</v>
      </c>
      <c r="H186" s="15" t="s">
        <v>170</v>
      </c>
      <c r="I186" s="15"/>
    </row>
    <row r="187" spans="1:9" ht="18" x14ac:dyDescent="0.25">
      <c r="A187" s="13" t="s">
        <v>171</v>
      </c>
      <c r="B187" s="13" t="s">
        <v>88</v>
      </c>
      <c r="C187" s="7" t="s">
        <v>172</v>
      </c>
      <c r="D187" s="13" t="s">
        <v>125</v>
      </c>
      <c r="E187" s="7" t="s">
        <v>1490</v>
      </c>
      <c r="F187" s="7"/>
      <c r="G187" s="13" t="s">
        <v>123</v>
      </c>
      <c r="H187" s="13" t="s">
        <v>808</v>
      </c>
      <c r="I187" s="13"/>
    </row>
    <row r="188" spans="1:9" ht="18" x14ac:dyDescent="0.25">
      <c r="A188" s="15" t="s">
        <v>171</v>
      </c>
      <c r="B188" s="15" t="s">
        <v>88</v>
      </c>
      <c r="C188" s="9" t="s">
        <v>172</v>
      </c>
      <c r="D188" s="15" t="s">
        <v>125</v>
      </c>
      <c r="E188" s="9" t="s">
        <v>1491</v>
      </c>
      <c r="F188" s="9"/>
      <c r="G188" s="15" t="s">
        <v>123</v>
      </c>
      <c r="H188" s="15" t="s">
        <v>1289</v>
      </c>
      <c r="I188" s="15"/>
    </row>
    <row r="189" spans="1:9" ht="18" x14ac:dyDescent="0.25">
      <c r="A189" s="13" t="s">
        <v>174</v>
      </c>
      <c r="B189" s="13" t="s">
        <v>88</v>
      </c>
      <c r="C189" s="7" t="s">
        <v>175</v>
      </c>
      <c r="D189" s="13" t="s">
        <v>126</v>
      </c>
      <c r="E189" s="7" t="s">
        <v>1492</v>
      </c>
      <c r="F189" s="7"/>
      <c r="G189" s="13" t="s">
        <v>122</v>
      </c>
      <c r="H189" s="13" t="s">
        <v>1315</v>
      </c>
      <c r="I189" s="13"/>
    </row>
    <row r="190" spans="1:9" ht="18" x14ac:dyDescent="0.25">
      <c r="A190" s="15" t="s">
        <v>174</v>
      </c>
      <c r="B190" s="15" t="s">
        <v>88</v>
      </c>
      <c r="C190" s="9" t="s">
        <v>175</v>
      </c>
      <c r="D190" s="15" t="s">
        <v>126</v>
      </c>
      <c r="E190" s="9" t="s">
        <v>1493</v>
      </c>
      <c r="F190" s="9"/>
      <c r="G190" s="15" t="s">
        <v>122</v>
      </c>
      <c r="H190" s="15" t="s">
        <v>1315</v>
      </c>
      <c r="I190" s="15"/>
    </row>
    <row r="191" spans="1:9" ht="36" x14ac:dyDescent="0.25">
      <c r="A191" s="13" t="s">
        <v>174</v>
      </c>
      <c r="B191" s="13" t="s">
        <v>88</v>
      </c>
      <c r="C191" s="7" t="s">
        <v>175</v>
      </c>
      <c r="D191" s="13" t="s">
        <v>126</v>
      </c>
      <c r="E191" s="7" t="s">
        <v>1494</v>
      </c>
      <c r="F191" s="7" t="s">
        <v>1495</v>
      </c>
      <c r="G191" s="13" t="s">
        <v>121</v>
      </c>
      <c r="H191" s="13" t="s">
        <v>1315</v>
      </c>
      <c r="I191" s="13"/>
    </row>
    <row r="192" spans="1:9" ht="18" x14ac:dyDescent="0.25">
      <c r="A192" s="15" t="s">
        <v>174</v>
      </c>
      <c r="B192" s="15" t="s">
        <v>88</v>
      </c>
      <c r="C192" s="9" t="s">
        <v>175</v>
      </c>
      <c r="D192" s="15" t="s">
        <v>126</v>
      </c>
      <c r="E192" s="9" t="s">
        <v>1496</v>
      </c>
      <c r="F192" s="9"/>
      <c r="G192" s="15" t="s">
        <v>121</v>
      </c>
      <c r="H192" s="15" t="s">
        <v>1497</v>
      </c>
      <c r="I192" s="15"/>
    </row>
    <row r="193" spans="1:9" ht="18" x14ac:dyDescent="0.25">
      <c r="A193" s="13" t="s">
        <v>174</v>
      </c>
      <c r="B193" s="13" t="s">
        <v>88</v>
      </c>
      <c r="C193" s="7" t="s">
        <v>175</v>
      </c>
      <c r="D193" s="13" t="s">
        <v>126</v>
      </c>
      <c r="E193" s="7" t="s">
        <v>1498</v>
      </c>
      <c r="F193" s="7"/>
      <c r="G193" s="13" t="s">
        <v>122</v>
      </c>
      <c r="H193" s="13" t="s">
        <v>1497</v>
      </c>
      <c r="I193" s="13"/>
    </row>
    <row r="194" spans="1:9" ht="18" x14ac:dyDescent="0.25">
      <c r="A194" s="15" t="s">
        <v>174</v>
      </c>
      <c r="B194" s="15" t="s">
        <v>88</v>
      </c>
      <c r="C194" s="9" t="s">
        <v>175</v>
      </c>
      <c r="D194" s="15" t="s">
        <v>126</v>
      </c>
      <c r="E194" s="9" t="s">
        <v>1499</v>
      </c>
      <c r="F194" s="9"/>
      <c r="G194" s="15" t="s">
        <v>123</v>
      </c>
      <c r="H194" s="15" t="s">
        <v>1497</v>
      </c>
      <c r="I194" s="15"/>
    </row>
    <row r="195" spans="1:9" ht="18" x14ac:dyDescent="0.25">
      <c r="A195" s="13" t="s">
        <v>174</v>
      </c>
      <c r="B195" s="13" t="s">
        <v>88</v>
      </c>
      <c r="C195" s="7" t="s">
        <v>175</v>
      </c>
      <c r="D195" s="13" t="s">
        <v>126</v>
      </c>
      <c r="E195" s="7" t="s">
        <v>1500</v>
      </c>
      <c r="F195" s="7"/>
      <c r="G195" s="13" t="s">
        <v>123</v>
      </c>
      <c r="H195" s="13" t="s">
        <v>1497</v>
      </c>
      <c r="I195" s="13"/>
    </row>
    <row r="196" spans="1:9" ht="18" x14ac:dyDescent="0.25">
      <c r="A196" s="15" t="s">
        <v>174</v>
      </c>
      <c r="B196" s="15" t="s">
        <v>88</v>
      </c>
      <c r="C196" s="9" t="s">
        <v>175</v>
      </c>
      <c r="D196" s="15" t="s">
        <v>126</v>
      </c>
      <c r="E196" s="9" t="s">
        <v>1501</v>
      </c>
      <c r="F196" s="9"/>
      <c r="G196" s="15" t="s">
        <v>123</v>
      </c>
      <c r="H196" s="15" t="s">
        <v>1497</v>
      </c>
      <c r="I196" s="15"/>
    </row>
    <row r="197" spans="1:9" ht="18" x14ac:dyDescent="0.25">
      <c r="A197" s="13" t="s">
        <v>174</v>
      </c>
      <c r="B197" s="13" t="s">
        <v>88</v>
      </c>
      <c r="C197" s="7" t="s">
        <v>175</v>
      </c>
      <c r="D197" s="13" t="s">
        <v>126</v>
      </c>
      <c r="E197" s="7" t="s">
        <v>1502</v>
      </c>
      <c r="F197" s="7"/>
      <c r="G197" s="13" t="s">
        <v>122</v>
      </c>
      <c r="H197" s="13" t="s">
        <v>1497</v>
      </c>
      <c r="I197" s="13"/>
    </row>
    <row r="198" spans="1:9" ht="18" x14ac:dyDescent="0.25">
      <c r="A198" s="15" t="s">
        <v>174</v>
      </c>
      <c r="B198" s="15" t="s">
        <v>88</v>
      </c>
      <c r="C198" s="9" t="s">
        <v>175</v>
      </c>
      <c r="D198" s="15" t="s">
        <v>126</v>
      </c>
      <c r="E198" s="9" t="s">
        <v>1503</v>
      </c>
      <c r="F198" s="9"/>
      <c r="G198" s="15" t="s">
        <v>121</v>
      </c>
      <c r="H198" s="15" t="s">
        <v>1497</v>
      </c>
      <c r="I198" s="15"/>
    </row>
    <row r="199" spans="1:9" ht="18" x14ac:dyDescent="0.25">
      <c r="A199" s="13" t="s">
        <v>174</v>
      </c>
      <c r="B199" s="13" t="s">
        <v>88</v>
      </c>
      <c r="C199" s="7" t="s">
        <v>175</v>
      </c>
      <c r="D199" s="13" t="s">
        <v>126</v>
      </c>
      <c r="E199" s="7" t="s">
        <v>1504</v>
      </c>
      <c r="F199" s="7" t="s">
        <v>1505</v>
      </c>
      <c r="G199" s="13" t="s">
        <v>121</v>
      </c>
      <c r="H199" s="13" t="s">
        <v>1497</v>
      </c>
      <c r="I199" s="13"/>
    </row>
    <row r="200" spans="1:9" ht="18" x14ac:dyDescent="0.25">
      <c r="A200" s="15" t="s">
        <v>174</v>
      </c>
      <c r="B200" s="15" t="s">
        <v>88</v>
      </c>
      <c r="C200" s="9" t="s">
        <v>175</v>
      </c>
      <c r="D200" s="15" t="s">
        <v>126</v>
      </c>
      <c r="E200" s="9" t="s">
        <v>1506</v>
      </c>
      <c r="F200" s="9"/>
      <c r="G200" s="15" t="s">
        <v>122</v>
      </c>
      <c r="H200" s="15" t="s">
        <v>1497</v>
      </c>
      <c r="I200" s="15"/>
    </row>
    <row r="201" spans="1:9" ht="36" x14ac:dyDescent="0.25">
      <c r="A201" s="13" t="s">
        <v>174</v>
      </c>
      <c r="B201" s="13" t="s">
        <v>88</v>
      </c>
      <c r="C201" s="7" t="s">
        <v>175</v>
      </c>
      <c r="D201" s="13" t="s">
        <v>126</v>
      </c>
      <c r="E201" s="7" t="s">
        <v>1507</v>
      </c>
      <c r="F201" s="7"/>
      <c r="G201" s="13" t="s">
        <v>123</v>
      </c>
      <c r="H201" s="13" t="s">
        <v>1497</v>
      </c>
      <c r="I201" s="13"/>
    </row>
    <row r="202" spans="1:9" ht="36" x14ac:dyDescent="0.25">
      <c r="A202" s="15" t="s">
        <v>177</v>
      </c>
      <c r="B202" s="15" t="s">
        <v>88</v>
      </c>
      <c r="C202" s="9" t="s">
        <v>178</v>
      </c>
      <c r="D202" s="15" t="s">
        <v>124</v>
      </c>
      <c r="E202" s="9" t="s">
        <v>1508</v>
      </c>
      <c r="F202" s="9"/>
      <c r="G202" s="15" t="s">
        <v>123</v>
      </c>
      <c r="H202" s="15" t="s">
        <v>1497</v>
      </c>
      <c r="I202" s="15"/>
    </row>
    <row r="203" spans="1:9" ht="18" x14ac:dyDescent="0.25">
      <c r="A203" s="13" t="s">
        <v>177</v>
      </c>
      <c r="B203" s="13" t="s">
        <v>88</v>
      </c>
      <c r="C203" s="7" t="s">
        <v>178</v>
      </c>
      <c r="D203" s="13" t="s">
        <v>124</v>
      </c>
      <c r="E203" s="7" t="s">
        <v>1509</v>
      </c>
      <c r="F203" s="7"/>
      <c r="G203" s="13" t="s">
        <v>123</v>
      </c>
      <c r="H203" s="13" t="s">
        <v>1510</v>
      </c>
      <c r="I203" s="13"/>
    </row>
    <row r="204" spans="1:9" ht="36" x14ac:dyDescent="0.25">
      <c r="A204" s="15" t="s">
        <v>177</v>
      </c>
      <c r="B204" s="15" t="s">
        <v>88</v>
      </c>
      <c r="C204" s="9" t="s">
        <v>178</v>
      </c>
      <c r="D204" s="15" t="s">
        <v>124</v>
      </c>
      <c r="E204" s="9" t="s">
        <v>1511</v>
      </c>
      <c r="F204" s="9"/>
      <c r="G204" s="15" t="s">
        <v>123</v>
      </c>
      <c r="H204" s="15" t="s">
        <v>1510</v>
      </c>
      <c r="I204" s="15"/>
    </row>
    <row r="205" spans="1:9" ht="18" x14ac:dyDescent="0.25">
      <c r="A205" s="13" t="s">
        <v>177</v>
      </c>
      <c r="B205" s="13" t="s">
        <v>88</v>
      </c>
      <c r="C205" s="7" t="s">
        <v>178</v>
      </c>
      <c r="D205" s="13" t="s">
        <v>124</v>
      </c>
      <c r="E205" s="7" t="s">
        <v>1512</v>
      </c>
      <c r="F205" s="7"/>
      <c r="G205" s="13" t="s">
        <v>123</v>
      </c>
      <c r="H205" s="13" t="s">
        <v>1510</v>
      </c>
      <c r="I205" s="13"/>
    </row>
    <row r="206" spans="1:9" ht="36" x14ac:dyDescent="0.25">
      <c r="A206" s="15" t="s">
        <v>177</v>
      </c>
      <c r="B206" s="15" t="s">
        <v>88</v>
      </c>
      <c r="C206" s="9" t="s">
        <v>178</v>
      </c>
      <c r="D206" s="15" t="s">
        <v>124</v>
      </c>
      <c r="E206" s="9" t="s">
        <v>1513</v>
      </c>
      <c r="F206" s="9"/>
      <c r="G206" s="15" t="s">
        <v>123</v>
      </c>
      <c r="H206" s="15" t="s">
        <v>1510</v>
      </c>
      <c r="I206" s="15"/>
    </row>
    <row r="207" spans="1:9" ht="18" x14ac:dyDescent="0.25">
      <c r="A207" s="13" t="s">
        <v>177</v>
      </c>
      <c r="B207" s="13" t="s">
        <v>88</v>
      </c>
      <c r="C207" s="7" t="s">
        <v>178</v>
      </c>
      <c r="D207" s="13" t="s">
        <v>124</v>
      </c>
      <c r="E207" s="7" t="s">
        <v>1514</v>
      </c>
      <c r="F207" s="7"/>
      <c r="G207" s="13" t="s">
        <v>123</v>
      </c>
      <c r="H207" s="13" t="s">
        <v>1510</v>
      </c>
      <c r="I207" s="13"/>
    </row>
    <row r="208" spans="1:9" ht="18" x14ac:dyDescent="0.25">
      <c r="A208" s="15" t="s">
        <v>177</v>
      </c>
      <c r="B208" s="15" t="s">
        <v>88</v>
      </c>
      <c r="C208" s="9" t="s">
        <v>178</v>
      </c>
      <c r="D208" s="15" t="s">
        <v>124</v>
      </c>
      <c r="E208" s="9" t="s">
        <v>1515</v>
      </c>
      <c r="F208" s="9"/>
      <c r="G208" s="15" t="s">
        <v>123</v>
      </c>
      <c r="H208" s="15" t="s">
        <v>1510</v>
      </c>
      <c r="I208" s="15"/>
    </row>
    <row r="209" spans="1:9" ht="36" x14ac:dyDescent="0.25">
      <c r="A209" s="13" t="s">
        <v>177</v>
      </c>
      <c r="B209" s="13" t="s">
        <v>88</v>
      </c>
      <c r="C209" s="7" t="s">
        <v>178</v>
      </c>
      <c r="D209" s="13" t="s">
        <v>124</v>
      </c>
      <c r="E209" s="7" t="s">
        <v>1516</v>
      </c>
      <c r="F209" s="7"/>
      <c r="G209" s="13" t="s">
        <v>123</v>
      </c>
      <c r="H209" s="13" t="s">
        <v>1510</v>
      </c>
      <c r="I209" s="13"/>
    </row>
    <row r="210" spans="1:9" ht="36" x14ac:dyDescent="0.25">
      <c r="A210" s="15" t="s">
        <v>177</v>
      </c>
      <c r="B210" s="15" t="s">
        <v>88</v>
      </c>
      <c r="C210" s="9" t="s">
        <v>178</v>
      </c>
      <c r="D210" s="15" t="s">
        <v>124</v>
      </c>
      <c r="E210" s="9" t="s">
        <v>1517</v>
      </c>
      <c r="F210" s="9"/>
      <c r="G210" s="15" t="s">
        <v>123</v>
      </c>
      <c r="H210" s="15" t="s">
        <v>1510</v>
      </c>
      <c r="I210" s="15"/>
    </row>
    <row r="211" spans="1:9" ht="36" x14ac:dyDescent="0.25">
      <c r="A211" s="13" t="s">
        <v>177</v>
      </c>
      <c r="B211" s="13" t="s">
        <v>88</v>
      </c>
      <c r="C211" s="7" t="s">
        <v>178</v>
      </c>
      <c r="D211" s="13" t="s">
        <v>124</v>
      </c>
      <c r="E211" s="7" t="s">
        <v>1518</v>
      </c>
      <c r="F211" s="7"/>
      <c r="G211" s="13" t="s">
        <v>123</v>
      </c>
      <c r="H211" s="13" t="s">
        <v>1510</v>
      </c>
      <c r="I211" s="13"/>
    </row>
    <row r="212" spans="1:9" ht="36" x14ac:dyDescent="0.25">
      <c r="A212" s="15" t="s">
        <v>177</v>
      </c>
      <c r="B212" s="15" t="s">
        <v>88</v>
      </c>
      <c r="C212" s="9" t="s">
        <v>178</v>
      </c>
      <c r="D212" s="15" t="s">
        <v>124</v>
      </c>
      <c r="E212" s="9" t="s">
        <v>1519</v>
      </c>
      <c r="F212" s="9"/>
      <c r="G212" s="15" t="s">
        <v>123</v>
      </c>
      <c r="H212" s="15" t="s">
        <v>1510</v>
      </c>
      <c r="I212" s="15"/>
    </row>
    <row r="213" spans="1:9" ht="18" x14ac:dyDescent="0.25">
      <c r="A213" s="13" t="s">
        <v>177</v>
      </c>
      <c r="B213" s="13" t="s">
        <v>88</v>
      </c>
      <c r="C213" s="7" t="s">
        <v>178</v>
      </c>
      <c r="D213" s="13" t="s">
        <v>124</v>
      </c>
      <c r="E213" s="7" t="s">
        <v>1520</v>
      </c>
      <c r="F213" s="7"/>
      <c r="G213" s="13" t="s">
        <v>123</v>
      </c>
      <c r="H213" s="13" t="s">
        <v>1510</v>
      </c>
      <c r="I213" s="13"/>
    </row>
    <row r="214" spans="1:9" ht="18" x14ac:dyDescent="0.25">
      <c r="A214" s="15" t="s">
        <v>177</v>
      </c>
      <c r="B214" s="15" t="s">
        <v>88</v>
      </c>
      <c r="C214" s="9" t="s">
        <v>178</v>
      </c>
      <c r="D214" s="15" t="s">
        <v>124</v>
      </c>
      <c r="E214" s="9" t="s">
        <v>1521</v>
      </c>
      <c r="F214" s="9"/>
      <c r="G214" s="15" t="s">
        <v>123</v>
      </c>
      <c r="H214" s="15" t="s">
        <v>1510</v>
      </c>
      <c r="I214" s="15"/>
    </row>
    <row r="215" spans="1:9" ht="18" x14ac:dyDescent="0.25">
      <c r="A215" s="13" t="s">
        <v>177</v>
      </c>
      <c r="B215" s="13" t="s">
        <v>88</v>
      </c>
      <c r="C215" s="7" t="s">
        <v>178</v>
      </c>
      <c r="D215" s="13" t="s">
        <v>124</v>
      </c>
      <c r="E215" s="7" t="s">
        <v>1522</v>
      </c>
      <c r="F215" s="7"/>
      <c r="G215" s="13" t="s">
        <v>123</v>
      </c>
      <c r="H215" s="13" t="s">
        <v>1510</v>
      </c>
      <c r="I215" s="13"/>
    </row>
    <row r="216" spans="1:9" ht="18" x14ac:dyDescent="0.25">
      <c r="A216" s="15" t="s">
        <v>177</v>
      </c>
      <c r="B216" s="15" t="s">
        <v>88</v>
      </c>
      <c r="C216" s="9" t="s">
        <v>178</v>
      </c>
      <c r="D216" s="15" t="s">
        <v>124</v>
      </c>
      <c r="E216" s="9" t="s">
        <v>1523</v>
      </c>
      <c r="F216" s="9"/>
      <c r="G216" s="15" t="s">
        <v>123</v>
      </c>
      <c r="H216" s="15" t="s">
        <v>1510</v>
      </c>
      <c r="I216" s="15"/>
    </row>
    <row r="217" spans="1:9" ht="18" x14ac:dyDescent="0.25">
      <c r="A217" s="13" t="s">
        <v>177</v>
      </c>
      <c r="B217" s="13" t="s">
        <v>88</v>
      </c>
      <c r="C217" s="7" t="s">
        <v>178</v>
      </c>
      <c r="D217" s="13" t="s">
        <v>124</v>
      </c>
      <c r="E217" s="7" t="s">
        <v>1524</v>
      </c>
      <c r="F217" s="7"/>
      <c r="G217" s="13" t="s">
        <v>123</v>
      </c>
      <c r="H217" s="13" t="s">
        <v>1510</v>
      </c>
      <c r="I217" s="13"/>
    </row>
    <row r="218" spans="1:9" ht="18" x14ac:dyDescent="0.25">
      <c r="A218" s="15" t="s">
        <v>177</v>
      </c>
      <c r="B218" s="15" t="s">
        <v>88</v>
      </c>
      <c r="C218" s="9" t="s">
        <v>178</v>
      </c>
      <c r="D218" s="15" t="s">
        <v>124</v>
      </c>
      <c r="E218" s="9" t="s">
        <v>1525</v>
      </c>
      <c r="F218" s="9"/>
      <c r="G218" s="15" t="s">
        <v>123</v>
      </c>
      <c r="H218" s="15" t="s">
        <v>1510</v>
      </c>
      <c r="I218" s="15"/>
    </row>
    <row r="219" spans="1:9" ht="18" x14ac:dyDescent="0.25">
      <c r="A219" s="13" t="s">
        <v>177</v>
      </c>
      <c r="B219" s="13" t="s">
        <v>88</v>
      </c>
      <c r="C219" s="7" t="s">
        <v>178</v>
      </c>
      <c r="D219" s="13" t="s">
        <v>124</v>
      </c>
      <c r="E219" s="7" t="s">
        <v>1526</v>
      </c>
      <c r="F219" s="7"/>
      <c r="G219" s="13" t="s">
        <v>123</v>
      </c>
      <c r="H219" s="13" t="s">
        <v>1510</v>
      </c>
      <c r="I219" s="13"/>
    </row>
    <row r="220" spans="1:9" ht="36" x14ac:dyDescent="0.25">
      <c r="A220" s="15" t="s">
        <v>177</v>
      </c>
      <c r="B220" s="15" t="s">
        <v>88</v>
      </c>
      <c r="C220" s="9" t="s">
        <v>178</v>
      </c>
      <c r="D220" s="15" t="s">
        <v>124</v>
      </c>
      <c r="E220" s="9" t="s">
        <v>1527</v>
      </c>
      <c r="F220" s="9"/>
      <c r="G220" s="15" t="s">
        <v>123</v>
      </c>
      <c r="H220" s="15" t="s">
        <v>188</v>
      </c>
      <c r="I220" s="15"/>
    </row>
    <row r="221" spans="1:9" ht="36" x14ac:dyDescent="0.25">
      <c r="A221" s="13" t="s">
        <v>177</v>
      </c>
      <c r="B221" s="13" t="s">
        <v>88</v>
      </c>
      <c r="C221" s="7" t="s">
        <v>178</v>
      </c>
      <c r="D221" s="13" t="s">
        <v>124</v>
      </c>
      <c r="E221" s="7" t="s">
        <v>1528</v>
      </c>
      <c r="F221" s="7"/>
      <c r="G221" s="13" t="s">
        <v>123</v>
      </c>
      <c r="H221" s="13" t="s">
        <v>188</v>
      </c>
      <c r="I221" s="13"/>
    </row>
    <row r="222" spans="1:9" ht="36" x14ac:dyDescent="0.25">
      <c r="A222" s="15" t="s">
        <v>177</v>
      </c>
      <c r="B222" s="15" t="s">
        <v>88</v>
      </c>
      <c r="C222" s="9" t="s">
        <v>178</v>
      </c>
      <c r="D222" s="15" t="s">
        <v>124</v>
      </c>
      <c r="E222" s="9" t="s">
        <v>1529</v>
      </c>
      <c r="F222" s="9"/>
      <c r="G222" s="15" t="s">
        <v>123</v>
      </c>
      <c r="H222" s="15" t="s">
        <v>188</v>
      </c>
      <c r="I222" s="15"/>
    </row>
    <row r="223" spans="1:9" ht="36" x14ac:dyDescent="0.25">
      <c r="A223" s="13" t="s">
        <v>177</v>
      </c>
      <c r="B223" s="13" t="s">
        <v>88</v>
      </c>
      <c r="C223" s="7" t="s">
        <v>178</v>
      </c>
      <c r="D223" s="13" t="s">
        <v>124</v>
      </c>
      <c r="E223" s="7" t="s">
        <v>1530</v>
      </c>
      <c r="F223" s="7"/>
      <c r="G223" s="13" t="s">
        <v>123</v>
      </c>
      <c r="H223" s="13" t="s">
        <v>188</v>
      </c>
      <c r="I223" s="13"/>
    </row>
    <row r="224" spans="1:9" ht="18" x14ac:dyDescent="0.25">
      <c r="A224" s="15" t="s">
        <v>180</v>
      </c>
      <c r="B224" s="15" t="s">
        <v>88</v>
      </c>
      <c r="C224" s="9" t="s">
        <v>181</v>
      </c>
      <c r="D224" s="15" t="s">
        <v>125</v>
      </c>
      <c r="E224" s="9" t="s">
        <v>1531</v>
      </c>
      <c r="F224" s="9" t="s">
        <v>1532</v>
      </c>
      <c r="G224" s="15" t="s">
        <v>122</v>
      </c>
      <c r="H224" s="15" t="s">
        <v>1533</v>
      </c>
      <c r="I224" s="15"/>
    </row>
    <row r="225" spans="1:9" ht="18" x14ac:dyDescent="0.25">
      <c r="A225" s="13" t="s">
        <v>180</v>
      </c>
      <c r="B225" s="13" t="s">
        <v>88</v>
      </c>
      <c r="C225" s="7" t="s">
        <v>181</v>
      </c>
      <c r="D225" s="13" t="s">
        <v>125</v>
      </c>
      <c r="E225" s="7" t="s">
        <v>1534</v>
      </c>
      <c r="F225" s="7"/>
      <c r="G225" s="13" t="s">
        <v>122</v>
      </c>
      <c r="H225" s="13" t="s">
        <v>1533</v>
      </c>
      <c r="I225" s="13"/>
    </row>
    <row r="226" spans="1:9" ht="36" x14ac:dyDescent="0.25">
      <c r="A226" s="15" t="s">
        <v>180</v>
      </c>
      <c r="B226" s="15" t="s">
        <v>88</v>
      </c>
      <c r="C226" s="9" t="s">
        <v>181</v>
      </c>
      <c r="D226" s="15" t="s">
        <v>125</v>
      </c>
      <c r="E226" s="9" t="s">
        <v>1535</v>
      </c>
      <c r="F226" s="9" t="s">
        <v>1536</v>
      </c>
      <c r="G226" s="15" t="s">
        <v>122</v>
      </c>
      <c r="H226" s="15" t="s">
        <v>1537</v>
      </c>
      <c r="I226" s="15" t="s">
        <v>1538</v>
      </c>
    </row>
    <row r="227" spans="1:9" ht="18" x14ac:dyDescent="0.25">
      <c r="A227" s="13" t="s">
        <v>180</v>
      </c>
      <c r="B227" s="13" t="s">
        <v>88</v>
      </c>
      <c r="C227" s="7" t="s">
        <v>181</v>
      </c>
      <c r="D227" s="13" t="s">
        <v>125</v>
      </c>
      <c r="E227" s="7" t="s">
        <v>1539</v>
      </c>
      <c r="F227" s="7"/>
      <c r="G227" s="13" t="s">
        <v>122</v>
      </c>
      <c r="H227" s="13" t="s">
        <v>1533</v>
      </c>
      <c r="I227" s="13"/>
    </row>
    <row r="228" spans="1:9" ht="18" x14ac:dyDescent="0.25">
      <c r="A228" s="15" t="s">
        <v>180</v>
      </c>
      <c r="B228" s="15" t="s">
        <v>88</v>
      </c>
      <c r="C228" s="9" t="s">
        <v>181</v>
      </c>
      <c r="D228" s="15" t="s">
        <v>125</v>
      </c>
      <c r="E228" s="9" t="s">
        <v>1540</v>
      </c>
      <c r="F228" s="9" t="s">
        <v>1541</v>
      </c>
      <c r="G228" s="15" t="s">
        <v>121</v>
      </c>
      <c r="H228" s="15" t="s">
        <v>1533</v>
      </c>
      <c r="I228" s="15"/>
    </row>
    <row r="229" spans="1:9" ht="18" x14ac:dyDescent="0.25">
      <c r="A229" s="13" t="s">
        <v>180</v>
      </c>
      <c r="B229" s="13" t="s">
        <v>88</v>
      </c>
      <c r="C229" s="7" t="s">
        <v>181</v>
      </c>
      <c r="D229" s="13" t="s">
        <v>125</v>
      </c>
      <c r="E229" s="7" t="s">
        <v>1542</v>
      </c>
      <c r="F229" s="7"/>
      <c r="G229" s="13" t="s">
        <v>122</v>
      </c>
      <c r="H229" s="13" t="s">
        <v>1533</v>
      </c>
      <c r="I229" s="13"/>
    </row>
    <row r="230" spans="1:9" ht="18" x14ac:dyDescent="0.25">
      <c r="A230" s="15" t="s">
        <v>180</v>
      </c>
      <c r="B230" s="15" t="s">
        <v>88</v>
      </c>
      <c r="C230" s="9" t="s">
        <v>181</v>
      </c>
      <c r="D230" s="15" t="s">
        <v>125</v>
      </c>
      <c r="E230" s="9" t="s">
        <v>1543</v>
      </c>
      <c r="F230" s="9"/>
      <c r="G230" s="15" t="s">
        <v>123</v>
      </c>
      <c r="H230" s="15" t="s">
        <v>1533</v>
      </c>
      <c r="I230" s="15"/>
    </row>
    <row r="231" spans="1:9" ht="36" x14ac:dyDescent="0.25">
      <c r="A231" s="13" t="s">
        <v>180</v>
      </c>
      <c r="B231" s="13" t="s">
        <v>88</v>
      </c>
      <c r="C231" s="7" t="s">
        <v>181</v>
      </c>
      <c r="D231" s="13" t="s">
        <v>125</v>
      </c>
      <c r="E231" s="7" t="s">
        <v>1544</v>
      </c>
      <c r="F231" s="7"/>
      <c r="G231" s="13" t="s">
        <v>121</v>
      </c>
      <c r="H231" s="13" t="s">
        <v>1533</v>
      </c>
      <c r="I231" s="13"/>
    </row>
    <row r="232" spans="1:9" ht="18" x14ac:dyDescent="0.25">
      <c r="A232" s="15" t="s">
        <v>180</v>
      </c>
      <c r="B232" s="15" t="s">
        <v>88</v>
      </c>
      <c r="C232" s="9" t="s">
        <v>181</v>
      </c>
      <c r="D232" s="15" t="s">
        <v>125</v>
      </c>
      <c r="E232" s="9" t="s">
        <v>1545</v>
      </c>
      <c r="F232" s="9"/>
      <c r="G232" s="15" t="s">
        <v>121</v>
      </c>
      <c r="H232" s="15" t="s">
        <v>1533</v>
      </c>
      <c r="I232" s="15"/>
    </row>
    <row r="233" spans="1:9" ht="18" x14ac:dyDescent="0.25">
      <c r="A233" s="13" t="s">
        <v>180</v>
      </c>
      <c r="B233" s="13" t="s">
        <v>88</v>
      </c>
      <c r="C233" s="7" t="s">
        <v>181</v>
      </c>
      <c r="D233" s="13" t="s">
        <v>125</v>
      </c>
      <c r="E233" s="7" t="s">
        <v>1546</v>
      </c>
      <c r="F233" s="7"/>
      <c r="G233" s="13" t="s">
        <v>121</v>
      </c>
      <c r="H233" s="13" t="s">
        <v>1533</v>
      </c>
      <c r="I233" s="13"/>
    </row>
    <row r="234" spans="1:9" ht="18" x14ac:dyDescent="0.25">
      <c r="A234" s="15" t="s">
        <v>180</v>
      </c>
      <c r="B234" s="15" t="s">
        <v>88</v>
      </c>
      <c r="C234" s="9" t="s">
        <v>181</v>
      </c>
      <c r="D234" s="15" t="s">
        <v>126</v>
      </c>
      <c r="E234" s="9" t="s">
        <v>1547</v>
      </c>
      <c r="F234" s="9"/>
      <c r="G234" s="15" t="s">
        <v>122</v>
      </c>
      <c r="H234" s="15" t="s">
        <v>1533</v>
      </c>
      <c r="I234" s="15"/>
    </row>
    <row r="235" spans="1:9" ht="36" x14ac:dyDescent="0.25">
      <c r="A235" s="13" t="s">
        <v>180</v>
      </c>
      <c r="B235" s="13" t="s">
        <v>88</v>
      </c>
      <c r="C235" s="7" t="s">
        <v>181</v>
      </c>
      <c r="D235" s="13" t="s">
        <v>125</v>
      </c>
      <c r="E235" s="7" t="s">
        <v>1548</v>
      </c>
      <c r="F235" s="7"/>
      <c r="G235" s="13" t="s">
        <v>121</v>
      </c>
      <c r="H235" s="13" t="s">
        <v>1533</v>
      </c>
      <c r="I235" s="13"/>
    </row>
    <row r="236" spans="1:9" ht="18" x14ac:dyDescent="0.25">
      <c r="A236" s="15" t="s">
        <v>183</v>
      </c>
      <c r="B236" s="15" t="s">
        <v>88</v>
      </c>
      <c r="C236" s="9" t="s">
        <v>184</v>
      </c>
      <c r="D236" s="15" t="s">
        <v>125</v>
      </c>
      <c r="E236" s="9" t="s">
        <v>1549</v>
      </c>
      <c r="F236" s="9"/>
      <c r="G236" s="15" t="s">
        <v>123</v>
      </c>
      <c r="H236" s="15" t="s">
        <v>611</v>
      </c>
      <c r="I236" s="15"/>
    </row>
    <row r="237" spans="1:9" ht="18" x14ac:dyDescent="0.25">
      <c r="A237" s="13" t="s">
        <v>183</v>
      </c>
      <c r="B237" s="13" t="s">
        <v>88</v>
      </c>
      <c r="C237" s="7" t="s">
        <v>184</v>
      </c>
      <c r="D237" s="13" t="s">
        <v>125</v>
      </c>
      <c r="E237" s="7" t="s">
        <v>1550</v>
      </c>
      <c r="F237" s="7"/>
      <c r="G237" s="13" t="s">
        <v>123</v>
      </c>
      <c r="H237" s="13" t="s">
        <v>611</v>
      </c>
      <c r="I237" s="13"/>
    </row>
    <row r="238" spans="1:9" ht="18" x14ac:dyDescent="0.25">
      <c r="A238" s="15" t="s">
        <v>183</v>
      </c>
      <c r="B238" s="15" t="s">
        <v>88</v>
      </c>
      <c r="C238" s="9" t="s">
        <v>184</v>
      </c>
      <c r="D238" s="15" t="s">
        <v>125</v>
      </c>
      <c r="E238" s="9" t="s">
        <v>1551</v>
      </c>
      <c r="F238" s="9"/>
      <c r="G238" s="15" t="s">
        <v>121</v>
      </c>
      <c r="H238" s="15" t="s">
        <v>611</v>
      </c>
      <c r="I238" s="15"/>
    </row>
    <row r="239" spans="1:9" ht="18" x14ac:dyDescent="0.25">
      <c r="A239" s="13" t="s">
        <v>183</v>
      </c>
      <c r="B239" s="13" t="s">
        <v>88</v>
      </c>
      <c r="C239" s="7" t="s">
        <v>184</v>
      </c>
      <c r="D239" s="13" t="s">
        <v>125</v>
      </c>
      <c r="E239" s="7" t="s">
        <v>1552</v>
      </c>
      <c r="F239" s="7"/>
      <c r="G239" s="13" t="s">
        <v>122</v>
      </c>
      <c r="H239" s="13" t="s">
        <v>611</v>
      </c>
      <c r="I239" s="13"/>
    </row>
    <row r="240" spans="1:9" ht="36" x14ac:dyDescent="0.25">
      <c r="A240" s="15" t="s">
        <v>183</v>
      </c>
      <c r="B240" s="15" t="s">
        <v>88</v>
      </c>
      <c r="C240" s="9" t="s">
        <v>184</v>
      </c>
      <c r="D240" s="15" t="s">
        <v>125</v>
      </c>
      <c r="E240" s="9" t="s">
        <v>1553</v>
      </c>
      <c r="F240" s="9"/>
      <c r="G240" s="15" t="s">
        <v>123</v>
      </c>
      <c r="H240" s="15" t="s">
        <v>611</v>
      </c>
      <c r="I240" s="15" t="s">
        <v>1275</v>
      </c>
    </row>
    <row r="241" spans="1:9" ht="18" x14ac:dyDescent="0.25">
      <c r="A241" s="13" t="s">
        <v>183</v>
      </c>
      <c r="B241" s="13" t="s">
        <v>88</v>
      </c>
      <c r="C241" s="7" t="s">
        <v>184</v>
      </c>
      <c r="D241" s="13" t="s">
        <v>125</v>
      </c>
      <c r="E241" s="7" t="s">
        <v>1554</v>
      </c>
      <c r="F241" s="7"/>
      <c r="G241" s="13" t="s">
        <v>123</v>
      </c>
      <c r="H241" s="13" t="s">
        <v>611</v>
      </c>
      <c r="I241" s="13" t="s">
        <v>1275</v>
      </c>
    </row>
    <row r="242" spans="1:9" ht="36" x14ac:dyDescent="0.25">
      <c r="A242" s="15" t="s">
        <v>183</v>
      </c>
      <c r="B242" s="15" t="s">
        <v>88</v>
      </c>
      <c r="C242" s="9" t="s">
        <v>184</v>
      </c>
      <c r="D242" s="15" t="s">
        <v>126</v>
      </c>
      <c r="E242" s="9" t="s">
        <v>1555</v>
      </c>
      <c r="F242" s="9" t="s">
        <v>1556</v>
      </c>
      <c r="G242" s="15" t="s">
        <v>121</v>
      </c>
      <c r="H242" s="15" t="s">
        <v>611</v>
      </c>
      <c r="I242" s="15" t="s">
        <v>1275</v>
      </c>
    </row>
    <row r="243" spans="1:9" ht="18" x14ac:dyDescent="0.25">
      <c r="A243" s="13" t="s">
        <v>183</v>
      </c>
      <c r="B243" s="13" t="s">
        <v>88</v>
      </c>
      <c r="C243" s="7" t="s">
        <v>184</v>
      </c>
      <c r="D243" s="13" t="s">
        <v>126</v>
      </c>
      <c r="E243" s="7" t="s">
        <v>1557</v>
      </c>
      <c r="F243" s="7" t="s">
        <v>1558</v>
      </c>
      <c r="G243" s="13" t="s">
        <v>121</v>
      </c>
      <c r="H243" s="13" t="s">
        <v>611</v>
      </c>
      <c r="I243" s="13" t="s">
        <v>1275</v>
      </c>
    </row>
    <row r="244" spans="1:9" ht="18" x14ac:dyDescent="0.25">
      <c r="A244" s="15" t="s">
        <v>183</v>
      </c>
      <c r="B244" s="15" t="s">
        <v>88</v>
      </c>
      <c r="C244" s="9" t="s">
        <v>184</v>
      </c>
      <c r="D244" s="15" t="s">
        <v>126</v>
      </c>
      <c r="E244" s="9" t="s">
        <v>1559</v>
      </c>
      <c r="F244" s="9" t="s">
        <v>1560</v>
      </c>
      <c r="G244" s="15" t="s">
        <v>122</v>
      </c>
      <c r="H244" s="15" t="s">
        <v>611</v>
      </c>
      <c r="I244" s="15" t="s">
        <v>1275</v>
      </c>
    </row>
    <row r="245" spans="1:9" ht="18" x14ac:dyDescent="0.25">
      <c r="A245" s="13" t="s">
        <v>183</v>
      </c>
      <c r="B245" s="13" t="s">
        <v>88</v>
      </c>
      <c r="C245" s="7" t="s">
        <v>184</v>
      </c>
      <c r="D245" s="13" t="s">
        <v>125</v>
      </c>
      <c r="E245" s="7" t="s">
        <v>1561</v>
      </c>
      <c r="F245" s="7"/>
      <c r="G245" s="13" t="s">
        <v>123</v>
      </c>
      <c r="H245" s="13" t="s">
        <v>611</v>
      </c>
      <c r="I245" s="13" t="s">
        <v>1275</v>
      </c>
    </row>
    <row r="246" spans="1:9" ht="18" x14ac:dyDescent="0.25">
      <c r="A246" s="15" t="s">
        <v>183</v>
      </c>
      <c r="B246" s="15" t="s">
        <v>88</v>
      </c>
      <c r="C246" s="9" t="s">
        <v>184</v>
      </c>
      <c r="D246" s="15" t="s">
        <v>125</v>
      </c>
      <c r="E246" s="9" t="s">
        <v>1562</v>
      </c>
      <c r="F246" s="9"/>
      <c r="G246" s="15" t="s">
        <v>123</v>
      </c>
      <c r="H246" s="15" t="s">
        <v>611</v>
      </c>
      <c r="I246" s="15" t="s">
        <v>1275</v>
      </c>
    </row>
    <row r="247" spans="1:9" ht="18" x14ac:dyDescent="0.25">
      <c r="A247" s="13" t="s">
        <v>183</v>
      </c>
      <c r="B247" s="13" t="s">
        <v>88</v>
      </c>
      <c r="C247" s="7" t="s">
        <v>184</v>
      </c>
      <c r="D247" s="13" t="s">
        <v>125</v>
      </c>
      <c r="E247" s="7" t="s">
        <v>1563</v>
      </c>
      <c r="F247" s="7"/>
      <c r="G247" s="13" t="s">
        <v>123</v>
      </c>
      <c r="H247" s="13" t="s">
        <v>611</v>
      </c>
      <c r="I247" s="13" t="s">
        <v>1275</v>
      </c>
    </row>
    <row r="248" spans="1:9" ht="18" x14ac:dyDescent="0.25">
      <c r="A248" s="15" t="s">
        <v>183</v>
      </c>
      <c r="B248" s="15" t="s">
        <v>88</v>
      </c>
      <c r="C248" s="9" t="s">
        <v>184</v>
      </c>
      <c r="D248" s="15" t="s">
        <v>126</v>
      </c>
      <c r="E248" s="9" t="s">
        <v>1564</v>
      </c>
      <c r="F248" s="9"/>
      <c r="G248" s="15" t="s">
        <v>122</v>
      </c>
      <c r="H248" s="15" t="s">
        <v>611</v>
      </c>
      <c r="I248" s="15" t="s">
        <v>1275</v>
      </c>
    </row>
    <row r="249" spans="1:9" ht="18" x14ac:dyDescent="0.25">
      <c r="A249" s="13" t="s">
        <v>183</v>
      </c>
      <c r="B249" s="13" t="s">
        <v>88</v>
      </c>
      <c r="C249" s="7" t="s">
        <v>184</v>
      </c>
      <c r="D249" s="13" t="s">
        <v>125</v>
      </c>
      <c r="E249" s="7" t="s">
        <v>1565</v>
      </c>
      <c r="F249" s="7"/>
      <c r="G249" s="13" t="s">
        <v>123</v>
      </c>
      <c r="H249" s="13" t="s">
        <v>611</v>
      </c>
      <c r="I249" s="13" t="s">
        <v>1275</v>
      </c>
    </row>
    <row r="250" spans="1:9" ht="18" x14ac:dyDescent="0.25">
      <c r="A250" s="15" t="s">
        <v>183</v>
      </c>
      <c r="B250" s="15" t="s">
        <v>88</v>
      </c>
      <c r="C250" s="9" t="s">
        <v>184</v>
      </c>
      <c r="D250" s="15" t="s">
        <v>125</v>
      </c>
      <c r="E250" s="9" t="s">
        <v>1566</v>
      </c>
      <c r="F250" s="9"/>
      <c r="G250" s="15" t="s">
        <v>123</v>
      </c>
      <c r="H250" s="15" t="s">
        <v>159</v>
      </c>
      <c r="I250" s="15" t="s">
        <v>1275</v>
      </c>
    </row>
    <row r="251" spans="1:9" ht="18" x14ac:dyDescent="0.25">
      <c r="A251" s="13" t="s">
        <v>183</v>
      </c>
      <c r="B251" s="13" t="s">
        <v>88</v>
      </c>
      <c r="C251" s="7" t="s">
        <v>184</v>
      </c>
      <c r="D251" s="13" t="s">
        <v>126</v>
      </c>
      <c r="E251" s="7" t="s">
        <v>1567</v>
      </c>
      <c r="F251" s="7"/>
      <c r="G251" s="13" t="s">
        <v>122</v>
      </c>
      <c r="H251" s="13" t="s">
        <v>159</v>
      </c>
      <c r="I251" s="13" t="s">
        <v>1275</v>
      </c>
    </row>
    <row r="252" spans="1:9" ht="18" x14ac:dyDescent="0.25">
      <c r="A252" s="15" t="s">
        <v>183</v>
      </c>
      <c r="B252" s="15" t="s">
        <v>88</v>
      </c>
      <c r="C252" s="9" t="s">
        <v>184</v>
      </c>
      <c r="D252" s="15" t="s">
        <v>126</v>
      </c>
      <c r="E252" s="9" t="s">
        <v>1568</v>
      </c>
      <c r="F252" s="9" t="s">
        <v>1569</v>
      </c>
      <c r="G252" s="15" t="s">
        <v>121</v>
      </c>
      <c r="H252" s="15" t="s">
        <v>159</v>
      </c>
      <c r="I252" s="15" t="s">
        <v>1275</v>
      </c>
    </row>
    <row r="253" spans="1:9" ht="18" x14ac:dyDescent="0.25">
      <c r="A253" s="13" t="s">
        <v>183</v>
      </c>
      <c r="B253" s="13" t="s">
        <v>88</v>
      </c>
      <c r="C253" s="7" t="s">
        <v>184</v>
      </c>
      <c r="D253" s="13" t="s">
        <v>127</v>
      </c>
      <c r="E253" s="7" t="s">
        <v>1570</v>
      </c>
      <c r="F253" s="7"/>
      <c r="G253" s="13" t="s">
        <v>122</v>
      </c>
      <c r="H253" s="13" t="s">
        <v>159</v>
      </c>
      <c r="I253" s="13" t="s">
        <v>1275</v>
      </c>
    </row>
    <row r="254" spans="1:9" ht="18" x14ac:dyDescent="0.25">
      <c r="A254" s="15" t="s">
        <v>183</v>
      </c>
      <c r="B254" s="15" t="s">
        <v>88</v>
      </c>
      <c r="C254" s="9" t="s">
        <v>184</v>
      </c>
      <c r="D254" s="15" t="s">
        <v>127</v>
      </c>
      <c r="E254" s="9" t="s">
        <v>1571</v>
      </c>
      <c r="F254" s="9"/>
      <c r="G254" s="15" t="s">
        <v>122</v>
      </c>
      <c r="H254" s="15" t="s">
        <v>159</v>
      </c>
      <c r="I254" s="15" t="s">
        <v>1275</v>
      </c>
    </row>
    <row r="255" spans="1:9" ht="18" x14ac:dyDescent="0.25">
      <c r="A255" s="13" t="s">
        <v>183</v>
      </c>
      <c r="B255" s="13" t="s">
        <v>88</v>
      </c>
      <c r="C255" s="7" t="s">
        <v>184</v>
      </c>
      <c r="D255" s="13" t="s">
        <v>125</v>
      </c>
      <c r="E255" s="7" t="s">
        <v>1572</v>
      </c>
      <c r="F255" s="7" t="s">
        <v>1573</v>
      </c>
      <c r="G255" s="13" t="s">
        <v>123</v>
      </c>
      <c r="H255" s="13" t="s">
        <v>159</v>
      </c>
      <c r="I255" s="13" t="s">
        <v>1275</v>
      </c>
    </row>
    <row r="256" spans="1:9" ht="18" x14ac:dyDescent="0.25">
      <c r="A256" s="15" t="s">
        <v>186</v>
      </c>
      <c r="B256" s="15" t="s">
        <v>89</v>
      </c>
      <c r="C256" s="9" t="s">
        <v>187</v>
      </c>
      <c r="D256" s="15" t="s">
        <v>125</v>
      </c>
      <c r="E256" s="9" t="s">
        <v>1574</v>
      </c>
      <c r="F256" s="9" t="s">
        <v>1575</v>
      </c>
      <c r="G256" s="15" t="s">
        <v>121</v>
      </c>
      <c r="H256" s="15" t="s">
        <v>188</v>
      </c>
      <c r="I256" s="15"/>
    </row>
    <row r="257" spans="1:9" ht="18" x14ac:dyDescent="0.25">
      <c r="A257" s="13" t="s">
        <v>186</v>
      </c>
      <c r="B257" s="13" t="s">
        <v>89</v>
      </c>
      <c r="C257" s="7" t="s">
        <v>187</v>
      </c>
      <c r="D257" s="13" t="s">
        <v>125</v>
      </c>
      <c r="E257" s="7" t="s">
        <v>1576</v>
      </c>
      <c r="F257" s="7"/>
      <c r="G257" s="13" t="s">
        <v>121</v>
      </c>
      <c r="H257" s="13" t="s">
        <v>188</v>
      </c>
      <c r="I257" s="13"/>
    </row>
    <row r="258" spans="1:9" ht="18" x14ac:dyDescent="0.25">
      <c r="A258" s="15" t="s">
        <v>186</v>
      </c>
      <c r="B258" s="15" t="s">
        <v>89</v>
      </c>
      <c r="C258" s="9" t="s">
        <v>187</v>
      </c>
      <c r="D258" s="15" t="s">
        <v>125</v>
      </c>
      <c r="E258" s="9" t="s">
        <v>1577</v>
      </c>
      <c r="F258" s="9" t="s">
        <v>1578</v>
      </c>
      <c r="G258" s="15" t="s">
        <v>121</v>
      </c>
      <c r="H258" s="15" t="s">
        <v>188</v>
      </c>
      <c r="I258" s="15"/>
    </row>
    <row r="259" spans="1:9" ht="18" x14ac:dyDescent="0.25">
      <c r="A259" s="13" t="s">
        <v>186</v>
      </c>
      <c r="B259" s="13" t="s">
        <v>89</v>
      </c>
      <c r="C259" s="7" t="s">
        <v>187</v>
      </c>
      <c r="D259" s="13" t="s">
        <v>125</v>
      </c>
      <c r="E259" s="7" t="s">
        <v>1579</v>
      </c>
      <c r="F259" s="7"/>
      <c r="G259" s="13" t="s">
        <v>121</v>
      </c>
      <c r="H259" s="13" t="s">
        <v>188</v>
      </c>
      <c r="I259" s="13"/>
    </row>
    <row r="260" spans="1:9" ht="18" x14ac:dyDescent="0.25">
      <c r="A260" s="15" t="s">
        <v>189</v>
      </c>
      <c r="B260" s="15" t="s">
        <v>89</v>
      </c>
      <c r="C260" s="9" t="s">
        <v>190</v>
      </c>
      <c r="D260" s="15" t="s">
        <v>125</v>
      </c>
      <c r="E260" s="9" t="s">
        <v>1580</v>
      </c>
      <c r="F260" s="9"/>
      <c r="G260" s="15" t="s">
        <v>121</v>
      </c>
      <c r="H260" s="15" t="s">
        <v>188</v>
      </c>
      <c r="I260" s="15"/>
    </row>
    <row r="261" spans="1:9" ht="18" x14ac:dyDescent="0.25">
      <c r="A261" s="13" t="s">
        <v>189</v>
      </c>
      <c r="B261" s="13" t="s">
        <v>89</v>
      </c>
      <c r="C261" s="7" t="s">
        <v>190</v>
      </c>
      <c r="D261" s="13" t="s">
        <v>125</v>
      </c>
      <c r="E261" s="7" t="s">
        <v>1581</v>
      </c>
      <c r="F261" s="7"/>
      <c r="G261" s="13" t="s">
        <v>121</v>
      </c>
      <c r="H261" s="13" t="s">
        <v>188</v>
      </c>
      <c r="I261" s="13"/>
    </row>
    <row r="262" spans="1:9" ht="18" x14ac:dyDescent="0.25">
      <c r="A262" s="15" t="s">
        <v>189</v>
      </c>
      <c r="B262" s="15" t="s">
        <v>89</v>
      </c>
      <c r="C262" s="9" t="s">
        <v>190</v>
      </c>
      <c r="D262" s="15" t="s">
        <v>125</v>
      </c>
      <c r="E262" s="9" t="s">
        <v>1582</v>
      </c>
      <c r="F262" s="9"/>
      <c r="G262" s="15" t="s">
        <v>121</v>
      </c>
      <c r="H262" s="15" t="s">
        <v>188</v>
      </c>
      <c r="I262" s="15"/>
    </row>
    <row r="263" spans="1:9" ht="36" x14ac:dyDescent="0.25">
      <c r="A263" s="13" t="s">
        <v>191</v>
      </c>
      <c r="B263" s="13" t="s">
        <v>89</v>
      </c>
      <c r="C263" s="7" t="s">
        <v>192</v>
      </c>
      <c r="D263" s="13" t="s">
        <v>125</v>
      </c>
      <c r="E263" s="7" t="s">
        <v>1583</v>
      </c>
      <c r="F263" s="7"/>
      <c r="G263" s="13" t="s">
        <v>121</v>
      </c>
      <c r="H263" s="13" t="s">
        <v>188</v>
      </c>
      <c r="I263" s="13"/>
    </row>
    <row r="264" spans="1:9" ht="18" x14ac:dyDescent="0.25">
      <c r="A264" s="15" t="s">
        <v>191</v>
      </c>
      <c r="B264" s="15" t="s">
        <v>89</v>
      </c>
      <c r="C264" s="9" t="s">
        <v>192</v>
      </c>
      <c r="D264" s="15" t="s">
        <v>125</v>
      </c>
      <c r="E264" s="9" t="s">
        <v>1584</v>
      </c>
      <c r="F264" s="9"/>
      <c r="G264" s="15" t="s">
        <v>123</v>
      </c>
      <c r="H264" s="15" t="s">
        <v>188</v>
      </c>
      <c r="I264" s="15"/>
    </row>
    <row r="265" spans="1:9" ht="18" x14ac:dyDescent="0.25">
      <c r="A265" s="13" t="s">
        <v>193</v>
      </c>
      <c r="B265" s="13" t="s">
        <v>89</v>
      </c>
      <c r="C265" s="7" t="s">
        <v>194</v>
      </c>
      <c r="D265" s="13" t="s">
        <v>124</v>
      </c>
      <c r="E265" s="7" t="s">
        <v>1585</v>
      </c>
      <c r="F265" s="7"/>
      <c r="G265" s="13" t="s">
        <v>123</v>
      </c>
      <c r="H265" s="13" t="s">
        <v>1586</v>
      </c>
      <c r="I265" s="13"/>
    </row>
    <row r="266" spans="1:9" ht="18" x14ac:dyDescent="0.25">
      <c r="A266" s="15" t="s">
        <v>193</v>
      </c>
      <c r="B266" s="15" t="s">
        <v>89</v>
      </c>
      <c r="C266" s="9" t="s">
        <v>194</v>
      </c>
      <c r="D266" s="15" t="s">
        <v>125</v>
      </c>
      <c r="E266" s="9" t="s">
        <v>1587</v>
      </c>
      <c r="F266" s="9"/>
      <c r="G266" s="15" t="s">
        <v>123</v>
      </c>
      <c r="H266" s="15" t="s">
        <v>1588</v>
      </c>
      <c r="I266" s="15"/>
    </row>
    <row r="267" spans="1:9" ht="36" x14ac:dyDescent="0.25">
      <c r="A267" s="13" t="s">
        <v>193</v>
      </c>
      <c r="B267" s="13" t="s">
        <v>89</v>
      </c>
      <c r="C267" s="7" t="s">
        <v>194</v>
      </c>
      <c r="D267" s="13" t="s">
        <v>125</v>
      </c>
      <c r="E267" s="7" t="s">
        <v>1589</v>
      </c>
      <c r="F267" s="7" t="s">
        <v>1590</v>
      </c>
      <c r="G267" s="13" t="s">
        <v>121</v>
      </c>
      <c r="H267" s="13" t="s">
        <v>1588</v>
      </c>
      <c r="I267" s="13"/>
    </row>
    <row r="268" spans="1:9" ht="18" x14ac:dyDescent="0.25">
      <c r="A268" s="15" t="s">
        <v>193</v>
      </c>
      <c r="B268" s="15" t="s">
        <v>89</v>
      </c>
      <c r="C268" s="9" t="s">
        <v>194</v>
      </c>
      <c r="D268" s="15" t="s">
        <v>125</v>
      </c>
      <c r="E268" s="9" t="s">
        <v>1591</v>
      </c>
      <c r="F268" s="9"/>
      <c r="G268" s="15" t="s">
        <v>122</v>
      </c>
      <c r="H268" s="15" t="s">
        <v>1588</v>
      </c>
      <c r="I268" s="15"/>
    </row>
    <row r="269" spans="1:9" ht="18" x14ac:dyDescent="0.25">
      <c r="A269" s="13" t="s">
        <v>193</v>
      </c>
      <c r="B269" s="13" t="s">
        <v>89</v>
      </c>
      <c r="C269" s="7" t="s">
        <v>194</v>
      </c>
      <c r="D269" s="13" t="s">
        <v>126</v>
      </c>
      <c r="E269" s="7" t="s">
        <v>1592</v>
      </c>
      <c r="F269" s="7"/>
      <c r="G269" s="13" t="s">
        <v>122</v>
      </c>
      <c r="H269" s="13" t="s">
        <v>1588</v>
      </c>
      <c r="I269" s="13"/>
    </row>
    <row r="270" spans="1:9" ht="36" x14ac:dyDescent="0.25">
      <c r="A270" s="15" t="s">
        <v>193</v>
      </c>
      <c r="B270" s="15" t="s">
        <v>89</v>
      </c>
      <c r="C270" s="9" t="s">
        <v>194</v>
      </c>
      <c r="D270" s="15" t="s">
        <v>126</v>
      </c>
      <c r="E270" s="9" t="s">
        <v>1593</v>
      </c>
      <c r="F270" s="9" t="s">
        <v>1594</v>
      </c>
      <c r="G270" s="15" t="s">
        <v>121</v>
      </c>
      <c r="H270" s="15" t="s">
        <v>1588</v>
      </c>
      <c r="I270" s="15"/>
    </row>
    <row r="271" spans="1:9" ht="18" x14ac:dyDescent="0.25">
      <c r="A271" s="13" t="s">
        <v>193</v>
      </c>
      <c r="B271" s="13" t="s">
        <v>89</v>
      </c>
      <c r="C271" s="7" t="s">
        <v>194</v>
      </c>
      <c r="D271" s="13" t="s">
        <v>124</v>
      </c>
      <c r="E271" s="7" t="s">
        <v>1595</v>
      </c>
      <c r="F271" s="7"/>
      <c r="G271" s="13" t="s">
        <v>123</v>
      </c>
      <c r="H271" s="13" t="s">
        <v>1588</v>
      </c>
      <c r="I271" s="13"/>
    </row>
    <row r="272" spans="1:9" ht="18" x14ac:dyDescent="0.25">
      <c r="A272" s="15" t="s">
        <v>193</v>
      </c>
      <c r="B272" s="15" t="s">
        <v>89</v>
      </c>
      <c r="C272" s="9" t="s">
        <v>194</v>
      </c>
      <c r="D272" s="15" t="s">
        <v>126</v>
      </c>
      <c r="E272" s="9" t="s">
        <v>1596</v>
      </c>
      <c r="F272" s="9" t="s">
        <v>1597</v>
      </c>
      <c r="G272" s="15" t="s">
        <v>121</v>
      </c>
      <c r="H272" s="15" t="s">
        <v>1588</v>
      </c>
      <c r="I272" s="15"/>
    </row>
    <row r="273" spans="1:9" ht="36" x14ac:dyDescent="0.25">
      <c r="A273" s="13" t="s">
        <v>196</v>
      </c>
      <c r="B273" s="13" t="s">
        <v>89</v>
      </c>
      <c r="C273" s="7" t="s">
        <v>197</v>
      </c>
      <c r="D273" s="13" t="s">
        <v>125</v>
      </c>
      <c r="E273" s="7" t="s">
        <v>1598</v>
      </c>
      <c r="F273" s="7"/>
      <c r="G273" s="13" t="s">
        <v>121</v>
      </c>
      <c r="H273" s="13" t="s">
        <v>198</v>
      </c>
      <c r="I273" s="13"/>
    </row>
    <row r="274" spans="1:9" ht="18" x14ac:dyDescent="0.25">
      <c r="A274" s="15" t="s">
        <v>196</v>
      </c>
      <c r="B274" s="15" t="s">
        <v>89</v>
      </c>
      <c r="C274" s="9" t="s">
        <v>197</v>
      </c>
      <c r="D274" s="15" t="s">
        <v>125</v>
      </c>
      <c r="E274" s="9" t="s">
        <v>1599</v>
      </c>
      <c r="F274" s="9"/>
      <c r="G274" s="15" t="s">
        <v>121</v>
      </c>
      <c r="H274" s="15" t="s">
        <v>198</v>
      </c>
      <c r="I274" s="15"/>
    </row>
    <row r="275" spans="1:9" ht="36" x14ac:dyDescent="0.25">
      <c r="A275" s="13" t="s">
        <v>196</v>
      </c>
      <c r="B275" s="13" t="s">
        <v>89</v>
      </c>
      <c r="C275" s="7" t="s">
        <v>197</v>
      </c>
      <c r="D275" s="13" t="s">
        <v>125</v>
      </c>
      <c r="E275" s="7" t="s">
        <v>1600</v>
      </c>
      <c r="F275" s="7"/>
      <c r="G275" s="13" t="s">
        <v>123</v>
      </c>
      <c r="H275" s="13" t="s">
        <v>198</v>
      </c>
      <c r="I275" s="13"/>
    </row>
    <row r="276" spans="1:9" ht="36" x14ac:dyDescent="0.25">
      <c r="A276" s="15" t="s">
        <v>196</v>
      </c>
      <c r="B276" s="15" t="s">
        <v>89</v>
      </c>
      <c r="C276" s="9" t="s">
        <v>197</v>
      </c>
      <c r="D276" s="15" t="s">
        <v>125</v>
      </c>
      <c r="E276" s="9" t="s">
        <v>1601</v>
      </c>
      <c r="F276" s="9"/>
      <c r="G276" s="15" t="s">
        <v>123</v>
      </c>
      <c r="H276" s="15" t="s">
        <v>198</v>
      </c>
      <c r="I276" s="15"/>
    </row>
    <row r="277" spans="1:9" ht="18" x14ac:dyDescent="0.25">
      <c r="A277" s="13" t="s">
        <v>196</v>
      </c>
      <c r="B277" s="13" t="s">
        <v>89</v>
      </c>
      <c r="C277" s="7" t="s">
        <v>197</v>
      </c>
      <c r="D277" s="13" t="s">
        <v>125</v>
      </c>
      <c r="E277" s="7" t="s">
        <v>1602</v>
      </c>
      <c r="F277" s="7"/>
      <c r="G277" s="13" t="s">
        <v>121</v>
      </c>
      <c r="H277" s="13" t="s">
        <v>198</v>
      </c>
      <c r="I277" s="13"/>
    </row>
    <row r="278" spans="1:9" ht="18" x14ac:dyDescent="0.25">
      <c r="A278" s="15" t="s">
        <v>196</v>
      </c>
      <c r="B278" s="15" t="s">
        <v>89</v>
      </c>
      <c r="C278" s="9" t="s">
        <v>197</v>
      </c>
      <c r="D278" s="15" t="s">
        <v>125</v>
      </c>
      <c r="E278" s="9" t="s">
        <v>1603</v>
      </c>
      <c r="F278" s="9"/>
      <c r="G278" s="15" t="s">
        <v>121</v>
      </c>
      <c r="H278" s="15" t="s">
        <v>198</v>
      </c>
      <c r="I278" s="15"/>
    </row>
    <row r="279" spans="1:9" ht="18" x14ac:dyDescent="0.25">
      <c r="A279" s="13" t="s">
        <v>196</v>
      </c>
      <c r="B279" s="13" t="s">
        <v>89</v>
      </c>
      <c r="C279" s="7" t="s">
        <v>197</v>
      </c>
      <c r="D279" s="13" t="s">
        <v>125</v>
      </c>
      <c r="E279" s="7" t="s">
        <v>1604</v>
      </c>
      <c r="F279" s="7" t="s">
        <v>1605</v>
      </c>
      <c r="G279" s="13" t="s">
        <v>121</v>
      </c>
      <c r="H279" s="13" t="s">
        <v>198</v>
      </c>
      <c r="I279" s="13"/>
    </row>
    <row r="280" spans="1:9" ht="18" x14ac:dyDescent="0.25">
      <c r="A280" s="15" t="s">
        <v>196</v>
      </c>
      <c r="B280" s="15" t="s">
        <v>89</v>
      </c>
      <c r="C280" s="9" t="s">
        <v>197</v>
      </c>
      <c r="D280" s="15" t="s">
        <v>125</v>
      </c>
      <c r="E280" s="9" t="s">
        <v>1606</v>
      </c>
      <c r="F280" s="9"/>
      <c r="G280" s="15" t="s">
        <v>121</v>
      </c>
      <c r="H280" s="15" t="s">
        <v>198</v>
      </c>
      <c r="I280" s="15"/>
    </row>
    <row r="281" spans="1:9" ht="18" x14ac:dyDescent="0.25">
      <c r="A281" s="13" t="s">
        <v>196</v>
      </c>
      <c r="B281" s="13" t="s">
        <v>89</v>
      </c>
      <c r="C281" s="7" t="s">
        <v>197</v>
      </c>
      <c r="D281" s="13" t="s">
        <v>125</v>
      </c>
      <c r="E281" s="7" t="s">
        <v>1607</v>
      </c>
      <c r="F281" s="7"/>
      <c r="G281" s="13" t="s">
        <v>122</v>
      </c>
      <c r="H281" s="13" t="s">
        <v>198</v>
      </c>
      <c r="I281" s="13"/>
    </row>
    <row r="282" spans="1:9" ht="18" x14ac:dyDescent="0.25">
      <c r="A282" s="15" t="s">
        <v>196</v>
      </c>
      <c r="B282" s="15" t="s">
        <v>89</v>
      </c>
      <c r="C282" s="9" t="s">
        <v>197</v>
      </c>
      <c r="D282" s="15" t="s">
        <v>125</v>
      </c>
      <c r="E282" s="9" t="s">
        <v>1608</v>
      </c>
      <c r="F282" s="9"/>
      <c r="G282" s="15" t="s">
        <v>121</v>
      </c>
      <c r="H282" s="15" t="s">
        <v>198</v>
      </c>
      <c r="I282" s="15"/>
    </row>
    <row r="283" spans="1:9" ht="36" x14ac:dyDescent="0.25">
      <c r="A283" s="13" t="s">
        <v>196</v>
      </c>
      <c r="B283" s="13" t="s">
        <v>89</v>
      </c>
      <c r="C283" s="7" t="s">
        <v>197</v>
      </c>
      <c r="D283" s="13" t="s">
        <v>126</v>
      </c>
      <c r="E283" s="7" t="s">
        <v>1609</v>
      </c>
      <c r="F283" s="7"/>
      <c r="G283" s="13" t="s">
        <v>122</v>
      </c>
      <c r="H283" s="13" t="s">
        <v>198</v>
      </c>
      <c r="I283" s="13"/>
    </row>
    <row r="284" spans="1:9" ht="18" x14ac:dyDescent="0.25">
      <c r="A284" s="15" t="s">
        <v>196</v>
      </c>
      <c r="B284" s="15" t="s">
        <v>89</v>
      </c>
      <c r="C284" s="9" t="s">
        <v>197</v>
      </c>
      <c r="D284" s="15" t="s">
        <v>126</v>
      </c>
      <c r="E284" s="9" t="s">
        <v>1610</v>
      </c>
      <c r="F284" s="9"/>
      <c r="G284" s="15" t="s">
        <v>122</v>
      </c>
      <c r="H284" s="15" t="s">
        <v>198</v>
      </c>
      <c r="I284" s="15"/>
    </row>
    <row r="285" spans="1:9" ht="18" x14ac:dyDescent="0.25">
      <c r="A285" s="13" t="s">
        <v>196</v>
      </c>
      <c r="B285" s="13" t="s">
        <v>89</v>
      </c>
      <c r="C285" s="7" t="s">
        <v>197</v>
      </c>
      <c r="D285" s="13" t="s">
        <v>125</v>
      </c>
      <c r="E285" s="7" t="s">
        <v>1611</v>
      </c>
      <c r="F285" s="7"/>
      <c r="G285" s="13" t="s">
        <v>121</v>
      </c>
      <c r="H285" s="13" t="s">
        <v>198</v>
      </c>
      <c r="I285" s="13"/>
    </row>
    <row r="286" spans="1:9" ht="18" x14ac:dyDescent="0.25">
      <c r="A286" s="15" t="s">
        <v>199</v>
      </c>
      <c r="B286" s="15" t="s">
        <v>89</v>
      </c>
      <c r="C286" s="9" t="s">
        <v>200</v>
      </c>
      <c r="D286" s="15" t="s">
        <v>125</v>
      </c>
      <c r="E286" s="9" t="s">
        <v>1612</v>
      </c>
      <c r="F286" s="9"/>
      <c r="G286" s="15" t="s">
        <v>123</v>
      </c>
      <c r="H286" s="15" t="s">
        <v>1613</v>
      </c>
      <c r="I286" s="15"/>
    </row>
    <row r="287" spans="1:9" ht="18" x14ac:dyDescent="0.25">
      <c r="A287" s="13" t="s">
        <v>199</v>
      </c>
      <c r="B287" s="13" t="s">
        <v>89</v>
      </c>
      <c r="C287" s="7" t="s">
        <v>200</v>
      </c>
      <c r="D287" s="13" t="s">
        <v>125</v>
      </c>
      <c r="E287" s="7" t="s">
        <v>1614</v>
      </c>
      <c r="F287" s="7"/>
      <c r="G287" s="13" t="s">
        <v>122</v>
      </c>
      <c r="H287" s="13" t="s">
        <v>1613</v>
      </c>
      <c r="I287" s="13"/>
    </row>
    <row r="288" spans="1:9" ht="18" x14ac:dyDescent="0.25">
      <c r="A288" s="15" t="s">
        <v>199</v>
      </c>
      <c r="B288" s="15" t="s">
        <v>89</v>
      </c>
      <c r="C288" s="9" t="s">
        <v>200</v>
      </c>
      <c r="D288" s="15" t="s">
        <v>126</v>
      </c>
      <c r="E288" s="9" t="s">
        <v>1615</v>
      </c>
      <c r="F288" s="9"/>
      <c r="G288" s="15" t="s">
        <v>121</v>
      </c>
      <c r="H288" s="15" t="s">
        <v>1613</v>
      </c>
      <c r="I288" s="15"/>
    </row>
    <row r="289" spans="1:9" ht="36" x14ac:dyDescent="0.25">
      <c r="A289" s="13" t="s">
        <v>199</v>
      </c>
      <c r="B289" s="13" t="s">
        <v>89</v>
      </c>
      <c r="C289" s="7" t="s">
        <v>200</v>
      </c>
      <c r="D289" s="13" t="s">
        <v>125</v>
      </c>
      <c r="E289" s="7" t="s">
        <v>1616</v>
      </c>
      <c r="F289" s="7" t="s">
        <v>1617</v>
      </c>
      <c r="G289" s="13" t="s">
        <v>121</v>
      </c>
      <c r="H289" s="13" t="s">
        <v>1613</v>
      </c>
      <c r="I289" s="13"/>
    </row>
    <row r="290" spans="1:9" ht="36" x14ac:dyDescent="0.25">
      <c r="A290" s="15" t="s">
        <v>199</v>
      </c>
      <c r="B290" s="15" t="s">
        <v>89</v>
      </c>
      <c r="C290" s="9" t="s">
        <v>200</v>
      </c>
      <c r="D290" s="15" t="s">
        <v>126</v>
      </c>
      <c r="E290" s="9" t="s">
        <v>1618</v>
      </c>
      <c r="F290" s="9" t="s">
        <v>1619</v>
      </c>
      <c r="G290" s="15" t="s">
        <v>122</v>
      </c>
      <c r="H290" s="15" t="s">
        <v>1613</v>
      </c>
      <c r="I290" s="15"/>
    </row>
    <row r="291" spans="1:9" ht="18" x14ac:dyDescent="0.25">
      <c r="A291" s="13" t="s">
        <v>199</v>
      </c>
      <c r="B291" s="13" t="s">
        <v>89</v>
      </c>
      <c r="C291" s="7" t="s">
        <v>200</v>
      </c>
      <c r="D291" s="13" t="s">
        <v>126</v>
      </c>
      <c r="E291" s="7" t="s">
        <v>1620</v>
      </c>
      <c r="F291" s="7" t="s">
        <v>1621</v>
      </c>
      <c r="G291" s="13" t="s">
        <v>122</v>
      </c>
      <c r="H291" s="13" t="s">
        <v>1613</v>
      </c>
      <c r="I291" s="13"/>
    </row>
    <row r="292" spans="1:9" ht="18" x14ac:dyDescent="0.25">
      <c r="A292" s="15" t="s">
        <v>199</v>
      </c>
      <c r="B292" s="15" t="s">
        <v>89</v>
      </c>
      <c r="C292" s="9" t="s">
        <v>200</v>
      </c>
      <c r="D292" s="15" t="s">
        <v>127</v>
      </c>
      <c r="E292" s="9" t="s">
        <v>1622</v>
      </c>
      <c r="F292" s="9"/>
      <c r="G292" s="15" t="s">
        <v>121</v>
      </c>
      <c r="H292" s="15" t="s">
        <v>1613</v>
      </c>
      <c r="I292" s="15"/>
    </row>
    <row r="293" spans="1:9" ht="36" x14ac:dyDescent="0.25">
      <c r="A293" s="13" t="s">
        <v>199</v>
      </c>
      <c r="B293" s="13" t="s">
        <v>89</v>
      </c>
      <c r="C293" s="7" t="s">
        <v>200</v>
      </c>
      <c r="D293" s="13" t="s">
        <v>127</v>
      </c>
      <c r="E293" s="7" t="s">
        <v>1623</v>
      </c>
      <c r="F293" s="7"/>
      <c r="G293" s="13" t="s">
        <v>121</v>
      </c>
      <c r="H293" s="13" t="s">
        <v>1613</v>
      </c>
      <c r="I293" s="13"/>
    </row>
    <row r="294" spans="1:9" ht="18" x14ac:dyDescent="0.25">
      <c r="A294" s="15" t="s">
        <v>199</v>
      </c>
      <c r="B294" s="15" t="s">
        <v>89</v>
      </c>
      <c r="C294" s="9" t="s">
        <v>200</v>
      </c>
      <c r="D294" s="15" t="s">
        <v>127</v>
      </c>
      <c r="E294" s="9" t="s">
        <v>1624</v>
      </c>
      <c r="F294" s="9"/>
      <c r="G294" s="15" t="s">
        <v>121</v>
      </c>
      <c r="H294" s="15" t="s">
        <v>1613</v>
      </c>
      <c r="I294" s="15"/>
    </row>
    <row r="295" spans="1:9" ht="36" x14ac:dyDescent="0.25">
      <c r="A295" s="13" t="s">
        <v>199</v>
      </c>
      <c r="B295" s="13" t="s">
        <v>89</v>
      </c>
      <c r="C295" s="7" t="s">
        <v>200</v>
      </c>
      <c r="D295" s="13" t="s">
        <v>126</v>
      </c>
      <c r="E295" s="7" t="s">
        <v>1625</v>
      </c>
      <c r="F295" s="7" t="s">
        <v>1626</v>
      </c>
      <c r="G295" s="13" t="s">
        <v>121</v>
      </c>
      <c r="H295" s="13" t="s">
        <v>1627</v>
      </c>
      <c r="I295" s="13"/>
    </row>
    <row r="296" spans="1:9" ht="18" x14ac:dyDescent="0.25">
      <c r="A296" s="15" t="s">
        <v>199</v>
      </c>
      <c r="B296" s="15" t="s">
        <v>89</v>
      </c>
      <c r="C296" s="9" t="s">
        <v>200</v>
      </c>
      <c r="D296" s="15" t="s">
        <v>127</v>
      </c>
      <c r="E296" s="9" t="s">
        <v>1628</v>
      </c>
      <c r="F296" s="9" t="s">
        <v>1629</v>
      </c>
      <c r="G296" s="15" t="s">
        <v>122</v>
      </c>
      <c r="H296" s="15" t="s">
        <v>1630</v>
      </c>
      <c r="I296" s="15"/>
    </row>
    <row r="297" spans="1:9" ht="18" x14ac:dyDescent="0.25">
      <c r="A297" s="13" t="s">
        <v>199</v>
      </c>
      <c r="B297" s="13" t="s">
        <v>89</v>
      </c>
      <c r="C297" s="7" t="s">
        <v>200</v>
      </c>
      <c r="D297" s="13" t="s">
        <v>127</v>
      </c>
      <c r="E297" s="7" t="s">
        <v>1631</v>
      </c>
      <c r="F297" s="7"/>
      <c r="G297" s="13" t="s">
        <v>122</v>
      </c>
      <c r="H297" s="13" t="s">
        <v>1630</v>
      </c>
      <c r="I297" s="13"/>
    </row>
    <row r="298" spans="1:9" ht="36" x14ac:dyDescent="0.25">
      <c r="A298" s="15" t="s">
        <v>199</v>
      </c>
      <c r="B298" s="15" t="s">
        <v>89</v>
      </c>
      <c r="C298" s="9" t="s">
        <v>200</v>
      </c>
      <c r="D298" s="15" t="s">
        <v>125</v>
      </c>
      <c r="E298" s="9" t="s">
        <v>1632</v>
      </c>
      <c r="F298" s="9"/>
      <c r="G298" s="15" t="s">
        <v>123</v>
      </c>
      <c r="H298" s="15" t="s">
        <v>1630</v>
      </c>
      <c r="I298" s="15"/>
    </row>
    <row r="299" spans="1:9" ht="18" x14ac:dyDescent="0.25">
      <c r="A299" s="13" t="s">
        <v>199</v>
      </c>
      <c r="B299" s="13" t="s">
        <v>89</v>
      </c>
      <c r="C299" s="7" t="s">
        <v>200</v>
      </c>
      <c r="D299" s="13" t="s">
        <v>127</v>
      </c>
      <c r="E299" s="7" t="s">
        <v>1633</v>
      </c>
      <c r="F299" s="7"/>
      <c r="G299" s="13" t="s">
        <v>122</v>
      </c>
      <c r="H299" s="13" t="s">
        <v>1630</v>
      </c>
      <c r="I299" s="13"/>
    </row>
    <row r="300" spans="1:9" ht="18" x14ac:dyDescent="0.25">
      <c r="A300" s="15" t="s">
        <v>199</v>
      </c>
      <c r="B300" s="15" t="s">
        <v>89</v>
      </c>
      <c r="C300" s="9" t="s">
        <v>200</v>
      </c>
      <c r="D300" s="15" t="s">
        <v>127</v>
      </c>
      <c r="E300" s="9" t="s">
        <v>1634</v>
      </c>
      <c r="F300" s="9" t="s">
        <v>1635</v>
      </c>
      <c r="G300" s="15" t="s">
        <v>122</v>
      </c>
      <c r="H300" s="15" t="s">
        <v>1630</v>
      </c>
      <c r="I300" s="15"/>
    </row>
    <row r="301" spans="1:9" ht="36" x14ac:dyDescent="0.25">
      <c r="A301" s="13" t="s">
        <v>199</v>
      </c>
      <c r="B301" s="13" t="s">
        <v>89</v>
      </c>
      <c r="C301" s="7" t="s">
        <v>200</v>
      </c>
      <c r="D301" s="13" t="s">
        <v>127</v>
      </c>
      <c r="E301" s="7" t="s">
        <v>1636</v>
      </c>
      <c r="F301" s="7" t="s">
        <v>1637</v>
      </c>
      <c r="G301" s="13" t="s">
        <v>121</v>
      </c>
      <c r="H301" s="13" t="s">
        <v>1630</v>
      </c>
      <c r="I301" s="13"/>
    </row>
    <row r="302" spans="1:9" ht="18" x14ac:dyDescent="0.25">
      <c r="A302" s="15" t="s">
        <v>199</v>
      </c>
      <c r="B302" s="15" t="s">
        <v>89</v>
      </c>
      <c r="C302" s="9" t="s">
        <v>200</v>
      </c>
      <c r="D302" s="15" t="s">
        <v>127</v>
      </c>
      <c r="E302" s="9" t="s">
        <v>1638</v>
      </c>
      <c r="F302" s="9" t="s">
        <v>1639</v>
      </c>
      <c r="G302" s="15" t="s">
        <v>121</v>
      </c>
      <c r="H302" s="15" t="s">
        <v>1630</v>
      </c>
      <c r="I302" s="15"/>
    </row>
    <row r="303" spans="1:9" ht="18" x14ac:dyDescent="0.25">
      <c r="A303" s="13" t="s">
        <v>199</v>
      </c>
      <c r="B303" s="13" t="s">
        <v>89</v>
      </c>
      <c r="C303" s="7" t="s">
        <v>200</v>
      </c>
      <c r="D303" s="13" t="s">
        <v>126</v>
      </c>
      <c r="E303" s="7" t="s">
        <v>1640</v>
      </c>
      <c r="F303" s="7" t="s">
        <v>1641</v>
      </c>
      <c r="G303" s="13" t="s">
        <v>122</v>
      </c>
      <c r="H303" s="13" t="s">
        <v>1630</v>
      </c>
      <c r="I303" s="13"/>
    </row>
    <row r="304" spans="1:9" ht="18" x14ac:dyDescent="0.25">
      <c r="A304" s="15" t="s">
        <v>199</v>
      </c>
      <c r="B304" s="15" t="s">
        <v>89</v>
      </c>
      <c r="C304" s="9" t="s">
        <v>200</v>
      </c>
      <c r="D304" s="15" t="s">
        <v>127</v>
      </c>
      <c r="E304" s="9" t="s">
        <v>1642</v>
      </c>
      <c r="F304" s="9"/>
      <c r="G304" s="15" t="s">
        <v>122</v>
      </c>
      <c r="H304" s="15" t="s">
        <v>1630</v>
      </c>
      <c r="I304" s="15"/>
    </row>
    <row r="305" spans="1:9" ht="18" x14ac:dyDescent="0.25">
      <c r="A305" s="13" t="s">
        <v>199</v>
      </c>
      <c r="B305" s="13" t="s">
        <v>89</v>
      </c>
      <c r="C305" s="7" t="s">
        <v>200</v>
      </c>
      <c r="D305" s="13" t="s">
        <v>127</v>
      </c>
      <c r="E305" s="7" t="s">
        <v>1643</v>
      </c>
      <c r="F305" s="7"/>
      <c r="G305" s="13" t="s">
        <v>122</v>
      </c>
      <c r="H305" s="13" t="s">
        <v>1630</v>
      </c>
      <c r="I305" s="13"/>
    </row>
    <row r="306" spans="1:9" ht="36" x14ac:dyDescent="0.25">
      <c r="A306" s="15" t="s">
        <v>199</v>
      </c>
      <c r="B306" s="15" t="s">
        <v>89</v>
      </c>
      <c r="C306" s="9" t="s">
        <v>200</v>
      </c>
      <c r="D306" s="15" t="s">
        <v>127</v>
      </c>
      <c r="E306" s="9" t="s">
        <v>1644</v>
      </c>
      <c r="F306" s="9" t="s">
        <v>1645</v>
      </c>
      <c r="G306" s="15" t="s">
        <v>121</v>
      </c>
      <c r="H306" s="15" t="s">
        <v>1630</v>
      </c>
      <c r="I306" s="15"/>
    </row>
    <row r="307" spans="1:9" ht="18" x14ac:dyDescent="0.25">
      <c r="A307" s="13" t="s">
        <v>199</v>
      </c>
      <c r="B307" s="13" t="s">
        <v>89</v>
      </c>
      <c r="C307" s="7" t="s">
        <v>200</v>
      </c>
      <c r="D307" s="13" t="s">
        <v>126</v>
      </c>
      <c r="E307" s="7" t="s">
        <v>1646</v>
      </c>
      <c r="F307" s="7"/>
      <c r="G307" s="13" t="s">
        <v>122</v>
      </c>
      <c r="H307" s="13" t="s">
        <v>1630</v>
      </c>
      <c r="I307" s="13"/>
    </row>
    <row r="308" spans="1:9" ht="36" x14ac:dyDescent="0.25">
      <c r="A308" s="15" t="s">
        <v>199</v>
      </c>
      <c r="B308" s="15" t="s">
        <v>89</v>
      </c>
      <c r="C308" s="9" t="s">
        <v>200</v>
      </c>
      <c r="D308" s="15" t="s">
        <v>125</v>
      </c>
      <c r="E308" s="9" t="s">
        <v>1647</v>
      </c>
      <c r="F308" s="9" t="s">
        <v>1648</v>
      </c>
      <c r="G308" s="15" t="s">
        <v>123</v>
      </c>
      <c r="H308" s="15" t="s">
        <v>1649</v>
      </c>
      <c r="I308" s="15"/>
    </row>
    <row r="309" spans="1:9" ht="36" x14ac:dyDescent="0.25">
      <c r="A309" s="13" t="s">
        <v>199</v>
      </c>
      <c r="B309" s="13" t="s">
        <v>89</v>
      </c>
      <c r="C309" s="7" t="s">
        <v>200</v>
      </c>
      <c r="D309" s="13" t="s">
        <v>127</v>
      </c>
      <c r="E309" s="7" t="s">
        <v>1650</v>
      </c>
      <c r="F309" s="7" t="s">
        <v>1651</v>
      </c>
      <c r="G309" s="13" t="s">
        <v>121</v>
      </c>
      <c r="H309" s="13" t="s">
        <v>1652</v>
      </c>
      <c r="I309" s="13"/>
    </row>
    <row r="310" spans="1:9" ht="18" x14ac:dyDescent="0.25">
      <c r="A310" s="15" t="s">
        <v>199</v>
      </c>
      <c r="B310" s="15" t="s">
        <v>89</v>
      </c>
      <c r="C310" s="9" t="s">
        <v>200</v>
      </c>
      <c r="D310" s="15" t="s">
        <v>125</v>
      </c>
      <c r="E310" s="9" t="s">
        <v>1653</v>
      </c>
      <c r="F310" s="9"/>
      <c r="G310" s="15" t="s">
        <v>121</v>
      </c>
      <c r="H310" s="15" t="s">
        <v>1652</v>
      </c>
      <c r="I310" s="15"/>
    </row>
    <row r="311" spans="1:9" ht="18" x14ac:dyDescent="0.25">
      <c r="A311" s="13" t="s">
        <v>199</v>
      </c>
      <c r="B311" s="13" t="s">
        <v>89</v>
      </c>
      <c r="C311" s="7" t="s">
        <v>200</v>
      </c>
      <c r="D311" s="13" t="s">
        <v>126</v>
      </c>
      <c r="E311" s="7" t="s">
        <v>1654</v>
      </c>
      <c r="F311" s="7"/>
      <c r="G311" s="13" t="s">
        <v>122</v>
      </c>
      <c r="H311" s="13" t="s">
        <v>1652</v>
      </c>
      <c r="I311" s="13"/>
    </row>
    <row r="312" spans="1:9" ht="18" x14ac:dyDescent="0.25">
      <c r="A312" s="15" t="s">
        <v>199</v>
      </c>
      <c r="B312" s="15" t="s">
        <v>89</v>
      </c>
      <c r="C312" s="9" t="s">
        <v>200</v>
      </c>
      <c r="D312" s="15" t="s">
        <v>126</v>
      </c>
      <c r="E312" s="9" t="s">
        <v>1655</v>
      </c>
      <c r="F312" s="9"/>
      <c r="G312" s="15" t="s">
        <v>122</v>
      </c>
      <c r="H312" s="15" t="s">
        <v>1652</v>
      </c>
      <c r="I312" s="15"/>
    </row>
    <row r="313" spans="1:9" ht="36" x14ac:dyDescent="0.25">
      <c r="A313" s="13" t="s">
        <v>199</v>
      </c>
      <c r="B313" s="13" t="s">
        <v>89</v>
      </c>
      <c r="C313" s="7" t="s">
        <v>200</v>
      </c>
      <c r="D313" s="13" t="s">
        <v>126</v>
      </c>
      <c r="E313" s="7" t="s">
        <v>1656</v>
      </c>
      <c r="F313" s="7" t="s">
        <v>1657</v>
      </c>
      <c r="G313" s="13" t="s">
        <v>122</v>
      </c>
      <c r="H313" s="13" t="s">
        <v>1652</v>
      </c>
      <c r="I313" s="13"/>
    </row>
    <row r="314" spans="1:9" ht="36" x14ac:dyDescent="0.25">
      <c r="A314" s="15" t="s">
        <v>199</v>
      </c>
      <c r="B314" s="15" t="s">
        <v>89</v>
      </c>
      <c r="C314" s="9" t="s">
        <v>200</v>
      </c>
      <c r="D314" s="15" t="s">
        <v>126</v>
      </c>
      <c r="E314" s="9" t="s">
        <v>1658</v>
      </c>
      <c r="F314" s="9" t="s">
        <v>1659</v>
      </c>
      <c r="G314" s="15" t="s">
        <v>121</v>
      </c>
      <c r="H314" s="15" t="s">
        <v>1652</v>
      </c>
      <c r="I314" s="15"/>
    </row>
    <row r="315" spans="1:9" ht="18" x14ac:dyDescent="0.25">
      <c r="A315" s="13" t="s">
        <v>199</v>
      </c>
      <c r="B315" s="13" t="s">
        <v>89</v>
      </c>
      <c r="C315" s="7" t="s">
        <v>200</v>
      </c>
      <c r="D315" s="13" t="s">
        <v>125</v>
      </c>
      <c r="E315" s="7" t="s">
        <v>1660</v>
      </c>
      <c r="F315" s="7"/>
      <c r="G315" s="13" t="s">
        <v>123</v>
      </c>
      <c r="H315" s="13" t="s">
        <v>1652</v>
      </c>
      <c r="I315" s="13"/>
    </row>
    <row r="316" spans="1:9" ht="36" x14ac:dyDescent="0.25">
      <c r="A316" s="15" t="s">
        <v>199</v>
      </c>
      <c r="B316" s="15" t="s">
        <v>89</v>
      </c>
      <c r="C316" s="9" t="s">
        <v>200</v>
      </c>
      <c r="D316" s="15" t="s">
        <v>126</v>
      </c>
      <c r="E316" s="9" t="s">
        <v>1661</v>
      </c>
      <c r="F316" s="9" t="s">
        <v>1662</v>
      </c>
      <c r="G316" s="15" t="s">
        <v>122</v>
      </c>
      <c r="H316" s="15" t="s">
        <v>1652</v>
      </c>
      <c r="I316" s="15" t="s">
        <v>1275</v>
      </c>
    </row>
    <row r="317" spans="1:9" ht="18" x14ac:dyDescent="0.25">
      <c r="A317" s="13" t="s">
        <v>199</v>
      </c>
      <c r="B317" s="13" t="s">
        <v>89</v>
      </c>
      <c r="C317" s="7" t="s">
        <v>200</v>
      </c>
      <c r="D317" s="13" t="s">
        <v>127</v>
      </c>
      <c r="E317" s="7" t="s">
        <v>1663</v>
      </c>
      <c r="F317" s="7" t="s">
        <v>1664</v>
      </c>
      <c r="G317" s="13" t="s">
        <v>121</v>
      </c>
      <c r="H317" s="13" t="s">
        <v>1652</v>
      </c>
      <c r="I317" s="13"/>
    </row>
    <row r="318" spans="1:9" ht="18" x14ac:dyDescent="0.25">
      <c r="A318" s="15" t="s">
        <v>199</v>
      </c>
      <c r="B318" s="15" t="s">
        <v>89</v>
      </c>
      <c r="C318" s="9" t="s">
        <v>200</v>
      </c>
      <c r="D318" s="15" t="s">
        <v>127</v>
      </c>
      <c r="E318" s="9" t="s">
        <v>1665</v>
      </c>
      <c r="F318" s="9" t="s">
        <v>1666</v>
      </c>
      <c r="G318" s="15" t="s">
        <v>121</v>
      </c>
      <c r="H318" s="15" t="s">
        <v>1613</v>
      </c>
      <c r="I318" s="15"/>
    </row>
    <row r="319" spans="1:9" ht="36" x14ac:dyDescent="0.25">
      <c r="A319" s="13" t="s">
        <v>202</v>
      </c>
      <c r="B319" s="13" t="s">
        <v>89</v>
      </c>
      <c r="C319" s="7" t="s">
        <v>203</v>
      </c>
      <c r="D319" s="13" t="s">
        <v>125</v>
      </c>
      <c r="E319" s="7" t="s">
        <v>1667</v>
      </c>
      <c r="F319" s="7"/>
      <c r="G319" s="13" t="s">
        <v>123</v>
      </c>
      <c r="H319" s="13" t="s">
        <v>1668</v>
      </c>
      <c r="I319" s="13"/>
    </row>
    <row r="320" spans="1:9" ht="36" x14ac:dyDescent="0.25">
      <c r="A320" s="15" t="s">
        <v>202</v>
      </c>
      <c r="B320" s="15" t="s">
        <v>89</v>
      </c>
      <c r="C320" s="9" t="s">
        <v>203</v>
      </c>
      <c r="D320" s="15" t="s">
        <v>125</v>
      </c>
      <c r="E320" s="9" t="s">
        <v>1669</v>
      </c>
      <c r="F320" s="9"/>
      <c r="G320" s="15" t="s">
        <v>121</v>
      </c>
      <c r="H320" s="15" t="s">
        <v>1668</v>
      </c>
      <c r="I320" s="15"/>
    </row>
    <row r="321" spans="1:9" ht="36" x14ac:dyDescent="0.25">
      <c r="A321" s="13" t="s">
        <v>202</v>
      </c>
      <c r="B321" s="13" t="s">
        <v>89</v>
      </c>
      <c r="C321" s="7" t="s">
        <v>203</v>
      </c>
      <c r="D321" s="13" t="s">
        <v>125</v>
      </c>
      <c r="E321" s="7" t="s">
        <v>1670</v>
      </c>
      <c r="F321" s="7"/>
      <c r="G321" s="13" t="s">
        <v>123</v>
      </c>
      <c r="H321" s="13" t="s">
        <v>1671</v>
      </c>
      <c r="I321" s="13"/>
    </row>
    <row r="322" spans="1:9" ht="36" x14ac:dyDescent="0.25">
      <c r="A322" s="15" t="s">
        <v>202</v>
      </c>
      <c r="B322" s="15" t="s">
        <v>89</v>
      </c>
      <c r="C322" s="9" t="s">
        <v>203</v>
      </c>
      <c r="D322" s="15" t="s">
        <v>125</v>
      </c>
      <c r="E322" s="9" t="s">
        <v>1672</v>
      </c>
      <c r="F322" s="9"/>
      <c r="G322" s="15" t="s">
        <v>123</v>
      </c>
      <c r="H322" s="15" t="s">
        <v>1671</v>
      </c>
      <c r="I322" s="15"/>
    </row>
    <row r="323" spans="1:9" ht="36" x14ac:dyDescent="0.25">
      <c r="A323" s="13" t="s">
        <v>202</v>
      </c>
      <c r="B323" s="13" t="s">
        <v>89</v>
      </c>
      <c r="C323" s="7" t="s">
        <v>203</v>
      </c>
      <c r="D323" s="13" t="s">
        <v>125</v>
      </c>
      <c r="E323" s="7" t="s">
        <v>1673</v>
      </c>
      <c r="F323" s="7"/>
      <c r="G323" s="13" t="s">
        <v>122</v>
      </c>
      <c r="H323" s="13" t="s">
        <v>1671</v>
      </c>
      <c r="I323" s="13"/>
    </row>
    <row r="324" spans="1:9" ht="36" x14ac:dyDescent="0.25">
      <c r="A324" s="15" t="s">
        <v>202</v>
      </c>
      <c r="B324" s="15" t="s">
        <v>89</v>
      </c>
      <c r="C324" s="9" t="s">
        <v>203</v>
      </c>
      <c r="D324" s="15" t="s">
        <v>125</v>
      </c>
      <c r="E324" s="9" t="s">
        <v>1674</v>
      </c>
      <c r="F324" s="9"/>
      <c r="G324" s="15" t="s">
        <v>121</v>
      </c>
      <c r="H324" s="15" t="s">
        <v>1671</v>
      </c>
      <c r="I324" s="15"/>
    </row>
    <row r="325" spans="1:9" ht="36" x14ac:dyDescent="0.25">
      <c r="A325" s="13" t="s">
        <v>202</v>
      </c>
      <c r="B325" s="13" t="s">
        <v>89</v>
      </c>
      <c r="C325" s="7" t="s">
        <v>203</v>
      </c>
      <c r="D325" s="13" t="s">
        <v>126</v>
      </c>
      <c r="E325" s="7" t="s">
        <v>1675</v>
      </c>
      <c r="F325" s="7"/>
      <c r="G325" s="13" t="s">
        <v>122</v>
      </c>
      <c r="H325" s="13" t="s">
        <v>1671</v>
      </c>
      <c r="I325" s="13"/>
    </row>
    <row r="326" spans="1:9" ht="36" x14ac:dyDescent="0.25">
      <c r="A326" s="15" t="s">
        <v>202</v>
      </c>
      <c r="B326" s="15" t="s">
        <v>89</v>
      </c>
      <c r="C326" s="9" t="s">
        <v>203</v>
      </c>
      <c r="D326" s="15" t="s">
        <v>126</v>
      </c>
      <c r="E326" s="9" t="s">
        <v>1676</v>
      </c>
      <c r="F326" s="9" t="s">
        <v>1677</v>
      </c>
      <c r="G326" s="15" t="s">
        <v>121</v>
      </c>
      <c r="H326" s="15" t="s">
        <v>1671</v>
      </c>
      <c r="I326" s="15"/>
    </row>
    <row r="327" spans="1:9" ht="36" x14ac:dyDescent="0.25">
      <c r="A327" s="13" t="s">
        <v>202</v>
      </c>
      <c r="B327" s="13" t="s">
        <v>89</v>
      </c>
      <c r="C327" s="7" t="s">
        <v>203</v>
      </c>
      <c r="D327" s="13" t="s">
        <v>126</v>
      </c>
      <c r="E327" s="7" t="s">
        <v>1678</v>
      </c>
      <c r="F327" s="7" t="s">
        <v>1679</v>
      </c>
      <c r="G327" s="13" t="s">
        <v>122</v>
      </c>
      <c r="H327" s="13" t="s">
        <v>1671</v>
      </c>
      <c r="I327" s="13"/>
    </row>
    <row r="328" spans="1:9" ht="36" x14ac:dyDescent="0.25">
      <c r="A328" s="15" t="s">
        <v>202</v>
      </c>
      <c r="B328" s="15" t="s">
        <v>89</v>
      </c>
      <c r="C328" s="9" t="s">
        <v>203</v>
      </c>
      <c r="D328" s="15" t="s">
        <v>127</v>
      </c>
      <c r="E328" s="9" t="s">
        <v>1680</v>
      </c>
      <c r="F328" s="9" t="s">
        <v>1681</v>
      </c>
      <c r="G328" s="15" t="s">
        <v>121</v>
      </c>
      <c r="H328" s="15" t="s">
        <v>1537</v>
      </c>
      <c r="I328" s="15"/>
    </row>
    <row r="329" spans="1:9" ht="36" x14ac:dyDescent="0.25">
      <c r="A329" s="13" t="s">
        <v>202</v>
      </c>
      <c r="B329" s="13" t="s">
        <v>89</v>
      </c>
      <c r="C329" s="7" t="s">
        <v>203</v>
      </c>
      <c r="D329" s="13" t="s">
        <v>126</v>
      </c>
      <c r="E329" s="7" t="s">
        <v>1682</v>
      </c>
      <c r="F329" s="7" t="s">
        <v>1683</v>
      </c>
      <c r="G329" s="13" t="s">
        <v>122</v>
      </c>
      <c r="H329" s="13" t="s">
        <v>1537</v>
      </c>
      <c r="I329" s="13"/>
    </row>
    <row r="330" spans="1:9" ht="36" x14ac:dyDescent="0.25">
      <c r="A330" s="15" t="s">
        <v>202</v>
      </c>
      <c r="B330" s="15" t="s">
        <v>89</v>
      </c>
      <c r="C330" s="9" t="s">
        <v>203</v>
      </c>
      <c r="D330" s="15" t="s">
        <v>127</v>
      </c>
      <c r="E330" s="9" t="s">
        <v>1684</v>
      </c>
      <c r="F330" s="9"/>
      <c r="G330" s="15" t="s">
        <v>121</v>
      </c>
      <c r="H330" s="15" t="s">
        <v>1537</v>
      </c>
      <c r="I330" s="15"/>
    </row>
    <row r="331" spans="1:9" ht="36" x14ac:dyDescent="0.25">
      <c r="A331" s="13" t="s">
        <v>202</v>
      </c>
      <c r="B331" s="13" t="s">
        <v>89</v>
      </c>
      <c r="C331" s="7" t="s">
        <v>203</v>
      </c>
      <c r="D331" s="13" t="s">
        <v>126</v>
      </c>
      <c r="E331" s="7" t="s">
        <v>1685</v>
      </c>
      <c r="F331" s="7"/>
      <c r="G331" s="13" t="s">
        <v>121</v>
      </c>
      <c r="H331" s="13" t="s">
        <v>1537</v>
      </c>
      <c r="I331" s="13"/>
    </row>
    <row r="332" spans="1:9" ht="36" x14ac:dyDescent="0.25">
      <c r="A332" s="15" t="s">
        <v>202</v>
      </c>
      <c r="B332" s="15" t="s">
        <v>89</v>
      </c>
      <c r="C332" s="9" t="s">
        <v>203</v>
      </c>
      <c r="D332" s="15" t="s">
        <v>127</v>
      </c>
      <c r="E332" s="9" t="s">
        <v>1686</v>
      </c>
      <c r="F332" s="9"/>
      <c r="G332" s="15" t="s">
        <v>123</v>
      </c>
      <c r="H332" s="15" t="s">
        <v>1537</v>
      </c>
      <c r="I332" s="15"/>
    </row>
    <row r="333" spans="1:9" ht="36" x14ac:dyDescent="0.25">
      <c r="A333" s="13" t="s">
        <v>205</v>
      </c>
      <c r="B333" s="13" t="s">
        <v>89</v>
      </c>
      <c r="C333" s="7" t="s">
        <v>206</v>
      </c>
      <c r="D333" s="13" t="s">
        <v>125</v>
      </c>
      <c r="E333" s="7" t="s">
        <v>1687</v>
      </c>
      <c r="F333" s="7"/>
      <c r="G333" s="13" t="s">
        <v>121</v>
      </c>
      <c r="H333" s="13" t="s">
        <v>1688</v>
      </c>
      <c r="I333" s="13"/>
    </row>
    <row r="334" spans="1:9" ht="18" x14ac:dyDescent="0.25">
      <c r="A334" s="15" t="s">
        <v>205</v>
      </c>
      <c r="B334" s="15" t="s">
        <v>89</v>
      </c>
      <c r="C334" s="9" t="s">
        <v>206</v>
      </c>
      <c r="D334" s="15" t="s">
        <v>125</v>
      </c>
      <c r="E334" s="9" t="s">
        <v>1689</v>
      </c>
      <c r="F334" s="9"/>
      <c r="G334" s="15" t="s">
        <v>121</v>
      </c>
      <c r="H334" s="15" t="s">
        <v>1688</v>
      </c>
      <c r="I334" s="15"/>
    </row>
    <row r="335" spans="1:9" ht="18" x14ac:dyDescent="0.25">
      <c r="A335" s="13" t="s">
        <v>205</v>
      </c>
      <c r="B335" s="13" t="s">
        <v>89</v>
      </c>
      <c r="C335" s="7" t="s">
        <v>206</v>
      </c>
      <c r="D335" s="13" t="s">
        <v>125</v>
      </c>
      <c r="E335" s="7" t="s">
        <v>1690</v>
      </c>
      <c r="F335" s="7"/>
      <c r="G335" s="13" t="s">
        <v>122</v>
      </c>
      <c r="H335" s="13" t="s">
        <v>1688</v>
      </c>
      <c r="I335" s="13"/>
    </row>
    <row r="336" spans="1:9" ht="36" x14ac:dyDescent="0.25">
      <c r="A336" s="15" t="s">
        <v>205</v>
      </c>
      <c r="B336" s="15" t="s">
        <v>89</v>
      </c>
      <c r="C336" s="9" t="s">
        <v>206</v>
      </c>
      <c r="D336" s="15" t="s">
        <v>124</v>
      </c>
      <c r="E336" s="9" t="s">
        <v>1691</v>
      </c>
      <c r="F336" s="9"/>
      <c r="G336" s="15" t="s">
        <v>123</v>
      </c>
      <c r="H336" s="15" t="s">
        <v>1688</v>
      </c>
      <c r="I336" s="15"/>
    </row>
    <row r="337" spans="1:9" ht="36" x14ac:dyDescent="0.25">
      <c r="A337" s="13" t="s">
        <v>205</v>
      </c>
      <c r="B337" s="13" t="s">
        <v>89</v>
      </c>
      <c r="C337" s="7" t="s">
        <v>206</v>
      </c>
      <c r="D337" s="13" t="s">
        <v>125</v>
      </c>
      <c r="E337" s="7" t="s">
        <v>1692</v>
      </c>
      <c r="F337" s="7"/>
      <c r="G337" s="13" t="s">
        <v>123</v>
      </c>
      <c r="H337" s="13" t="s">
        <v>1688</v>
      </c>
      <c r="I337" s="13"/>
    </row>
    <row r="338" spans="1:9" ht="18" x14ac:dyDescent="0.25">
      <c r="A338" s="15" t="s">
        <v>205</v>
      </c>
      <c r="B338" s="15" t="s">
        <v>89</v>
      </c>
      <c r="C338" s="9" t="s">
        <v>206</v>
      </c>
      <c r="D338" s="15" t="s">
        <v>125</v>
      </c>
      <c r="E338" s="9" t="s">
        <v>1693</v>
      </c>
      <c r="F338" s="9"/>
      <c r="G338" s="15" t="s">
        <v>123</v>
      </c>
      <c r="H338" s="15" t="s">
        <v>1688</v>
      </c>
      <c r="I338" s="15"/>
    </row>
    <row r="339" spans="1:9" ht="18" x14ac:dyDescent="0.25">
      <c r="A339" s="13" t="s">
        <v>205</v>
      </c>
      <c r="B339" s="13" t="s">
        <v>89</v>
      </c>
      <c r="C339" s="7" t="s">
        <v>206</v>
      </c>
      <c r="D339" s="13" t="s">
        <v>125</v>
      </c>
      <c r="E339" s="7" t="s">
        <v>1694</v>
      </c>
      <c r="F339" s="7"/>
      <c r="G339" s="13" t="s">
        <v>122</v>
      </c>
      <c r="H339" s="13" t="s">
        <v>1688</v>
      </c>
      <c r="I339" s="13"/>
    </row>
    <row r="340" spans="1:9" ht="18" x14ac:dyDescent="0.25">
      <c r="A340" s="15" t="s">
        <v>205</v>
      </c>
      <c r="B340" s="15" t="s">
        <v>89</v>
      </c>
      <c r="C340" s="9" t="s">
        <v>206</v>
      </c>
      <c r="D340" s="15" t="s">
        <v>125</v>
      </c>
      <c r="E340" s="9" t="s">
        <v>1695</v>
      </c>
      <c r="F340" s="9" t="s">
        <v>1696</v>
      </c>
      <c r="G340" s="15" t="s">
        <v>121</v>
      </c>
      <c r="H340" s="15" t="s">
        <v>1697</v>
      </c>
      <c r="I340" s="15"/>
    </row>
    <row r="341" spans="1:9" ht="18" x14ac:dyDescent="0.25">
      <c r="A341" s="13" t="s">
        <v>205</v>
      </c>
      <c r="B341" s="13" t="s">
        <v>89</v>
      </c>
      <c r="C341" s="7" t="s">
        <v>206</v>
      </c>
      <c r="D341" s="13" t="s">
        <v>125</v>
      </c>
      <c r="E341" s="7" t="s">
        <v>1698</v>
      </c>
      <c r="F341" s="7"/>
      <c r="G341" s="13" t="s">
        <v>121</v>
      </c>
      <c r="H341" s="13" t="s">
        <v>1697</v>
      </c>
      <c r="I341" s="13"/>
    </row>
    <row r="342" spans="1:9" ht="18" x14ac:dyDescent="0.25">
      <c r="A342" s="15" t="s">
        <v>205</v>
      </c>
      <c r="B342" s="15" t="s">
        <v>89</v>
      </c>
      <c r="C342" s="9" t="s">
        <v>206</v>
      </c>
      <c r="D342" s="15" t="s">
        <v>125</v>
      </c>
      <c r="E342" s="9" t="s">
        <v>1699</v>
      </c>
      <c r="F342" s="9" t="s">
        <v>1700</v>
      </c>
      <c r="G342" s="15" t="s">
        <v>121</v>
      </c>
      <c r="H342" s="15" t="s">
        <v>1697</v>
      </c>
      <c r="I342" s="15"/>
    </row>
    <row r="343" spans="1:9" ht="18" x14ac:dyDescent="0.25">
      <c r="A343" s="13" t="s">
        <v>205</v>
      </c>
      <c r="B343" s="13" t="s">
        <v>89</v>
      </c>
      <c r="C343" s="7" t="s">
        <v>206</v>
      </c>
      <c r="D343" s="13" t="s">
        <v>125</v>
      </c>
      <c r="E343" s="7" t="s">
        <v>1701</v>
      </c>
      <c r="F343" s="7"/>
      <c r="G343" s="13" t="s">
        <v>123</v>
      </c>
      <c r="H343" s="13" t="s">
        <v>1697</v>
      </c>
      <c r="I343" s="13"/>
    </row>
    <row r="344" spans="1:9" ht="36" x14ac:dyDescent="0.25">
      <c r="A344" s="15" t="s">
        <v>205</v>
      </c>
      <c r="B344" s="15" t="s">
        <v>89</v>
      </c>
      <c r="C344" s="9" t="s">
        <v>206</v>
      </c>
      <c r="D344" s="15" t="s">
        <v>125</v>
      </c>
      <c r="E344" s="9" t="s">
        <v>1702</v>
      </c>
      <c r="F344" s="9" t="s">
        <v>1703</v>
      </c>
      <c r="G344" s="15" t="s">
        <v>121</v>
      </c>
      <c r="H344" s="15" t="s">
        <v>1697</v>
      </c>
      <c r="I344" s="15"/>
    </row>
    <row r="345" spans="1:9" ht="18" x14ac:dyDescent="0.25">
      <c r="A345" s="13" t="s">
        <v>205</v>
      </c>
      <c r="B345" s="13" t="s">
        <v>89</v>
      </c>
      <c r="C345" s="7" t="s">
        <v>206</v>
      </c>
      <c r="D345" s="13" t="s">
        <v>125</v>
      </c>
      <c r="E345" s="7" t="s">
        <v>1704</v>
      </c>
      <c r="F345" s="7"/>
      <c r="G345" s="13" t="s">
        <v>121</v>
      </c>
      <c r="H345" s="13" t="s">
        <v>1697</v>
      </c>
      <c r="I345" s="13"/>
    </row>
    <row r="346" spans="1:9" ht="18" x14ac:dyDescent="0.25">
      <c r="A346" s="15" t="s">
        <v>205</v>
      </c>
      <c r="B346" s="15" t="s">
        <v>89</v>
      </c>
      <c r="C346" s="9" t="s">
        <v>206</v>
      </c>
      <c r="D346" s="15" t="s">
        <v>126</v>
      </c>
      <c r="E346" s="9" t="s">
        <v>1705</v>
      </c>
      <c r="F346" s="9" t="s">
        <v>1706</v>
      </c>
      <c r="G346" s="15" t="s">
        <v>123</v>
      </c>
      <c r="H346" s="15" t="s">
        <v>1697</v>
      </c>
      <c r="I346" s="15"/>
    </row>
    <row r="347" spans="1:9" ht="18" x14ac:dyDescent="0.25">
      <c r="A347" s="13" t="s">
        <v>205</v>
      </c>
      <c r="B347" s="13" t="s">
        <v>89</v>
      </c>
      <c r="C347" s="7" t="s">
        <v>206</v>
      </c>
      <c r="D347" s="13" t="s">
        <v>125</v>
      </c>
      <c r="E347" s="7" t="s">
        <v>1707</v>
      </c>
      <c r="F347" s="7"/>
      <c r="G347" s="13" t="s">
        <v>122</v>
      </c>
      <c r="H347" s="13" t="s">
        <v>1697</v>
      </c>
      <c r="I347" s="13"/>
    </row>
    <row r="348" spans="1:9" ht="18" x14ac:dyDescent="0.25">
      <c r="A348" s="15" t="s">
        <v>205</v>
      </c>
      <c r="B348" s="15" t="s">
        <v>89</v>
      </c>
      <c r="C348" s="9" t="s">
        <v>206</v>
      </c>
      <c r="D348" s="15" t="s">
        <v>126</v>
      </c>
      <c r="E348" s="9" t="s">
        <v>1708</v>
      </c>
      <c r="F348" s="9"/>
      <c r="G348" s="15" t="s">
        <v>122</v>
      </c>
      <c r="H348" s="15" t="s">
        <v>1709</v>
      </c>
      <c r="I348" s="15" t="s">
        <v>1275</v>
      </c>
    </row>
    <row r="349" spans="1:9" ht="18" x14ac:dyDescent="0.25">
      <c r="A349" s="13" t="s">
        <v>205</v>
      </c>
      <c r="B349" s="13" t="s">
        <v>89</v>
      </c>
      <c r="C349" s="7" t="s">
        <v>206</v>
      </c>
      <c r="D349" s="13" t="s">
        <v>126</v>
      </c>
      <c r="E349" s="7" t="s">
        <v>1710</v>
      </c>
      <c r="F349" s="7"/>
      <c r="G349" s="13" t="s">
        <v>122</v>
      </c>
      <c r="H349" s="13" t="s">
        <v>1709</v>
      </c>
      <c r="I349" s="13"/>
    </row>
    <row r="350" spans="1:9" ht="18" x14ac:dyDescent="0.25">
      <c r="A350" s="15" t="s">
        <v>205</v>
      </c>
      <c r="B350" s="15" t="s">
        <v>89</v>
      </c>
      <c r="C350" s="9" t="s">
        <v>206</v>
      </c>
      <c r="D350" s="15" t="s">
        <v>126</v>
      </c>
      <c r="E350" s="9" t="s">
        <v>1711</v>
      </c>
      <c r="F350" s="9" t="s">
        <v>1712</v>
      </c>
      <c r="G350" s="15" t="s">
        <v>121</v>
      </c>
      <c r="H350" s="15" t="s">
        <v>1709</v>
      </c>
      <c r="I350" s="15"/>
    </row>
    <row r="351" spans="1:9" ht="36" x14ac:dyDescent="0.25">
      <c r="A351" s="13" t="s">
        <v>205</v>
      </c>
      <c r="B351" s="13" t="s">
        <v>89</v>
      </c>
      <c r="C351" s="7" t="s">
        <v>206</v>
      </c>
      <c r="D351" s="13" t="s">
        <v>126</v>
      </c>
      <c r="E351" s="7" t="s">
        <v>1713</v>
      </c>
      <c r="F351" s="7" t="s">
        <v>1714</v>
      </c>
      <c r="G351" s="13" t="s">
        <v>122</v>
      </c>
      <c r="H351" s="13" t="s">
        <v>1709</v>
      </c>
      <c r="I351" s="13"/>
    </row>
    <row r="352" spans="1:9" ht="18" x14ac:dyDescent="0.25">
      <c r="A352" s="15" t="s">
        <v>205</v>
      </c>
      <c r="B352" s="15" t="s">
        <v>89</v>
      </c>
      <c r="C352" s="9" t="s">
        <v>206</v>
      </c>
      <c r="D352" s="15" t="s">
        <v>126</v>
      </c>
      <c r="E352" s="9" t="s">
        <v>1715</v>
      </c>
      <c r="F352" s="9"/>
      <c r="G352" s="15" t="s">
        <v>121</v>
      </c>
      <c r="H352" s="15" t="s">
        <v>1709</v>
      </c>
      <c r="I352" s="15"/>
    </row>
    <row r="353" spans="1:9" ht="18" x14ac:dyDescent="0.25">
      <c r="A353" s="13" t="s">
        <v>205</v>
      </c>
      <c r="B353" s="13" t="s">
        <v>89</v>
      </c>
      <c r="C353" s="7" t="s">
        <v>206</v>
      </c>
      <c r="D353" s="13" t="s">
        <v>126</v>
      </c>
      <c r="E353" s="7" t="s">
        <v>1716</v>
      </c>
      <c r="F353" s="7"/>
      <c r="G353" s="13" t="s">
        <v>121</v>
      </c>
      <c r="H353" s="13" t="s">
        <v>1709</v>
      </c>
      <c r="I353" s="13"/>
    </row>
    <row r="354" spans="1:9" ht="36" x14ac:dyDescent="0.25">
      <c r="A354" s="15" t="s">
        <v>205</v>
      </c>
      <c r="B354" s="15" t="s">
        <v>89</v>
      </c>
      <c r="C354" s="9" t="s">
        <v>206</v>
      </c>
      <c r="D354" s="15" t="s">
        <v>126</v>
      </c>
      <c r="E354" s="9" t="s">
        <v>1717</v>
      </c>
      <c r="F354" s="9" t="s">
        <v>1718</v>
      </c>
      <c r="G354" s="15" t="s">
        <v>122</v>
      </c>
      <c r="H354" s="15" t="s">
        <v>1709</v>
      </c>
      <c r="I354" s="15"/>
    </row>
    <row r="355" spans="1:9" ht="18" x14ac:dyDescent="0.25">
      <c r="A355" s="13" t="s">
        <v>205</v>
      </c>
      <c r="B355" s="13" t="s">
        <v>89</v>
      </c>
      <c r="C355" s="7" t="s">
        <v>206</v>
      </c>
      <c r="D355" s="13" t="s">
        <v>126</v>
      </c>
      <c r="E355" s="7" t="s">
        <v>1719</v>
      </c>
      <c r="F355" s="7"/>
      <c r="G355" s="13" t="s">
        <v>121</v>
      </c>
      <c r="H355" s="13" t="s">
        <v>1709</v>
      </c>
      <c r="I355" s="13"/>
    </row>
    <row r="356" spans="1:9" ht="18" x14ac:dyDescent="0.25">
      <c r="A356" s="15" t="s">
        <v>205</v>
      </c>
      <c r="B356" s="15" t="s">
        <v>89</v>
      </c>
      <c r="C356" s="9" t="s">
        <v>206</v>
      </c>
      <c r="D356" s="15" t="s">
        <v>125</v>
      </c>
      <c r="E356" s="9" t="s">
        <v>1720</v>
      </c>
      <c r="F356" s="9"/>
      <c r="G356" s="15" t="s">
        <v>122</v>
      </c>
      <c r="H356" s="15" t="s">
        <v>1709</v>
      </c>
      <c r="I356" s="15"/>
    </row>
    <row r="357" spans="1:9" ht="18" x14ac:dyDescent="0.25">
      <c r="A357" s="13" t="s">
        <v>205</v>
      </c>
      <c r="B357" s="13" t="s">
        <v>89</v>
      </c>
      <c r="C357" s="7" t="s">
        <v>206</v>
      </c>
      <c r="D357" s="13" t="s">
        <v>126</v>
      </c>
      <c r="E357" s="7" t="s">
        <v>1721</v>
      </c>
      <c r="F357" s="7"/>
      <c r="G357" s="13" t="s">
        <v>122</v>
      </c>
      <c r="H357" s="13" t="s">
        <v>1709</v>
      </c>
      <c r="I357" s="13"/>
    </row>
    <row r="358" spans="1:9" ht="18" x14ac:dyDescent="0.25">
      <c r="A358" s="15" t="s">
        <v>205</v>
      </c>
      <c r="B358" s="15" t="s">
        <v>89</v>
      </c>
      <c r="C358" s="9" t="s">
        <v>206</v>
      </c>
      <c r="D358" s="15" t="s">
        <v>126</v>
      </c>
      <c r="E358" s="9" t="s">
        <v>1722</v>
      </c>
      <c r="F358" s="9"/>
      <c r="G358" s="15" t="s">
        <v>122</v>
      </c>
      <c r="H358" s="15" t="s">
        <v>1709</v>
      </c>
      <c r="I358" s="15"/>
    </row>
    <row r="359" spans="1:9" ht="18" x14ac:dyDescent="0.25">
      <c r="A359" s="13" t="s">
        <v>205</v>
      </c>
      <c r="B359" s="13" t="s">
        <v>89</v>
      </c>
      <c r="C359" s="7" t="s">
        <v>206</v>
      </c>
      <c r="D359" s="13" t="s">
        <v>126</v>
      </c>
      <c r="E359" s="7" t="s">
        <v>1723</v>
      </c>
      <c r="F359" s="7" t="s">
        <v>1724</v>
      </c>
      <c r="G359" s="13" t="s">
        <v>122</v>
      </c>
      <c r="H359" s="13" t="s">
        <v>1725</v>
      </c>
      <c r="I359" s="13" t="s">
        <v>1275</v>
      </c>
    </row>
    <row r="360" spans="1:9" ht="36" x14ac:dyDescent="0.25">
      <c r="A360" s="15" t="s">
        <v>205</v>
      </c>
      <c r="B360" s="15" t="s">
        <v>89</v>
      </c>
      <c r="C360" s="9" t="s">
        <v>206</v>
      </c>
      <c r="D360" s="15" t="s">
        <v>126</v>
      </c>
      <c r="E360" s="9" t="s">
        <v>1726</v>
      </c>
      <c r="F360" s="9"/>
      <c r="G360" s="15" t="s">
        <v>121</v>
      </c>
      <c r="H360" s="15" t="s">
        <v>1727</v>
      </c>
      <c r="I360" s="15"/>
    </row>
    <row r="361" spans="1:9" ht="18" x14ac:dyDescent="0.25">
      <c r="A361" s="13" t="s">
        <v>205</v>
      </c>
      <c r="B361" s="13" t="s">
        <v>89</v>
      </c>
      <c r="C361" s="7" t="s">
        <v>206</v>
      </c>
      <c r="D361" s="13" t="s">
        <v>125</v>
      </c>
      <c r="E361" s="7" t="s">
        <v>1728</v>
      </c>
      <c r="F361" s="7"/>
      <c r="G361" s="13" t="s">
        <v>123</v>
      </c>
      <c r="H361" s="13" t="s">
        <v>1727</v>
      </c>
      <c r="I361" s="13"/>
    </row>
    <row r="362" spans="1:9" ht="36" x14ac:dyDescent="0.25">
      <c r="A362" s="15" t="s">
        <v>205</v>
      </c>
      <c r="B362" s="15" t="s">
        <v>89</v>
      </c>
      <c r="C362" s="9" t="s">
        <v>206</v>
      </c>
      <c r="D362" s="15" t="s">
        <v>125</v>
      </c>
      <c r="E362" s="9" t="s">
        <v>1729</v>
      </c>
      <c r="F362" s="9"/>
      <c r="G362" s="15" t="s">
        <v>122</v>
      </c>
      <c r="H362" s="15" t="s">
        <v>1727</v>
      </c>
      <c r="I362" s="15"/>
    </row>
    <row r="363" spans="1:9" ht="18" x14ac:dyDescent="0.25">
      <c r="A363" s="13" t="s">
        <v>205</v>
      </c>
      <c r="B363" s="13" t="s">
        <v>89</v>
      </c>
      <c r="C363" s="7" t="s">
        <v>206</v>
      </c>
      <c r="D363" s="13" t="s">
        <v>125</v>
      </c>
      <c r="E363" s="7" t="s">
        <v>1730</v>
      </c>
      <c r="F363" s="7"/>
      <c r="G363" s="13" t="s">
        <v>121</v>
      </c>
      <c r="H363" s="13" t="s">
        <v>1727</v>
      </c>
      <c r="I363" s="13"/>
    </row>
    <row r="364" spans="1:9" ht="36" x14ac:dyDescent="0.25">
      <c r="A364" s="15" t="s">
        <v>205</v>
      </c>
      <c r="B364" s="15" t="s">
        <v>89</v>
      </c>
      <c r="C364" s="9" t="s">
        <v>206</v>
      </c>
      <c r="D364" s="15" t="s">
        <v>125</v>
      </c>
      <c r="E364" s="9" t="s">
        <v>1731</v>
      </c>
      <c r="F364" s="9"/>
      <c r="G364" s="15" t="s">
        <v>123</v>
      </c>
      <c r="H364" s="15" t="s">
        <v>1727</v>
      </c>
      <c r="I364" s="15"/>
    </row>
    <row r="365" spans="1:9" ht="18" x14ac:dyDescent="0.25">
      <c r="A365" s="13" t="s">
        <v>205</v>
      </c>
      <c r="B365" s="13" t="s">
        <v>89</v>
      </c>
      <c r="C365" s="7" t="s">
        <v>206</v>
      </c>
      <c r="D365" s="13" t="s">
        <v>126</v>
      </c>
      <c r="E365" s="7" t="s">
        <v>1732</v>
      </c>
      <c r="F365" s="7"/>
      <c r="G365" s="13" t="s">
        <v>121</v>
      </c>
      <c r="H365" s="13" t="s">
        <v>1727</v>
      </c>
      <c r="I365" s="13"/>
    </row>
    <row r="366" spans="1:9" ht="18" x14ac:dyDescent="0.25">
      <c r="A366" s="15" t="s">
        <v>205</v>
      </c>
      <c r="B366" s="15" t="s">
        <v>89</v>
      </c>
      <c r="C366" s="9" t="s">
        <v>206</v>
      </c>
      <c r="D366" s="15" t="s">
        <v>125</v>
      </c>
      <c r="E366" s="9" t="s">
        <v>1733</v>
      </c>
      <c r="F366" s="9" t="s">
        <v>1734</v>
      </c>
      <c r="G366" s="15" t="s">
        <v>121</v>
      </c>
      <c r="H366" s="15" t="s">
        <v>1697</v>
      </c>
      <c r="I366" s="15" t="s">
        <v>1318</v>
      </c>
    </row>
    <row r="367" spans="1:9" ht="18" x14ac:dyDescent="0.25">
      <c r="A367" s="13" t="s">
        <v>208</v>
      </c>
      <c r="B367" s="13" t="s">
        <v>89</v>
      </c>
      <c r="C367" s="7" t="s">
        <v>209</v>
      </c>
      <c r="D367" s="13" t="s">
        <v>125</v>
      </c>
      <c r="E367" s="7" t="s">
        <v>1735</v>
      </c>
      <c r="F367" s="7" t="s">
        <v>1736</v>
      </c>
      <c r="G367" s="13" t="s">
        <v>123</v>
      </c>
      <c r="H367" s="13" t="s">
        <v>1737</v>
      </c>
      <c r="I367" s="13" t="s">
        <v>1275</v>
      </c>
    </row>
    <row r="368" spans="1:9" ht="18" x14ac:dyDescent="0.25">
      <c r="A368" s="15" t="s">
        <v>208</v>
      </c>
      <c r="B368" s="15" t="s">
        <v>89</v>
      </c>
      <c r="C368" s="9" t="s">
        <v>209</v>
      </c>
      <c r="D368" s="15" t="s">
        <v>126</v>
      </c>
      <c r="E368" s="9" t="s">
        <v>1738</v>
      </c>
      <c r="F368" s="9"/>
      <c r="G368" s="15" t="s">
        <v>122</v>
      </c>
      <c r="H368" s="15" t="s">
        <v>1737</v>
      </c>
      <c r="I368" s="15" t="s">
        <v>1275</v>
      </c>
    </row>
    <row r="369" spans="1:9" ht="18" x14ac:dyDescent="0.25">
      <c r="A369" s="13" t="s">
        <v>208</v>
      </c>
      <c r="B369" s="13" t="s">
        <v>89</v>
      </c>
      <c r="C369" s="7" t="s">
        <v>209</v>
      </c>
      <c r="D369" s="13" t="s">
        <v>125</v>
      </c>
      <c r="E369" s="7" t="s">
        <v>1739</v>
      </c>
      <c r="F369" s="7"/>
      <c r="G369" s="13" t="s">
        <v>123</v>
      </c>
      <c r="H369" s="13" t="s">
        <v>1737</v>
      </c>
      <c r="I369" s="13" t="s">
        <v>1275</v>
      </c>
    </row>
    <row r="370" spans="1:9" ht="18" x14ac:dyDescent="0.25">
      <c r="A370" s="15" t="s">
        <v>208</v>
      </c>
      <c r="B370" s="15" t="s">
        <v>89</v>
      </c>
      <c r="C370" s="9" t="s">
        <v>209</v>
      </c>
      <c r="D370" s="15" t="s">
        <v>126</v>
      </c>
      <c r="E370" s="9" t="s">
        <v>1740</v>
      </c>
      <c r="F370" s="9"/>
      <c r="G370" s="15" t="s">
        <v>122</v>
      </c>
      <c r="H370" s="15" t="s">
        <v>1737</v>
      </c>
      <c r="I370" s="15" t="s">
        <v>1275</v>
      </c>
    </row>
    <row r="371" spans="1:9" ht="18" x14ac:dyDescent="0.25">
      <c r="A371" s="13" t="s">
        <v>208</v>
      </c>
      <c r="B371" s="13" t="s">
        <v>89</v>
      </c>
      <c r="C371" s="7" t="s">
        <v>209</v>
      </c>
      <c r="D371" s="13" t="s">
        <v>125</v>
      </c>
      <c r="E371" s="7" t="s">
        <v>1741</v>
      </c>
      <c r="F371" s="7"/>
      <c r="G371" s="13" t="s">
        <v>122</v>
      </c>
      <c r="H371" s="13" t="s">
        <v>1737</v>
      </c>
      <c r="I371" s="13" t="s">
        <v>1275</v>
      </c>
    </row>
    <row r="372" spans="1:9" ht="18" x14ac:dyDescent="0.25">
      <c r="A372" s="15" t="s">
        <v>208</v>
      </c>
      <c r="B372" s="15" t="s">
        <v>89</v>
      </c>
      <c r="C372" s="9" t="s">
        <v>209</v>
      </c>
      <c r="D372" s="15" t="s">
        <v>126</v>
      </c>
      <c r="E372" s="9" t="s">
        <v>1742</v>
      </c>
      <c r="F372" s="9"/>
      <c r="G372" s="15" t="s">
        <v>122</v>
      </c>
      <c r="H372" s="15" t="s">
        <v>1737</v>
      </c>
      <c r="I372" s="15" t="s">
        <v>1275</v>
      </c>
    </row>
    <row r="373" spans="1:9" ht="18" x14ac:dyDescent="0.25">
      <c r="A373" s="13" t="s">
        <v>208</v>
      </c>
      <c r="B373" s="13" t="s">
        <v>89</v>
      </c>
      <c r="C373" s="7" t="s">
        <v>209</v>
      </c>
      <c r="D373" s="13" t="s">
        <v>126</v>
      </c>
      <c r="E373" s="7" t="s">
        <v>1743</v>
      </c>
      <c r="F373" s="7" t="s">
        <v>1744</v>
      </c>
      <c r="G373" s="13" t="s">
        <v>122</v>
      </c>
      <c r="H373" s="13" t="s">
        <v>1737</v>
      </c>
      <c r="I373" s="13" t="s">
        <v>1275</v>
      </c>
    </row>
    <row r="374" spans="1:9" ht="18" x14ac:dyDescent="0.25">
      <c r="A374" s="15" t="s">
        <v>208</v>
      </c>
      <c r="B374" s="15" t="s">
        <v>89</v>
      </c>
      <c r="C374" s="9" t="s">
        <v>209</v>
      </c>
      <c r="D374" s="15" t="s">
        <v>127</v>
      </c>
      <c r="E374" s="9" t="s">
        <v>1745</v>
      </c>
      <c r="F374" s="9" t="s">
        <v>1746</v>
      </c>
      <c r="G374" s="15" t="s">
        <v>121</v>
      </c>
      <c r="H374" s="15" t="s">
        <v>1737</v>
      </c>
      <c r="I374" s="15" t="s">
        <v>1275</v>
      </c>
    </row>
    <row r="375" spans="1:9" ht="18" x14ac:dyDescent="0.25">
      <c r="A375" s="13" t="s">
        <v>208</v>
      </c>
      <c r="B375" s="13" t="s">
        <v>89</v>
      </c>
      <c r="C375" s="7" t="s">
        <v>209</v>
      </c>
      <c r="D375" s="13" t="s">
        <v>126</v>
      </c>
      <c r="E375" s="7" t="s">
        <v>1747</v>
      </c>
      <c r="F375" s="7"/>
      <c r="G375" s="13" t="s">
        <v>122</v>
      </c>
      <c r="H375" s="13" t="s">
        <v>1737</v>
      </c>
      <c r="I375" s="13" t="s">
        <v>1275</v>
      </c>
    </row>
    <row r="376" spans="1:9" ht="18" x14ac:dyDescent="0.25">
      <c r="A376" s="15" t="s">
        <v>208</v>
      </c>
      <c r="B376" s="15" t="s">
        <v>89</v>
      </c>
      <c r="C376" s="9" t="s">
        <v>209</v>
      </c>
      <c r="D376" s="15" t="s">
        <v>126</v>
      </c>
      <c r="E376" s="9" t="s">
        <v>1748</v>
      </c>
      <c r="F376" s="9"/>
      <c r="G376" s="15" t="s">
        <v>122</v>
      </c>
      <c r="H376" s="15" t="s">
        <v>1737</v>
      </c>
      <c r="I376" s="15" t="s">
        <v>1275</v>
      </c>
    </row>
    <row r="377" spans="1:9" ht="18" x14ac:dyDescent="0.25">
      <c r="A377" s="13" t="s">
        <v>208</v>
      </c>
      <c r="B377" s="13" t="s">
        <v>89</v>
      </c>
      <c r="C377" s="7" t="s">
        <v>209</v>
      </c>
      <c r="D377" s="13" t="s">
        <v>126</v>
      </c>
      <c r="E377" s="7" t="s">
        <v>1749</v>
      </c>
      <c r="F377" s="7" t="s">
        <v>1750</v>
      </c>
      <c r="G377" s="13" t="s">
        <v>122</v>
      </c>
      <c r="H377" s="13" t="s">
        <v>1737</v>
      </c>
      <c r="I377" s="13" t="s">
        <v>1275</v>
      </c>
    </row>
    <row r="378" spans="1:9" ht="18" x14ac:dyDescent="0.25">
      <c r="A378" s="15" t="s">
        <v>208</v>
      </c>
      <c r="B378" s="15" t="s">
        <v>89</v>
      </c>
      <c r="C378" s="9" t="s">
        <v>209</v>
      </c>
      <c r="D378" s="15" t="s">
        <v>127</v>
      </c>
      <c r="E378" s="9" t="s">
        <v>1751</v>
      </c>
      <c r="F378" s="9"/>
      <c r="G378" s="15" t="s">
        <v>122</v>
      </c>
      <c r="H378" s="15" t="s">
        <v>1737</v>
      </c>
      <c r="I378" s="15" t="s">
        <v>1275</v>
      </c>
    </row>
    <row r="379" spans="1:9" ht="18" x14ac:dyDescent="0.25">
      <c r="A379" s="13" t="s">
        <v>208</v>
      </c>
      <c r="B379" s="13" t="s">
        <v>89</v>
      </c>
      <c r="C379" s="7" t="s">
        <v>209</v>
      </c>
      <c r="D379" s="13" t="s">
        <v>127</v>
      </c>
      <c r="E379" s="7" t="s">
        <v>1752</v>
      </c>
      <c r="F379" s="7"/>
      <c r="G379" s="13" t="s">
        <v>122</v>
      </c>
      <c r="H379" s="13" t="s">
        <v>1753</v>
      </c>
      <c r="I379" s="13" t="s">
        <v>1275</v>
      </c>
    </row>
    <row r="380" spans="1:9" ht="18" x14ac:dyDescent="0.25">
      <c r="A380" s="15" t="s">
        <v>208</v>
      </c>
      <c r="B380" s="15" t="s">
        <v>89</v>
      </c>
      <c r="C380" s="9" t="s">
        <v>209</v>
      </c>
      <c r="D380" s="15" t="s">
        <v>126</v>
      </c>
      <c r="E380" s="9" t="s">
        <v>1754</v>
      </c>
      <c r="F380" s="9"/>
      <c r="G380" s="15" t="s">
        <v>122</v>
      </c>
      <c r="H380" s="15" t="s">
        <v>1753</v>
      </c>
      <c r="I380" s="15" t="s">
        <v>1275</v>
      </c>
    </row>
    <row r="381" spans="1:9" ht="18" x14ac:dyDescent="0.25">
      <c r="A381" s="13" t="s">
        <v>208</v>
      </c>
      <c r="B381" s="13" t="s">
        <v>89</v>
      </c>
      <c r="C381" s="7" t="s">
        <v>209</v>
      </c>
      <c r="D381" s="13" t="s">
        <v>127</v>
      </c>
      <c r="E381" s="7" t="s">
        <v>1755</v>
      </c>
      <c r="F381" s="7"/>
      <c r="G381" s="13" t="s">
        <v>123</v>
      </c>
      <c r="H381" s="13" t="s">
        <v>1753</v>
      </c>
      <c r="I381" s="13" t="s">
        <v>1275</v>
      </c>
    </row>
    <row r="382" spans="1:9" ht="18" x14ac:dyDescent="0.25">
      <c r="A382" s="15" t="s">
        <v>211</v>
      </c>
      <c r="B382" s="15" t="s">
        <v>89</v>
      </c>
      <c r="C382" s="9" t="s">
        <v>212</v>
      </c>
      <c r="D382" s="15" t="s">
        <v>127</v>
      </c>
      <c r="E382" s="9" t="s">
        <v>1756</v>
      </c>
      <c r="F382" s="9" t="s">
        <v>1757</v>
      </c>
      <c r="G382" s="15" t="s">
        <v>121</v>
      </c>
      <c r="H382" s="15" t="s">
        <v>213</v>
      </c>
      <c r="I382" s="15"/>
    </row>
    <row r="383" spans="1:9" ht="18" x14ac:dyDescent="0.25">
      <c r="A383" s="13" t="s">
        <v>211</v>
      </c>
      <c r="B383" s="13" t="s">
        <v>89</v>
      </c>
      <c r="C383" s="7" t="s">
        <v>212</v>
      </c>
      <c r="D383" s="13" t="s">
        <v>127</v>
      </c>
      <c r="E383" s="7" t="s">
        <v>1758</v>
      </c>
      <c r="F383" s="7" t="s">
        <v>1759</v>
      </c>
      <c r="G383" s="13" t="s">
        <v>122</v>
      </c>
      <c r="H383" s="13" t="s">
        <v>213</v>
      </c>
      <c r="I383" s="13"/>
    </row>
    <row r="384" spans="1:9" ht="18" x14ac:dyDescent="0.25">
      <c r="A384" s="15" t="s">
        <v>214</v>
      </c>
      <c r="B384" s="15" t="s">
        <v>89</v>
      </c>
      <c r="C384" s="9" t="s">
        <v>215</v>
      </c>
      <c r="D384" s="15" t="s">
        <v>125</v>
      </c>
      <c r="E384" s="9" t="s">
        <v>1760</v>
      </c>
      <c r="F384" s="9" t="s">
        <v>1761</v>
      </c>
      <c r="G384" s="15" t="s">
        <v>121</v>
      </c>
      <c r="H384" s="15" t="s">
        <v>216</v>
      </c>
      <c r="I384" s="15"/>
    </row>
    <row r="385" spans="1:9" ht="18" x14ac:dyDescent="0.25">
      <c r="A385" s="13" t="s">
        <v>214</v>
      </c>
      <c r="B385" s="13" t="s">
        <v>89</v>
      </c>
      <c r="C385" s="7" t="s">
        <v>215</v>
      </c>
      <c r="D385" s="13" t="s">
        <v>126</v>
      </c>
      <c r="E385" s="7" t="s">
        <v>1762</v>
      </c>
      <c r="F385" s="7" t="s">
        <v>1763</v>
      </c>
      <c r="G385" s="13" t="s">
        <v>122</v>
      </c>
      <c r="H385" s="13" t="s">
        <v>216</v>
      </c>
      <c r="I385" s="13"/>
    </row>
    <row r="386" spans="1:9" ht="18" x14ac:dyDescent="0.25">
      <c r="A386" s="15" t="s">
        <v>214</v>
      </c>
      <c r="B386" s="15" t="s">
        <v>89</v>
      </c>
      <c r="C386" s="9" t="s">
        <v>215</v>
      </c>
      <c r="D386" s="15" t="s">
        <v>126</v>
      </c>
      <c r="E386" s="9" t="s">
        <v>1764</v>
      </c>
      <c r="F386" s="9"/>
      <c r="G386" s="15" t="s">
        <v>122</v>
      </c>
      <c r="H386" s="15" t="s">
        <v>216</v>
      </c>
      <c r="I386" s="15"/>
    </row>
    <row r="387" spans="1:9" ht="36" x14ac:dyDescent="0.25">
      <c r="A387" s="13" t="s">
        <v>214</v>
      </c>
      <c r="B387" s="13" t="s">
        <v>89</v>
      </c>
      <c r="C387" s="7" t="s">
        <v>215</v>
      </c>
      <c r="D387" s="13" t="s">
        <v>125</v>
      </c>
      <c r="E387" s="7" t="s">
        <v>1765</v>
      </c>
      <c r="F387" s="7" t="s">
        <v>1766</v>
      </c>
      <c r="G387" s="13" t="s">
        <v>121</v>
      </c>
      <c r="H387" s="13" t="s">
        <v>216</v>
      </c>
      <c r="I387" s="13" t="s">
        <v>1318</v>
      </c>
    </row>
    <row r="388" spans="1:9" ht="18" x14ac:dyDescent="0.25">
      <c r="A388" s="15" t="s">
        <v>217</v>
      </c>
      <c r="B388" s="15" t="s">
        <v>89</v>
      </c>
      <c r="C388" s="9" t="s">
        <v>218</v>
      </c>
      <c r="D388" s="15" t="s">
        <v>126</v>
      </c>
      <c r="E388" s="9" t="s">
        <v>1767</v>
      </c>
      <c r="F388" s="9" t="s">
        <v>1768</v>
      </c>
      <c r="G388" s="15" t="s">
        <v>122</v>
      </c>
      <c r="H388" s="15" t="s">
        <v>219</v>
      </c>
      <c r="I388" s="15"/>
    </row>
    <row r="389" spans="1:9" ht="18" x14ac:dyDescent="0.25">
      <c r="A389" s="13" t="s">
        <v>220</v>
      </c>
      <c r="B389" s="13" t="s">
        <v>89</v>
      </c>
      <c r="C389" s="7" t="s">
        <v>221</v>
      </c>
      <c r="D389" s="13" t="s">
        <v>126</v>
      </c>
      <c r="E389" s="7" t="s">
        <v>1769</v>
      </c>
      <c r="F389" s="7"/>
      <c r="G389" s="13" t="s">
        <v>122</v>
      </c>
      <c r="H389" s="13" t="s">
        <v>222</v>
      </c>
      <c r="I389" s="13"/>
    </row>
    <row r="390" spans="1:9" ht="18" x14ac:dyDescent="0.25">
      <c r="A390" s="15" t="s">
        <v>223</v>
      </c>
      <c r="B390" s="15" t="s">
        <v>89</v>
      </c>
      <c r="C390" s="9" t="s">
        <v>224</v>
      </c>
      <c r="D390" s="15" t="s">
        <v>125</v>
      </c>
      <c r="E390" s="9" t="s">
        <v>1770</v>
      </c>
      <c r="F390" s="9" t="s">
        <v>1771</v>
      </c>
      <c r="G390" s="15" t="s">
        <v>122</v>
      </c>
      <c r="H390" s="15" t="s">
        <v>222</v>
      </c>
      <c r="I390" s="15"/>
    </row>
    <row r="391" spans="1:9" ht="18" x14ac:dyDescent="0.25">
      <c r="A391" s="13" t="s">
        <v>223</v>
      </c>
      <c r="B391" s="13" t="s">
        <v>89</v>
      </c>
      <c r="C391" s="7" t="s">
        <v>224</v>
      </c>
      <c r="D391" s="13" t="s">
        <v>126</v>
      </c>
      <c r="E391" s="7" t="s">
        <v>1772</v>
      </c>
      <c r="F391" s="7" t="s">
        <v>1773</v>
      </c>
      <c r="G391" s="13" t="s">
        <v>121</v>
      </c>
      <c r="H391" s="13" t="s">
        <v>222</v>
      </c>
      <c r="I391" s="13"/>
    </row>
    <row r="392" spans="1:9" ht="18" x14ac:dyDescent="0.25">
      <c r="A392" s="15" t="s">
        <v>225</v>
      </c>
      <c r="B392" s="15" t="s">
        <v>89</v>
      </c>
      <c r="C392" s="9" t="s">
        <v>226</v>
      </c>
      <c r="D392" s="15" t="s">
        <v>126</v>
      </c>
      <c r="E392" s="9" t="s">
        <v>1774</v>
      </c>
      <c r="F392" s="9"/>
      <c r="G392" s="15" t="s">
        <v>122</v>
      </c>
      <c r="H392" s="15" t="s">
        <v>227</v>
      </c>
      <c r="I392" s="15"/>
    </row>
    <row r="393" spans="1:9" ht="18" x14ac:dyDescent="0.25">
      <c r="A393" s="13" t="s">
        <v>225</v>
      </c>
      <c r="B393" s="13" t="s">
        <v>89</v>
      </c>
      <c r="C393" s="7" t="s">
        <v>226</v>
      </c>
      <c r="D393" s="13" t="s">
        <v>125</v>
      </c>
      <c r="E393" s="7" t="s">
        <v>1775</v>
      </c>
      <c r="F393" s="7"/>
      <c r="G393" s="13" t="s">
        <v>123</v>
      </c>
      <c r="H393" s="13" t="s">
        <v>227</v>
      </c>
      <c r="I393" s="13"/>
    </row>
    <row r="394" spans="1:9" ht="18" x14ac:dyDescent="0.25">
      <c r="A394" s="15" t="s">
        <v>225</v>
      </c>
      <c r="B394" s="15" t="s">
        <v>89</v>
      </c>
      <c r="C394" s="9" t="s">
        <v>226</v>
      </c>
      <c r="D394" s="15" t="s">
        <v>126</v>
      </c>
      <c r="E394" s="9" t="s">
        <v>1776</v>
      </c>
      <c r="F394" s="9"/>
      <c r="G394" s="15" t="s">
        <v>122</v>
      </c>
      <c r="H394" s="15" t="s">
        <v>227</v>
      </c>
      <c r="I394" s="15"/>
    </row>
    <row r="395" spans="1:9" ht="18" x14ac:dyDescent="0.25">
      <c r="A395" s="13" t="s">
        <v>225</v>
      </c>
      <c r="B395" s="13" t="s">
        <v>89</v>
      </c>
      <c r="C395" s="7" t="s">
        <v>226</v>
      </c>
      <c r="D395" s="13" t="s">
        <v>125</v>
      </c>
      <c r="E395" s="7" t="s">
        <v>1777</v>
      </c>
      <c r="F395" s="7"/>
      <c r="G395" s="13" t="s">
        <v>121</v>
      </c>
      <c r="H395" s="13" t="s">
        <v>227</v>
      </c>
      <c r="I395" s="13"/>
    </row>
    <row r="396" spans="1:9" ht="18" x14ac:dyDescent="0.25">
      <c r="A396" s="15" t="s">
        <v>228</v>
      </c>
      <c r="B396" s="15" t="s">
        <v>89</v>
      </c>
      <c r="C396" s="9" t="s">
        <v>229</v>
      </c>
      <c r="D396" s="15" t="s">
        <v>126</v>
      </c>
      <c r="E396" s="9" t="s">
        <v>1778</v>
      </c>
      <c r="F396" s="9" t="s">
        <v>1779</v>
      </c>
      <c r="G396" s="15" t="s">
        <v>122</v>
      </c>
      <c r="H396" s="15" t="s">
        <v>230</v>
      </c>
      <c r="I396" s="15"/>
    </row>
    <row r="397" spans="1:9" ht="18" x14ac:dyDescent="0.25">
      <c r="A397" s="13" t="s">
        <v>228</v>
      </c>
      <c r="B397" s="13" t="s">
        <v>89</v>
      </c>
      <c r="C397" s="7" t="s">
        <v>229</v>
      </c>
      <c r="D397" s="13" t="s">
        <v>126</v>
      </c>
      <c r="E397" s="7" t="s">
        <v>1780</v>
      </c>
      <c r="F397" s="7" t="s">
        <v>1781</v>
      </c>
      <c r="G397" s="13" t="s">
        <v>122</v>
      </c>
      <c r="H397" s="13" t="s">
        <v>230</v>
      </c>
      <c r="I397" s="13"/>
    </row>
    <row r="398" spans="1:9" ht="18" x14ac:dyDescent="0.25">
      <c r="A398" s="15" t="s">
        <v>228</v>
      </c>
      <c r="B398" s="15" t="s">
        <v>89</v>
      </c>
      <c r="C398" s="9" t="s">
        <v>229</v>
      </c>
      <c r="D398" s="15" t="s">
        <v>125</v>
      </c>
      <c r="E398" s="9" t="s">
        <v>1782</v>
      </c>
      <c r="F398" s="9"/>
      <c r="G398" s="15" t="s">
        <v>122</v>
      </c>
      <c r="H398" s="15" t="s">
        <v>230</v>
      </c>
      <c r="I398" s="15"/>
    </row>
    <row r="399" spans="1:9" ht="18" x14ac:dyDescent="0.25">
      <c r="A399" s="13" t="s">
        <v>228</v>
      </c>
      <c r="B399" s="13" t="s">
        <v>89</v>
      </c>
      <c r="C399" s="7" t="s">
        <v>229</v>
      </c>
      <c r="D399" s="13" t="s">
        <v>126</v>
      </c>
      <c r="E399" s="7" t="s">
        <v>1783</v>
      </c>
      <c r="F399" s="7"/>
      <c r="G399" s="13" t="s">
        <v>122</v>
      </c>
      <c r="H399" s="13" t="s">
        <v>230</v>
      </c>
      <c r="I399" s="13"/>
    </row>
    <row r="400" spans="1:9" ht="18" x14ac:dyDescent="0.25">
      <c r="A400" s="15" t="s">
        <v>228</v>
      </c>
      <c r="B400" s="15" t="s">
        <v>89</v>
      </c>
      <c r="C400" s="9" t="s">
        <v>229</v>
      </c>
      <c r="D400" s="15" t="s">
        <v>127</v>
      </c>
      <c r="E400" s="9" t="s">
        <v>1784</v>
      </c>
      <c r="F400" s="9"/>
      <c r="G400" s="15" t="s">
        <v>122</v>
      </c>
      <c r="H400" s="15" t="s">
        <v>230</v>
      </c>
      <c r="I400" s="15"/>
    </row>
    <row r="401" spans="1:9" ht="18" x14ac:dyDescent="0.25">
      <c r="A401" s="13" t="s">
        <v>228</v>
      </c>
      <c r="B401" s="13" t="s">
        <v>89</v>
      </c>
      <c r="C401" s="7" t="s">
        <v>229</v>
      </c>
      <c r="D401" s="13" t="s">
        <v>127</v>
      </c>
      <c r="E401" s="7" t="s">
        <v>1785</v>
      </c>
      <c r="F401" s="7"/>
      <c r="G401" s="13" t="s">
        <v>121</v>
      </c>
      <c r="H401" s="13" t="s">
        <v>230</v>
      </c>
      <c r="I401" s="13"/>
    </row>
    <row r="402" spans="1:9" ht="36" x14ac:dyDescent="0.25">
      <c r="A402" s="15" t="s">
        <v>231</v>
      </c>
      <c r="B402" s="15" t="s">
        <v>89</v>
      </c>
      <c r="C402" s="9" t="s">
        <v>232</v>
      </c>
      <c r="D402" s="15" t="s">
        <v>125</v>
      </c>
      <c r="E402" s="9" t="s">
        <v>1786</v>
      </c>
      <c r="F402" s="9" t="s">
        <v>1787</v>
      </c>
      <c r="G402" s="15" t="s">
        <v>121</v>
      </c>
      <c r="H402" s="15" t="s">
        <v>170</v>
      </c>
      <c r="I402" s="15" t="s">
        <v>1318</v>
      </c>
    </row>
    <row r="403" spans="1:9" ht="36" x14ac:dyDescent="0.25">
      <c r="A403" s="13" t="s">
        <v>233</v>
      </c>
      <c r="B403" s="13" t="s">
        <v>90</v>
      </c>
      <c r="C403" s="7" t="s">
        <v>234</v>
      </c>
      <c r="D403" s="13" t="s">
        <v>125</v>
      </c>
      <c r="E403" s="7" t="s">
        <v>1788</v>
      </c>
      <c r="F403" s="7"/>
      <c r="G403" s="13" t="s">
        <v>123</v>
      </c>
      <c r="H403" s="13" t="s">
        <v>1789</v>
      </c>
      <c r="I403" s="13"/>
    </row>
    <row r="404" spans="1:9" ht="36" x14ac:dyDescent="0.25">
      <c r="A404" s="15" t="s">
        <v>233</v>
      </c>
      <c r="B404" s="15" t="s">
        <v>90</v>
      </c>
      <c r="C404" s="9" t="s">
        <v>234</v>
      </c>
      <c r="D404" s="15" t="s">
        <v>125</v>
      </c>
      <c r="E404" s="9" t="s">
        <v>1790</v>
      </c>
      <c r="F404" s="9"/>
      <c r="G404" s="15" t="s">
        <v>122</v>
      </c>
      <c r="H404" s="15" t="s">
        <v>1789</v>
      </c>
      <c r="I404" s="15"/>
    </row>
    <row r="405" spans="1:9" ht="18" x14ac:dyDescent="0.25">
      <c r="A405" s="13" t="s">
        <v>233</v>
      </c>
      <c r="B405" s="13" t="s">
        <v>90</v>
      </c>
      <c r="C405" s="7" t="s">
        <v>234</v>
      </c>
      <c r="D405" s="13" t="s">
        <v>125</v>
      </c>
      <c r="E405" s="7" t="s">
        <v>1791</v>
      </c>
      <c r="F405" s="7"/>
      <c r="G405" s="13" t="s">
        <v>123</v>
      </c>
      <c r="H405" s="13" t="s">
        <v>1792</v>
      </c>
      <c r="I405" s="13" t="s">
        <v>1275</v>
      </c>
    </row>
    <row r="406" spans="1:9" ht="54" x14ac:dyDescent="0.25">
      <c r="A406" s="15" t="s">
        <v>233</v>
      </c>
      <c r="B406" s="15" t="s">
        <v>90</v>
      </c>
      <c r="C406" s="9" t="s">
        <v>234</v>
      </c>
      <c r="D406" s="15" t="s">
        <v>124</v>
      </c>
      <c r="E406" s="9" t="s">
        <v>1793</v>
      </c>
      <c r="F406" s="9"/>
      <c r="G406" s="15" t="s">
        <v>123</v>
      </c>
      <c r="H406" s="15" t="s">
        <v>1792</v>
      </c>
      <c r="I406" s="15" t="s">
        <v>1275</v>
      </c>
    </row>
    <row r="407" spans="1:9" ht="36" x14ac:dyDescent="0.25">
      <c r="A407" s="13" t="s">
        <v>233</v>
      </c>
      <c r="B407" s="13" t="s">
        <v>90</v>
      </c>
      <c r="C407" s="7" t="s">
        <v>234</v>
      </c>
      <c r="D407" s="13" t="s">
        <v>125</v>
      </c>
      <c r="E407" s="7" t="s">
        <v>1794</v>
      </c>
      <c r="F407" s="7" t="s">
        <v>1795</v>
      </c>
      <c r="G407" s="13" t="s">
        <v>121</v>
      </c>
      <c r="H407" s="13" t="s">
        <v>1792</v>
      </c>
      <c r="I407" s="13"/>
    </row>
    <row r="408" spans="1:9" ht="18" x14ac:dyDescent="0.25">
      <c r="A408" s="15" t="s">
        <v>233</v>
      </c>
      <c r="B408" s="15" t="s">
        <v>90</v>
      </c>
      <c r="C408" s="9" t="s">
        <v>234</v>
      </c>
      <c r="D408" s="15" t="s">
        <v>125</v>
      </c>
      <c r="E408" s="9" t="s">
        <v>1796</v>
      </c>
      <c r="F408" s="9"/>
      <c r="G408" s="15" t="s">
        <v>123</v>
      </c>
      <c r="H408" s="15" t="s">
        <v>1792</v>
      </c>
      <c r="I408" s="15"/>
    </row>
    <row r="409" spans="1:9" ht="36" x14ac:dyDescent="0.25">
      <c r="A409" s="13" t="s">
        <v>233</v>
      </c>
      <c r="B409" s="13" t="s">
        <v>90</v>
      </c>
      <c r="C409" s="7" t="s">
        <v>234</v>
      </c>
      <c r="D409" s="13" t="s">
        <v>125</v>
      </c>
      <c r="E409" s="7" t="s">
        <v>1797</v>
      </c>
      <c r="F409" s="7" t="s">
        <v>1798</v>
      </c>
      <c r="G409" s="13" t="s">
        <v>123</v>
      </c>
      <c r="H409" s="13" t="s">
        <v>1792</v>
      </c>
      <c r="I409" s="13"/>
    </row>
    <row r="410" spans="1:9" ht="18" x14ac:dyDescent="0.25">
      <c r="A410" s="15" t="s">
        <v>233</v>
      </c>
      <c r="B410" s="15" t="s">
        <v>90</v>
      </c>
      <c r="C410" s="9" t="s">
        <v>234</v>
      </c>
      <c r="D410" s="15" t="s">
        <v>125</v>
      </c>
      <c r="E410" s="9" t="s">
        <v>1799</v>
      </c>
      <c r="F410" s="9" t="s">
        <v>1800</v>
      </c>
      <c r="G410" s="15" t="s">
        <v>123</v>
      </c>
      <c r="H410" s="15" t="s">
        <v>1792</v>
      </c>
      <c r="I410" s="15"/>
    </row>
    <row r="411" spans="1:9" ht="18" x14ac:dyDescent="0.25">
      <c r="A411" s="13" t="s">
        <v>233</v>
      </c>
      <c r="B411" s="13" t="s">
        <v>90</v>
      </c>
      <c r="C411" s="7" t="s">
        <v>234</v>
      </c>
      <c r="D411" s="13" t="s">
        <v>125</v>
      </c>
      <c r="E411" s="7" t="s">
        <v>1801</v>
      </c>
      <c r="F411" s="7" t="s">
        <v>1802</v>
      </c>
      <c r="G411" s="13" t="s">
        <v>123</v>
      </c>
      <c r="H411" s="13" t="s">
        <v>1792</v>
      </c>
      <c r="I411" s="13"/>
    </row>
    <row r="412" spans="1:9" ht="18" x14ac:dyDescent="0.25">
      <c r="A412" s="15" t="s">
        <v>233</v>
      </c>
      <c r="B412" s="15" t="s">
        <v>90</v>
      </c>
      <c r="C412" s="9" t="s">
        <v>234</v>
      </c>
      <c r="D412" s="15" t="s">
        <v>125</v>
      </c>
      <c r="E412" s="9" t="s">
        <v>1803</v>
      </c>
      <c r="F412" s="9"/>
      <c r="G412" s="15" t="s">
        <v>123</v>
      </c>
      <c r="H412" s="15" t="s">
        <v>1804</v>
      </c>
      <c r="I412" s="15" t="s">
        <v>1275</v>
      </c>
    </row>
    <row r="413" spans="1:9" ht="36" x14ac:dyDescent="0.25">
      <c r="A413" s="13" t="s">
        <v>233</v>
      </c>
      <c r="B413" s="13" t="s">
        <v>90</v>
      </c>
      <c r="C413" s="7" t="s">
        <v>234</v>
      </c>
      <c r="D413" s="13" t="s">
        <v>125</v>
      </c>
      <c r="E413" s="7" t="s">
        <v>1805</v>
      </c>
      <c r="F413" s="7"/>
      <c r="G413" s="13" t="s">
        <v>123</v>
      </c>
      <c r="H413" s="13" t="s">
        <v>1804</v>
      </c>
      <c r="I413" s="13" t="s">
        <v>1275</v>
      </c>
    </row>
    <row r="414" spans="1:9" ht="18" x14ac:dyDescent="0.25">
      <c r="A414" s="15" t="s">
        <v>233</v>
      </c>
      <c r="B414" s="15" t="s">
        <v>90</v>
      </c>
      <c r="C414" s="9" t="s">
        <v>234</v>
      </c>
      <c r="D414" s="15" t="s">
        <v>125</v>
      </c>
      <c r="E414" s="9" t="s">
        <v>1806</v>
      </c>
      <c r="F414" s="9"/>
      <c r="G414" s="15" t="s">
        <v>123</v>
      </c>
      <c r="H414" s="15" t="s">
        <v>1804</v>
      </c>
      <c r="I414" s="15" t="s">
        <v>1275</v>
      </c>
    </row>
    <row r="415" spans="1:9" ht="36" x14ac:dyDescent="0.25">
      <c r="A415" s="13" t="s">
        <v>233</v>
      </c>
      <c r="B415" s="13" t="s">
        <v>90</v>
      </c>
      <c r="C415" s="7" t="s">
        <v>234</v>
      </c>
      <c r="D415" s="13" t="s">
        <v>125</v>
      </c>
      <c r="E415" s="7" t="s">
        <v>1807</v>
      </c>
      <c r="F415" s="7" t="s">
        <v>1808</v>
      </c>
      <c r="G415" s="13" t="s">
        <v>123</v>
      </c>
      <c r="H415" s="13" t="s">
        <v>1804</v>
      </c>
      <c r="I415" s="13" t="s">
        <v>1538</v>
      </c>
    </row>
    <row r="416" spans="1:9" ht="18" x14ac:dyDescent="0.25">
      <c r="A416" s="15" t="s">
        <v>233</v>
      </c>
      <c r="B416" s="15" t="s">
        <v>90</v>
      </c>
      <c r="C416" s="9" t="s">
        <v>234</v>
      </c>
      <c r="D416" s="15" t="s">
        <v>126</v>
      </c>
      <c r="E416" s="9" t="s">
        <v>1809</v>
      </c>
      <c r="F416" s="9"/>
      <c r="G416" s="15" t="s">
        <v>122</v>
      </c>
      <c r="H416" s="15" t="s">
        <v>1804</v>
      </c>
      <c r="I416" s="15"/>
    </row>
    <row r="417" spans="1:9" ht="18" x14ac:dyDescent="0.25">
      <c r="A417" s="13" t="s">
        <v>233</v>
      </c>
      <c r="B417" s="13" t="s">
        <v>90</v>
      </c>
      <c r="C417" s="7" t="s">
        <v>234</v>
      </c>
      <c r="D417" s="13" t="s">
        <v>126</v>
      </c>
      <c r="E417" s="7" t="s">
        <v>1810</v>
      </c>
      <c r="F417" s="7"/>
      <c r="G417" s="13" t="s">
        <v>121</v>
      </c>
      <c r="H417" s="13" t="s">
        <v>1804</v>
      </c>
      <c r="I417" s="13"/>
    </row>
    <row r="418" spans="1:9" ht="36" x14ac:dyDescent="0.25">
      <c r="A418" s="15" t="s">
        <v>233</v>
      </c>
      <c r="B418" s="15" t="s">
        <v>90</v>
      </c>
      <c r="C418" s="9" t="s">
        <v>234</v>
      </c>
      <c r="D418" s="15" t="s">
        <v>125</v>
      </c>
      <c r="E418" s="9" t="s">
        <v>1811</v>
      </c>
      <c r="F418" s="9"/>
      <c r="G418" s="15" t="s">
        <v>121</v>
      </c>
      <c r="H418" s="15" t="s">
        <v>1804</v>
      </c>
      <c r="I418" s="15"/>
    </row>
    <row r="419" spans="1:9" ht="18" x14ac:dyDescent="0.25">
      <c r="A419" s="13" t="s">
        <v>233</v>
      </c>
      <c r="B419" s="13" t="s">
        <v>90</v>
      </c>
      <c r="C419" s="7" t="s">
        <v>234</v>
      </c>
      <c r="D419" s="13" t="s">
        <v>126</v>
      </c>
      <c r="E419" s="7" t="s">
        <v>1812</v>
      </c>
      <c r="F419" s="7" t="s">
        <v>1813</v>
      </c>
      <c r="G419" s="13" t="s">
        <v>121</v>
      </c>
      <c r="H419" s="13" t="s">
        <v>1804</v>
      </c>
      <c r="I419" s="13"/>
    </row>
    <row r="420" spans="1:9" ht="18" x14ac:dyDescent="0.25">
      <c r="A420" s="15" t="s">
        <v>233</v>
      </c>
      <c r="B420" s="15" t="s">
        <v>90</v>
      </c>
      <c r="C420" s="9" t="s">
        <v>234</v>
      </c>
      <c r="D420" s="15" t="s">
        <v>125</v>
      </c>
      <c r="E420" s="9" t="s">
        <v>1814</v>
      </c>
      <c r="F420" s="9"/>
      <c r="G420" s="15" t="s">
        <v>122</v>
      </c>
      <c r="H420" s="15" t="s">
        <v>1804</v>
      </c>
      <c r="I420" s="15"/>
    </row>
    <row r="421" spans="1:9" ht="36" x14ac:dyDescent="0.25">
      <c r="A421" s="13" t="s">
        <v>233</v>
      </c>
      <c r="B421" s="13" t="s">
        <v>90</v>
      </c>
      <c r="C421" s="7" t="s">
        <v>234</v>
      </c>
      <c r="D421" s="13" t="s">
        <v>126</v>
      </c>
      <c r="E421" s="7" t="s">
        <v>1815</v>
      </c>
      <c r="F421" s="7"/>
      <c r="G421" s="13" t="s">
        <v>121</v>
      </c>
      <c r="H421" s="13" t="s">
        <v>1804</v>
      </c>
      <c r="I421" s="13" t="s">
        <v>1275</v>
      </c>
    </row>
    <row r="422" spans="1:9" ht="18" x14ac:dyDescent="0.25">
      <c r="A422" s="15" t="s">
        <v>233</v>
      </c>
      <c r="B422" s="15" t="s">
        <v>90</v>
      </c>
      <c r="C422" s="9" t="s">
        <v>234</v>
      </c>
      <c r="D422" s="15" t="s">
        <v>126</v>
      </c>
      <c r="E422" s="9" t="s">
        <v>1816</v>
      </c>
      <c r="F422" s="9"/>
      <c r="G422" s="15" t="s">
        <v>122</v>
      </c>
      <c r="H422" s="15" t="s">
        <v>1817</v>
      </c>
      <c r="I422" s="15" t="s">
        <v>1275</v>
      </c>
    </row>
    <row r="423" spans="1:9" ht="18" x14ac:dyDescent="0.25">
      <c r="A423" s="13" t="s">
        <v>233</v>
      </c>
      <c r="B423" s="13" t="s">
        <v>90</v>
      </c>
      <c r="C423" s="7" t="s">
        <v>234</v>
      </c>
      <c r="D423" s="13" t="s">
        <v>126</v>
      </c>
      <c r="E423" s="7" t="s">
        <v>1818</v>
      </c>
      <c r="F423" s="7"/>
      <c r="G423" s="13" t="s">
        <v>121</v>
      </c>
      <c r="H423" s="13" t="s">
        <v>1817</v>
      </c>
      <c r="I423" s="13" t="s">
        <v>1275</v>
      </c>
    </row>
    <row r="424" spans="1:9" ht="36" x14ac:dyDescent="0.25">
      <c r="A424" s="15" t="s">
        <v>233</v>
      </c>
      <c r="B424" s="15" t="s">
        <v>90</v>
      </c>
      <c r="C424" s="9" t="s">
        <v>234</v>
      </c>
      <c r="D424" s="15" t="s">
        <v>126</v>
      </c>
      <c r="E424" s="9" t="s">
        <v>1819</v>
      </c>
      <c r="F424" s="9" t="s">
        <v>1820</v>
      </c>
      <c r="G424" s="15" t="s">
        <v>121</v>
      </c>
      <c r="H424" s="15" t="s">
        <v>1817</v>
      </c>
      <c r="I424" s="15"/>
    </row>
    <row r="425" spans="1:9" ht="18" x14ac:dyDescent="0.25">
      <c r="A425" s="13" t="s">
        <v>233</v>
      </c>
      <c r="B425" s="13" t="s">
        <v>90</v>
      </c>
      <c r="C425" s="7" t="s">
        <v>234</v>
      </c>
      <c r="D425" s="13" t="s">
        <v>127</v>
      </c>
      <c r="E425" s="7" t="s">
        <v>1821</v>
      </c>
      <c r="F425" s="7" t="s">
        <v>1822</v>
      </c>
      <c r="G425" s="13" t="s">
        <v>121</v>
      </c>
      <c r="H425" s="13" t="s">
        <v>1817</v>
      </c>
      <c r="I425" s="13"/>
    </row>
    <row r="426" spans="1:9" ht="18" x14ac:dyDescent="0.25">
      <c r="A426" s="15" t="s">
        <v>233</v>
      </c>
      <c r="B426" s="15" t="s">
        <v>90</v>
      </c>
      <c r="C426" s="9" t="s">
        <v>234</v>
      </c>
      <c r="D426" s="15" t="s">
        <v>126</v>
      </c>
      <c r="E426" s="9" t="s">
        <v>1823</v>
      </c>
      <c r="F426" s="9"/>
      <c r="G426" s="15" t="s">
        <v>122</v>
      </c>
      <c r="H426" s="15" t="s">
        <v>1817</v>
      </c>
      <c r="I426" s="15"/>
    </row>
    <row r="427" spans="1:9" ht="18" x14ac:dyDescent="0.25">
      <c r="A427" s="13" t="s">
        <v>233</v>
      </c>
      <c r="B427" s="13" t="s">
        <v>90</v>
      </c>
      <c r="C427" s="7" t="s">
        <v>234</v>
      </c>
      <c r="D427" s="13" t="s">
        <v>126</v>
      </c>
      <c r="E427" s="7" t="s">
        <v>1824</v>
      </c>
      <c r="F427" s="7"/>
      <c r="G427" s="13" t="s">
        <v>121</v>
      </c>
      <c r="H427" s="13" t="s">
        <v>1817</v>
      </c>
      <c r="I427" s="13"/>
    </row>
    <row r="428" spans="1:9" ht="54" x14ac:dyDescent="0.25">
      <c r="A428" s="15" t="s">
        <v>233</v>
      </c>
      <c r="B428" s="15" t="s">
        <v>90</v>
      </c>
      <c r="C428" s="9" t="s">
        <v>234</v>
      </c>
      <c r="D428" s="15" t="s">
        <v>126</v>
      </c>
      <c r="E428" s="9" t="s">
        <v>1825</v>
      </c>
      <c r="F428" s="9" t="s">
        <v>1826</v>
      </c>
      <c r="G428" s="15" t="s">
        <v>121</v>
      </c>
      <c r="H428" s="15" t="s">
        <v>1817</v>
      </c>
      <c r="I428" s="15" t="s">
        <v>1827</v>
      </c>
    </row>
    <row r="429" spans="1:9" ht="18" x14ac:dyDescent="0.25">
      <c r="A429" s="13" t="s">
        <v>233</v>
      </c>
      <c r="B429" s="13" t="s">
        <v>90</v>
      </c>
      <c r="C429" s="7" t="s">
        <v>234</v>
      </c>
      <c r="D429" s="13" t="s">
        <v>126</v>
      </c>
      <c r="E429" s="7" t="s">
        <v>1828</v>
      </c>
      <c r="F429" s="7" t="s">
        <v>1829</v>
      </c>
      <c r="G429" s="13" t="s">
        <v>121</v>
      </c>
      <c r="H429" s="13" t="s">
        <v>1817</v>
      </c>
      <c r="I429" s="13"/>
    </row>
    <row r="430" spans="1:9" ht="18" x14ac:dyDescent="0.25">
      <c r="A430" s="15" t="s">
        <v>233</v>
      </c>
      <c r="B430" s="15" t="s">
        <v>90</v>
      </c>
      <c r="C430" s="9" t="s">
        <v>234</v>
      </c>
      <c r="D430" s="15" t="s">
        <v>126</v>
      </c>
      <c r="E430" s="9" t="s">
        <v>1830</v>
      </c>
      <c r="F430" s="9" t="s">
        <v>1831</v>
      </c>
      <c r="G430" s="15" t="s">
        <v>122</v>
      </c>
      <c r="H430" s="15" t="s">
        <v>1817</v>
      </c>
      <c r="I430" s="15"/>
    </row>
    <row r="431" spans="1:9" ht="18" x14ac:dyDescent="0.25">
      <c r="A431" s="13" t="s">
        <v>233</v>
      </c>
      <c r="B431" s="13" t="s">
        <v>90</v>
      </c>
      <c r="C431" s="7" t="s">
        <v>234</v>
      </c>
      <c r="D431" s="13" t="s">
        <v>126</v>
      </c>
      <c r="E431" s="7" t="s">
        <v>1832</v>
      </c>
      <c r="F431" s="7" t="s">
        <v>1833</v>
      </c>
      <c r="G431" s="13" t="s">
        <v>121</v>
      </c>
      <c r="H431" s="13" t="s">
        <v>1817</v>
      </c>
      <c r="I431" s="13"/>
    </row>
    <row r="432" spans="1:9" ht="36" x14ac:dyDescent="0.25">
      <c r="A432" s="15" t="s">
        <v>233</v>
      </c>
      <c r="B432" s="15" t="s">
        <v>90</v>
      </c>
      <c r="C432" s="9" t="s">
        <v>234</v>
      </c>
      <c r="D432" s="15" t="s">
        <v>126</v>
      </c>
      <c r="E432" s="9" t="s">
        <v>1834</v>
      </c>
      <c r="F432" s="9" t="s">
        <v>1835</v>
      </c>
      <c r="G432" s="15" t="s">
        <v>121</v>
      </c>
      <c r="H432" s="15" t="s">
        <v>1836</v>
      </c>
      <c r="I432" s="15"/>
    </row>
    <row r="433" spans="1:9" ht="18" x14ac:dyDescent="0.25">
      <c r="A433" s="13" t="s">
        <v>233</v>
      </c>
      <c r="B433" s="13" t="s">
        <v>90</v>
      </c>
      <c r="C433" s="7" t="s">
        <v>234</v>
      </c>
      <c r="D433" s="13" t="s">
        <v>126</v>
      </c>
      <c r="E433" s="7" t="s">
        <v>1837</v>
      </c>
      <c r="F433" s="7"/>
      <c r="G433" s="13" t="s">
        <v>121</v>
      </c>
      <c r="H433" s="13" t="s">
        <v>1836</v>
      </c>
      <c r="I433" s="13"/>
    </row>
    <row r="434" spans="1:9" ht="18" x14ac:dyDescent="0.25">
      <c r="A434" s="15" t="s">
        <v>233</v>
      </c>
      <c r="B434" s="15" t="s">
        <v>90</v>
      </c>
      <c r="C434" s="9" t="s">
        <v>234</v>
      </c>
      <c r="D434" s="15" t="s">
        <v>126</v>
      </c>
      <c r="E434" s="9" t="s">
        <v>1838</v>
      </c>
      <c r="F434" s="9"/>
      <c r="G434" s="15" t="s">
        <v>122</v>
      </c>
      <c r="H434" s="15" t="s">
        <v>1836</v>
      </c>
      <c r="I434" s="15"/>
    </row>
    <row r="435" spans="1:9" ht="18" x14ac:dyDescent="0.25">
      <c r="A435" s="13" t="s">
        <v>233</v>
      </c>
      <c r="B435" s="13" t="s">
        <v>90</v>
      </c>
      <c r="C435" s="7" t="s">
        <v>234</v>
      </c>
      <c r="D435" s="13" t="s">
        <v>126</v>
      </c>
      <c r="E435" s="7" t="s">
        <v>1839</v>
      </c>
      <c r="F435" s="7" t="s">
        <v>1840</v>
      </c>
      <c r="G435" s="13" t="s">
        <v>122</v>
      </c>
      <c r="H435" s="13" t="s">
        <v>1836</v>
      </c>
      <c r="I435" s="13"/>
    </row>
    <row r="436" spans="1:9" ht="36" x14ac:dyDescent="0.25">
      <c r="A436" s="15" t="s">
        <v>233</v>
      </c>
      <c r="B436" s="15" t="s">
        <v>90</v>
      </c>
      <c r="C436" s="9" t="s">
        <v>234</v>
      </c>
      <c r="D436" s="15" t="s">
        <v>126</v>
      </c>
      <c r="E436" s="9" t="s">
        <v>1841</v>
      </c>
      <c r="F436" s="9" t="s">
        <v>1842</v>
      </c>
      <c r="G436" s="15" t="s">
        <v>122</v>
      </c>
      <c r="H436" s="15" t="s">
        <v>1836</v>
      </c>
      <c r="I436" s="15"/>
    </row>
    <row r="437" spans="1:9" ht="18" x14ac:dyDescent="0.25">
      <c r="A437" s="13" t="s">
        <v>233</v>
      </c>
      <c r="B437" s="13" t="s">
        <v>90</v>
      </c>
      <c r="C437" s="7" t="s">
        <v>234</v>
      </c>
      <c r="D437" s="13" t="s">
        <v>126</v>
      </c>
      <c r="E437" s="7" t="s">
        <v>1843</v>
      </c>
      <c r="F437" s="7"/>
      <c r="G437" s="13" t="s">
        <v>122</v>
      </c>
      <c r="H437" s="13" t="s">
        <v>1836</v>
      </c>
      <c r="I437" s="13"/>
    </row>
    <row r="438" spans="1:9" ht="36" x14ac:dyDescent="0.25">
      <c r="A438" s="15" t="s">
        <v>233</v>
      </c>
      <c r="B438" s="15" t="s">
        <v>90</v>
      </c>
      <c r="C438" s="9" t="s">
        <v>234</v>
      </c>
      <c r="D438" s="15" t="s">
        <v>126</v>
      </c>
      <c r="E438" s="9" t="s">
        <v>1844</v>
      </c>
      <c r="F438" s="9" t="s">
        <v>1845</v>
      </c>
      <c r="G438" s="15" t="s">
        <v>121</v>
      </c>
      <c r="H438" s="15" t="s">
        <v>1836</v>
      </c>
      <c r="I438" s="15"/>
    </row>
    <row r="439" spans="1:9" ht="18" x14ac:dyDescent="0.25">
      <c r="A439" s="13" t="s">
        <v>233</v>
      </c>
      <c r="B439" s="13" t="s">
        <v>90</v>
      </c>
      <c r="C439" s="7" t="s">
        <v>234</v>
      </c>
      <c r="D439" s="13" t="s">
        <v>126</v>
      </c>
      <c r="E439" s="7" t="s">
        <v>1846</v>
      </c>
      <c r="F439" s="7"/>
      <c r="G439" s="13" t="s">
        <v>123</v>
      </c>
      <c r="H439" s="13" t="s">
        <v>1836</v>
      </c>
      <c r="I439" s="13"/>
    </row>
    <row r="440" spans="1:9" ht="18" x14ac:dyDescent="0.25">
      <c r="A440" s="15" t="s">
        <v>233</v>
      </c>
      <c r="B440" s="15" t="s">
        <v>90</v>
      </c>
      <c r="C440" s="9" t="s">
        <v>234</v>
      </c>
      <c r="D440" s="15" t="s">
        <v>126</v>
      </c>
      <c r="E440" s="9" t="s">
        <v>1847</v>
      </c>
      <c r="F440" s="9" t="s">
        <v>1848</v>
      </c>
      <c r="G440" s="15" t="s">
        <v>121</v>
      </c>
      <c r="H440" s="15" t="s">
        <v>1836</v>
      </c>
      <c r="I440" s="15"/>
    </row>
    <row r="441" spans="1:9" ht="18" x14ac:dyDescent="0.25">
      <c r="A441" s="13" t="s">
        <v>233</v>
      </c>
      <c r="B441" s="13" t="s">
        <v>90</v>
      </c>
      <c r="C441" s="7" t="s">
        <v>234</v>
      </c>
      <c r="D441" s="13" t="s">
        <v>126</v>
      </c>
      <c r="E441" s="7" t="s">
        <v>1849</v>
      </c>
      <c r="F441" s="7"/>
      <c r="G441" s="13" t="s">
        <v>122</v>
      </c>
      <c r="H441" s="13" t="s">
        <v>1836</v>
      </c>
      <c r="I441" s="13"/>
    </row>
    <row r="442" spans="1:9" ht="36" x14ac:dyDescent="0.25">
      <c r="A442" s="15" t="s">
        <v>233</v>
      </c>
      <c r="B442" s="15" t="s">
        <v>90</v>
      </c>
      <c r="C442" s="9" t="s">
        <v>234</v>
      </c>
      <c r="D442" s="15" t="s">
        <v>126</v>
      </c>
      <c r="E442" s="9" t="s">
        <v>1850</v>
      </c>
      <c r="F442" s="9" t="s">
        <v>1851</v>
      </c>
      <c r="G442" s="15" t="s">
        <v>122</v>
      </c>
      <c r="H442" s="15" t="s">
        <v>1852</v>
      </c>
      <c r="I442" s="15"/>
    </row>
    <row r="443" spans="1:9" ht="18" x14ac:dyDescent="0.25">
      <c r="A443" s="13" t="s">
        <v>233</v>
      </c>
      <c r="B443" s="13" t="s">
        <v>90</v>
      </c>
      <c r="C443" s="7" t="s">
        <v>234</v>
      </c>
      <c r="D443" s="13" t="s">
        <v>126</v>
      </c>
      <c r="E443" s="7" t="s">
        <v>1853</v>
      </c>
      <c r="F443" s="7"/>
      <c r="G443" s="13" t="s">
        <v>122</v>
      </c>
      <c r="H443" s="13" t="s">
        <v>1852</v>
      </c>
      <c r="I443" s="13"/>
    </row>
    <row r="444" spans="1:9" ht="18" x14ac:dyDescent="0.25">
      <c r="A444" s="15" t="s">
        <v>233</v>
      </c>
      <c r="B444" s="15" t="s">
        <v>90</v>
      </c>
      <c r="C444" s="9" t="s">
        <v>234</v>
      </c>
      <c r="D444" s="15" t="s">
        <v>127</v>
      </c>
      <c r="E444" s="9" t="s">
        <v>1854</v>
      </c>
      <c r="F444" s="9"/>
      <c r="G444" s="15" t="s">
        <v>121</v>
      </c>
      <c r="H444" s="15" t="s">
        <v>1852</v>
      </c>
      <c r="I444" s="15"/>
    </row>
    <row r="445" spans="1:9" ht="18" x14ac:dyDescent="0.25">
      <c r="A445" s="13" t="s">
        <v>233</v>
      </c>
      <c r="B445" s="13" t="s">
        <v>90</v>
      </c>
      <c r="C445" s="7" t="s">
        <v>234</v>
      </c>
      <c r="D445" s="13" t="s">
        <v>127</v>
      </c>
      <c r="E445" s="7" t="s">
        <v>1855</v>
      </c>
      <c r="F445" s="7"/>
      <c r="G445" s="13" t="s">
        <v>121</v>
      </c>
      <c r="H445" s="13" t="s">
        <v>1852</v>
      </c>
      <c r="I445" s="13"/>
    </row>
    <row r="446" spans="1:9" ht="18" x14ac:dyDescent="0.25">
      <c r="A446" s="15" t="s">
        <v>233</v>
      </c>
      <c r="B446" s="15" t="s">
        <v>90</v>
      </c>
      <c r="C446" s="9" t="s">
        <v>234</v>
      </c>
      <c r="D446" s="15" t="s">
        <v>127</v>
      </c>
      <c r="E446" s="9" t="s">
        <v>1856</v>
      </c>
      <c r="F446" s="9"/>
      <c r="G446" s="15" t="s">
        <v>123</v>
      </c>
      <c r="H446" s="15" t="s">
        <v>1852</v>
      </c>
      <c r="I446" s="15"/>
    </row>
    <row r="447" spans="1:9" ht="18" x14ac:dyDescent="0.25">
      <c r="A447" s="13" t="s">
        <v>233</v>
      </c>
      <c r="B447" s="13" t="s">
        <v>90</v>
      </c>
      <c r="C447" s="7" t="s">
        <v>234</v>
      </c>
      <c r="D447" s="13" t="s">
        <v>127</v>
      </c>
      <c r="E447" s="7" t="s">
        <v>1857</v>
      </c>
      <c r="F447" s="7" t="s">
        <v>1858</v>
      </c>
      <c r="G447" s="13" t="s">
        <v>121</v>
      </c>
      <c r="H447" s="13" t="s">
        <v>1852</v>
      </c>
      <c r="I447" s="13"/>
    </row>
    <row r="448" spans="1:9" ht="18" x14ac:dyDescent="0.25">
      <c r="A448" s="15" t="s">
        <v>233</v>
      </c>
      <c r="B448" s="15" t="s">
        <v>90</v>
      </c>
      <c r="C448" s="9" t="s">
        <v>234</v>
      </c>
      <c r="D448" s="15" t="s">
        <v>127</v>
      </c>
      <c r="E448" s="9" t="s">
        <v>1859</v>
      </c>
      <c r="F448" s="9"/>
      <c r="G448" s="15" t="s">
        <v>122</v>
      </c>
      <c r="H448" s="15" t="s">
        <v>1852</v>
      </c>
      <c r="I448" s="15"/>
    </row>
    <row r="449" spans="1:9" ht="18" x14ac:dyDescent="0.25">
      <c r="A449" s="13" t="s">
        <v>233</v>
      </c>
      <c r="B449" s="13" t="s">
        <v>90</v>
      </c>
      <c r="C449" s="7" t="s">
        <v>234</v>
      </c>
      <c r="D449" s="13" t="s">
        <v>127</v>
      </c>
      <c r="E449" s="7" t="s">
        <v>1860</v>
      </c>
      <c r="F449" s="7" t="s">
        <v>1861</v>
      </c>
      <c r="G449" s="13" t="s">
        <v>122</v>
      </c>
      <c r="H449" s="13" t="s">
        <v>1852</v>
      </c>
      <c r="I449" s="13"/>
    </row>
    <row r="450" spans="1:9" ht="18" x14ac:dyDescent="0.25">
      <c r="A450" s="15" t="s">
        <v>233</v>
      </c>
      <c r="B450" s="15" t="s">
        <v>90</v>
      </c>
      <c r="C450" s="9" t="s">
        <v>234</v>
      </c>
      <c r="D450" s="15" t="s">
        <v>127</v>
      </c>
      <c r="E450" s="9" t="s">
        <v>1862</v>
      </c>
      <c r="F450" s="9"/>
      <c r="G450" s="15" t="s">
        <v>122</v>
      </c>
      <c r="H450" s="15" t="s">
        <v>1852</v>
      </c>
      <c r="I450" s="15"/>
    </row>
    <row r="451" spans="1:9" ht="36" x14ac:dyDescent="0.25">
      <c r="A451" s="13" t="s">
        <v>233</v>
      </c>
      <c r="B451" s="13" t="s">
        <v>90</v>
      </c>
      <c r="C451" s="7" t="s">
        <v>234</v>
      </c>
      <c r="D451" s="13" t="s">
        <v>127</v>
      </c>
      <c r="E451" s="7" t="s">
        <v>1863</v>
      </c>
      <c r="F451" s="7"/>
      <c r="G451" s="13" t="s">
        <v>121</v>
      </c>
      <c r="H451" s="13" t="s">
        <v>1864</v>
      </c>
      <c r="I451" s="13" t="s">
        <v>1275</v>
      </c>
    </row>
    <row r="452" spans="1:9" ht="18" x14ac:dyDescent="0.25">
      <c r="A452" s="15" t="s">
        <v>233</v>
      </c>
      <c r="B452" s="15" t="s">
        <v>90</v>
      </c>
      <c r="C452" s="9" t="s">
        <v>234</v>
      </c>
      <c r="D452" s="15" t="s">
        <v>127</v>
      </c>
      <c r="E452" s="9" t="s">
        <v>1865</v>
      </c>
      <c r="F452" s="9"/>
      <c r="G452" s="15" t="s">
        <v>121</v>
      </c>
      <c r="H452" s="15" t="s">
        <v>1866</v>
      </c>
      <c r="I452" s="15" t="s">
        <v>1275</v>
      </c>
    </row>
    <row r="453" spans="1:9" ht="18" x14ac:dyDescent="0.25">
      <c r="A453" s="13" t="s">
        <v>233</v>
      </c>
      <c r="B453" s="13" t="s">
        <v>90</v>
      </c>
      <c r="C453" s="7" t="s">
        <v>234</v>
      </c>
      <c r="D453" s="13" t="s">
        <v>127</v>
      </c>
      <c r="E453" s="7" t="s">
        <v>1867</v>
      </c>
      <c r="F453" s="7" t="s">
        <v>1868</v>
      </c>
      <c r="G453" s="13" t="s">
        <v>121</v>
      </c>
      <c r="H453" s="13" t="s">
        <v>1866</v>
      </c>
      <c r="I453" s="13"/>
    </row>
    <row r="454" spans="1:9" ht="36" x14ac:dyDescent="0.25">
      <c r="A454" s="15" t="s">
        <v>233</v>
      </c>
      <c r="B454" s="15" t="s">
        <v>90</v>
      </c>
      <c r="C454" s="9" t="s">
        <v>234</v>
      </c>
      <c r="D454" s="15" t="s">
        <v>127</v>
      </c>
      <c r="E454" s="9" t="s">
        <v>1869</v>
      </c>
      <c r="F454" s="9"/>
      <c r="G454" s="15" t="s">
        <v>122</v>
      </c>
      <c r="H454" s="15" t="s">
        <v>1866</v>
      </c>
      <c r="I454" s="15"/>
    </row>
    <row r="455" spans="1:9" ht="18" x14ac:dyDescent="0.25">
      <c r="A455" s="13" t="s">
        <v>233</v>
      </c>
      <c r="B455" s="13" t="s">
        <v>90</v>
      </c>
      <c r="C455" s="7" t="s">
        <v>234</v>
      </c>
      <c r="D455" s="13" t="s">
        <v>127</v>
      </c>
      <c r="E455" s="7" t="s">
        <v>1870</v>
      </c>
      <c r="F455" s="7"/>
      <c r="G455" s="13" t="s">
        <v>121</v>
      </c>
      <c r="H455" s="13" t="s">
        <v>1866</v>
      </c>
      <c r="I455" s="13"/>
    </row>
    <row r="456" spans="1:9" ht="18" x14ac:dyDescent="0.25">
      <c r="A456" s="15" t="s">
        <v>233</v>
      </c>
      <c r="B456" s="15" t="s">
        <v>90</v>
      </c>
      <c r="C456" s="9" t="s">
        <v>234</v>
      </c>
      <c r="D456" s="15" t="s">
        <v>127</v>
      </c>
      <c r="E456" s="9" t="s">
        <v>1871</v>
      </c>
      <c r="F456" s="9" t="s">
        <v>1872</v>
      </c>
      <c r="G456" s="15" t="s">
        <v>121</v>
      </c>
      <c r="H456" s="15" t="s">
        <v>1866</v>
      </c>
      <c r="I456" s="15"/>
    </row>
    <row r="457" spans="1:9" ht="36" x14ac:dyDescent="0.25">
      <c r="A457" s="13" t="s">
        <v>233</v>
      </c>
      <c r="B457" s="13" t="s">
        <v>90</v>
      </c>
      <c r="C457" s="7" t="s">
        <v>234</v>
      </c>
      <c r="D457" s="13" t="s">
        <v>125</v>
      </c>
      <c r="E457" s="7" t="s">
        <v>1873</v>
      </c>
      <c r="F457" s="7"/>
      <c r="G457" s="13" t="s">
        <v>123</v>
      </c>
      <c r="H457" s="13" t="s">
        <v>1804</v>
      </c>
      <c r="I457" s="13" t="s">
        <v>1318</v>
      </c>
    </row>
    <row r="458" spans="1:9" ht="36" x14ac:dyDescent="0.25">
      <c r="A458" s="15" t="s">
        <v>233</v>
      </c>
      <c r="B458" s="15" t="s">
        <v>90</v>
      </c>
      <c r="C458" s="9" t="s">
        <v>234</v>
      </c>
      <c r="D458" s="15" t="s">
        <v>126</v>
      </c>
      <c r="E458" s="9" t="s">
        <v>1874</v>
      </c>
      <c r="F458" s="9"/>
      <c r="G458" s="15" t="s">
        <v>122</v>
      </c>
      <c r="H458" s="15" t="s">
        <v>1866</v>
      </c>
      <c r="I458" s="15" t="s">
        <v>1318</v>
      </c>
    </row>
    <row r="459" spans="1:9" ht="36" x14ac:dyDescent="0.25">
      <c r="A459" s="13" t="s">
        <v>236</v>
      </c>
      <c r="B459" s="13" t="s">
        <v>90</v>
      </c>
      <c r="C459" s="7" t="s">
        <v>237</v>
      </c>
      <c r="D459" s="13" t="s">
        <v>125</v>
      </c>
      <c r="E459" s="7" t="s">
        <v>1875</v>
      </c>
      <c r="F459" s="7"/>
      <c r="G459" s="13" t="s">
        <v>121</v>
      </c>
      <c r="H459" s="13" t="s">
        <v>238</v>
      </c>
      <c r="I459" s="13"/>
    </row>
    <row r="460" spans="1:9" ht="36" x14ac:dyDescent="0.25">
      <c r="A460" s="15" t="s">
        <v>236</v>
      </c>
      <c r="B460" s="15" t="s">
        <v>90</v>
      </c>
      <c r="C460" s="9" t="s">
        <v>237</v>
      </c>
      <c r="D460" s="15" t="s">
        <v>125</v>
      </c>
      <c r="E460" s="9" t="s">
        <v>1876</v>
      </c>
      <c r="F460" s="9"/>
      <c r="G460" s="15" t="s">
        <v>122</v>
      </c>
      <c r="H460" s="15" t="s">
        <v>238</v>
      </c>
      <c r="I460" s="15"/>
    </row>
    <row r="461" spans="1:9" ht="36" x14ac:dyDescent="0.25">
      <c r="A461" s="13" t="s">
        <v>236</v>
      </c>
      <c r="B461" s="13" t="s">
        <v>90</v>
      </c>
      <c r="C461" s="7" t="s">
        <v>237</v>
      </c>
      <c r="D461" s="13" t="s">
        <v>125</v>
      </c>
      <c r="E461" s="7" t="s">
        <v>1877</v>
      </c>
      <c r="F461" s="7"/>
      <c r="G461" s="13" t="s">
        <v>122</v>
      </c>
      <c r="H461" s="13" t="s">
        <v>238</v>
      </c>
      <c r="I461" s="13"/>
    </row>
    <row r="462" spans="1:9" ht="36" x14ac:dyDescent="0.25">
      <c r="A462" s="15" t="s">
        <v>236</v>
      </c>
      <c r="B462" s="15" t="s">
        <v>90</v>
      </c>
      <c r="C462" s="9" t="s">
        <v>237</v>
      </c>
      <c r="D462" s="15" t="s">
        <v>126</v>
      </c>
      <c r="E462" s="9" t="s">
        <v>1878</v>
      </c>
      <c r="F462" s="9"/>
      <c r="G462" s="15" t="s">
        <v>122</v>
      </c>
      <c r="H462" s="15" t="s">
        <v>238</v>
      </c>
      <c r="I462" s="15"/>
    </row>
    <row r="463" spans="1:9" ht="36" x14ac:dyDescent="0.25">
      <c r="A463" s="13" t="s">
        <v>236</v>
      </c>
      <c r="B463" s="13" t="s">
        <v>90</v>
      </c>
      <c r="C463" s="7" t="s">
        <v>237</v>
      </c>
      <c r="D463" s="13" t="s">
        <v>126</v>
      </c>
      <c r="E463" s="7" t="s">
        <v>1879</v>
      </c>
      <c r="F463" s="7"/>
      <c r="G463" s="13" t="s">
        <v>122</v>
      </c>
      <c r="H463" s="13" t="s">
        <v>238</v>
      </c>
      <c r="I463" s="13"/>
    </row>
    <row r="464" spans="1:9" ht="36" x14ac:dyDescent="0.25">
      <c r="A464" s="15" t="s">
        <v>236</v>
      </c>
      <c r="B464" s="15" t="s">
        <v>90</v>
      </c>
      <c r="C464" s="9" t="s">
        <v>237</v>
      </c>
      <c r="D464" s="15" t="s">
        <v>126</v>
      </c>
      <c r="E464" s="9" t="s">
        <v>1880</v>
      </c>
      <c r="F464" s="9"/>
      <c r="G464" s="15" t="s">
        <v>122</v>
      </c>
      <c r="H464" s="15" t="s">
        <v>238</v>
      </c>
      <c r="I464" s="15"/>
    </row>
    <row r="465" spans="1:9" ht="36" x14ac:dyDescent="0.25">
      <c r="A465" s="13" t="s">
        <v>236</v>
      </c>
      <c r="B465" s="13" t="s">
        <v>90</v>
      </c>
      <c r="C465" s="7" t="s">
        <v>237</v>
      </c>
      <c r="D465" s="13" t="s">
        <v>125</v>
      </c>
      <c r="E465" s="7" t="s">
        <v>1881</v>
      </c>
      <c r="F465" s="7" t="s">
        <v>1882</v>
      </c>
      <c r="G465" s="13" t="s">
        <v>121</v>
      </c>
      <c r="H465" s="13" t="s">
        <v>238</v>
      </c>
      <c r="I465" s="13"/>
    </row>
    <row r="466" spans="1:9" ht="36" x14ac:dyDescent="0.25">
      <c r="A466" s="15" t="s">
        <v>236</v>
      </c>
      <c r="B466" s="15" t="s">
        <v>90</v>
      </c>
      <c r="C466" s="9" t="s">
        <v>237</v>
      </c>
      <c r="D466" s="15" t="s">
        <v>125</v>
      </c>
      <c r="E466" s="9" t="s">
        <v>1883</v>
      </c>
      <c r="F466" s="9" t="s">
        <v>1884</v>
      </c>
      <c r="G466" s="15" t="s">
        <v>121</v>
      </c>
      <c r="H466" s="15" t="s">
        <v>238</v>
      </c>
      <c r="I466" s="15"/>
    </row>
    <row r="467" spans="1:9" ht="36" x14ac:dyDescent="0.25">
      <c r="A467" s="13" t="s">
        <v>236</v>
      </c>
      <c r="B467" s="13" t="s">
        <v>90</v>
      </c>
      <c r="C467" s="7" t="s">
        <v>237</v>
      </c>
      <c r="D467" s="13" t="s">
        <v>126</v>
      </c>
      <c r="E467" s="7" t="s">
        <v>1885</v>
      </c>
      <c r="F467" s="7"/>
      <c r="G467" s="13" t="s">
        <v>121</v>
      </c>
      <c r="H467" s="13" t="s">
        <v>238</v>
      </c>
      <c r="I467" s="13"/>
    </row>
    <row r="468" spans="1:9" ht="36" x14ac:dyDescent="0.25">
      <c r="A468" s="15" t="s">
        <v>236</v>
      </c>
      <c r="B468" s="15" t="s">
        <v>90</v>
      </c>
      <c r="C468" s="9" t="s">
        <v>237</v>
      </c>
      <c r="D468" s="15" t="s">
        <v>126</v>
      </c>
      <c r="E468" s="9" t="s">
        <v>1886</v>
      </c>
      <c r="F468" s="9" t="s">
        <v>1887</v>
      </c>
      <c r="G468" s="15" t="s">
        <v>121</v>
      </c>
      <c r="H468" s="15" t="s">
        <v>238</v>
      </c>
      <c r="I468" s="15"/>
    </row>
    <row r="469" spans="1:9" ht="36" x14ac:dyDescent="0.25">
      <c r="A469" s="13" t="s">
        <v>236</v>
      </c>
      <c r="B469" s="13" t="s">
        <v>90</v>
      </c>
      <c r="C469" s="7" t="s">
        <v>237</v>
      </c>
      <c r="D469" s="13" t="s">
        <v>126</v>
      </c>
      <c r="E469" s="7" t="s">
        <v>1888</v>
      </c>
      <c r="F469" s="7" t="s">
        <v>1889</v>
      </c>
      <c r="G469" s="13" t="s">
        <v>122</v>
      </c>
      <c r="H469" s="13" t="s">
        <v>238</v>
      </c>
      <c r="I469" s="13"/>
    </row>
    <row r="470" spans="1:9" ht="36" x14ac:dyDescent="0.25">
      <c r="A470" s="15" t="s">
        <v>236</v>
      </c>
      <c r="B470" s="15" t="s">
        <v>90</v>
      </c>
      <c r="C470" s="9" t="s">
        <v>237</v>
      </c>
      <c r="D470" s="15" t="s">
        <v>126</v>
      </c>
      <c r="E470" s="9" t="s">
        <v>1890</v>
      </c>
      <c r="F470" s="9" t="s">
        <v>1891</v>
      </c>
      <c r="G470" s="15" t="s">
        <v>122</v>
      </c>
      <c r="H470" s="15" t="s">
        <v>238</v>
      </c>
      <c r="I470" s="15"/>
    </row>
    <row r="471" spans="1:9" ht="36" x14ac:dyDescent="0.25">
      <c r="A471" s="13" t="s">
        <v>236</v>
      </c>
      <c r="B471" s="13" t="s">
        <v>90</v>
      </c>
      <c r="C471" s="7" t="s">
        <v>237</v>
      </c>
      <c r="D471" s="13" t="s">
        <v>126</v>
      </c>
      <c r="E471" s="7" t="s">
        <v>1892</v>
      </c>
      <c r="F471" s="7"/>
      <c r="G471" s="13" t="s">
        <v>122</v>
      </c>
      <c r="H471" s="13" t="s">
        <v>238</v>
      </c>
      <c r="I471" s="13"/>
    </row>
    <row r="472" spans="1:9" ht="18" x14ac:dyDescent="0.25">
      <c r="A472" s="15" t="s">
        <v>239</v>
      </c>
      <c r="B472" s="15" t="s">
        <v>90</v>
      </c>
      <c r="C472" s="9" t="s">
        <v>240</v>
      </c>
      <c r="D472" s="15" t="s">
        <v>125</v>
      </c>
      <c r="E472" s="9" t="s">
        <v>1893</v>
      </c>
      <c r="F472" s="9"/>
      <c r="G472" s="15" t="s">
        <v>122</v>
      </c>
      <c r="H472" s="15" t="s">
        <v>241</v>
      </c>
      <c r="I472" s="15"/>
    </row>
    <row r="473" spans="1:9" ht="18" x14ac:dyDescent="0.25">
      <c r="A473" s="13" t="s">
        <v>239</v>
      </c>
      <c r="B473" s="13" t="s">
        <v>90</v>
      </c>
      <c r="C473" s="7" t="s">
        <v>240</v>
      </c>
      <c r="D473" s="13" t="s">
        <v>126</v>
      </c>
      <c r="E473" s="7" t="s">
        <v>1894</v>
      </c>
      <c r="F473" s="7"/>
      <c r="G473" s="13" t="s">
        <v>122</v>
      </c>
      <c r="H473" s="13" t="s">
        <v>241</v>
      </c>
      <c r="I473" s="13"/>
    </row>
    <row r="474" spans="1:9" ht="18" x14ac:dyDescent="0.25">
      <c r="A474" s="15" t="s">
        <v>239</v>
      </c>
      <c r="B474" s="15" t="s">
        <v>90</v>
      </c>
      <c r="C474" s="9" t="s">
        <v>240</v>
      </c>
      <c r="D474" s="15" t="s">
        <v>126</v>
      </c>
      <c r="E474" s="9" t="s">
        <v>1895</v>
      </c>
      <c r="F474" s="9"/>
      <c r="G474" s="15" t="s">
        <v>122</v>
      </c>
      <c r="H474" s="15" t="s">
        <v>241</v>
      </c>
      <c r="I474" s="15"/>
    </row>
    <row r="475" spans="1:9" ht="18" x14ac:dyDescent="0.25">
      <c r="A475" s="13" t="s">
        <v>239</v>
      </c>
      <c r="B475" s="13" t="s">
        <v>90</v>
      </c>
      <c r="C475" s="7" t="s">
        <v>240</v>
      </c>
      <c r="D475" s="13" t="s">
        <v>127</v>
      </c>
      <c r="E475" s="7" t="s">
        <v>1896</v>
      </c>
      <c r="F475" s="7"/>
      <c r="G475" s="13" t="s">
        <v>123</v>
      </c>
      <c r="H475" s="13" t="s">
        <v>241</v>
      </c>
      <c r="I475" s="13"/>
    </row>
    <row r="476" spans="1:9" ht="36" x14ac:dyDescent="0.25">
      <c r="A476" s="15" t="s">
        <v>242</v>
      </c>
      <c r="B476" s="15" t="s">
        <v>90</v>
      </c>
      <c r="C476" s="9" t="s">
        <v>243</v>
      </c>
      <c r="D476" s="15" t="s">
        <v>127</v>
      </c>
      <c r="E476" s="9" t="s">
        <v>1897</v>
      </c>
      <c r="F476" s="9"/>
      <c r="G476" s="15" t="s">
        <v>122</v>
      </c>
      <c r="H476" s="15" t="s">
        <v>244</v>
      </c>
      <c r="I476" s="15"/>
    </row>
    <row r="477" spans="1:9" ht="36" x14ac:dyDescent="0.25">
      <c r="A477" s="13" t="s">
        <v>242</v>
      </c>
      <c r="B477" s="13" t="s">
        <v>90</v>
      </c>
      <c r="C477" s="7" t="s">
        <v>243</v>
      </c>
      <c r="D477" s="13" t="s">
        <v>125</v>
      </c>
      <c r="E477" s="7" t="s">
        <v>1898</v>
      </c>
      <c r="F477" s="7" t="s">
        <v>1899</v>
      </c>
      <c r="G477" s="13" t="s">
        <v>121</v>
      </c>
      <c r="H477" s="13" t="s">
        <v>244</v>
      </c>
      <c r="I477" s="13"/>
    </row>
    <row r="478" spans="1:9" ht="36" x14ac:dyDescent="0.25">
      <c r="A478" s="15" t="s">
        <v>242</v>
      </c>
      <c r="B478" s="15" t="s">
        <v>90</v>
      </c>
      <c r="C478" s="9" t="s">
        <v>243</v>
      </c>
      <c r="D478" s="15" t="s">
        <v>125</v>
      </c>
      <c r="E478" s="9" t="s">
        <v>1900</v>
      </c>
      <c r="F478" s="9" t="s">
        <v>1901</v>
      </c>
      <c r="G478" s="15" t="s">
        <v>121</v>
      </c>
      <c r="H478" s="15" t="s">
        <v>244</v>
      </c>
      <c r="I478" s="15"/>
    </row>
    <row r="479" spans="1:9" ht="18" x14ac:dyDescent="0.25">
      <c r="A479" s="13" t="s">
        <v>245</v>
      </c>
      <c r="B479" s="13" t="s">
        <v>91</v>
      </c>
      <c r="C479" s="7" t="s">
        <v>246</v>
      </c>
      <c r="D479" s="13" t="s">
        <v>125</v>
      </c>
      <c r="E479" s="7" t="s">
        <v>1902</v>
      </c>
      <c r="F479" s="7"/>
      <c r="G479" s="13" t="s">
        <v>122</v>
      </c>
      <c r="H479" s="13" t="s">
        <v>1903</v>
      </c>
      <c r="I479" s="13"/>
    </row>
    <row r="480" spans="1:9" ht="18" x14ac:dyDescent="0.25">
      <c r="A480" s="15" t="s">
        <v>245</v>
      </c>
      <c r="B480" s="15" t="s">
        <v>91</v>
      </c>
      <c r="C480" s="9" t="s">
        <v>246</v>
      </c>
      <c r="D480" s="15" t="s">
        <v>125</v>
      </c>
      <c r="E480" s="9" t="s">
        <v>1904</v>
      </c>
      <c r="F480" s="9"/>
      <c r="G480" s="15" t="s">
        <v>122</v>
      </c>
      <c r="H480" s="15" t="s">
        <v>1903</v>
      </c>
      <c r="I480" s="15"/>
    </row>
    <row r="481" spans="1:9" ht="18" x14ac:dyDescent="0.25">
      <c r="A481" s="13" t="s">
        <v>245</v>
      </c>
      <c r="B481" s="13" t="s">
        <v>91</v>
      </c>
      <c r="C481" s="7" t="s">
        <v>246</v>
      </c>
      <c r="D481" s="13" t="s">
        <v>125</v>
      </c>
      <c r="E481" s="7" t="s">
        <v>1905</v>
      </c>
      <c r="F481" s="7"/>
      <c r="G481" s="13" t="s">
        <v>122</v>
      </c>
      <c r="H481" s="13" t="s">
        <v>1903</v>
      </c>
      <c r="I481" s="13"/>
    </row>
    <row r="482" spans="1:9" ht="18" x14ac:dyDescent="0.25">
      <c r="A482" s="15" t="s">
        <v>245</v>
      </c>
      <c r="B482" s="15" t="s">
        <v>91</v>
      </c>
      <c r="C482" s="9" t="s">
        <v>246</v>
      </c>
      <c r="D482" s="15" t="s">
        <v>125</v>
      </c>
      <c r="E482" s="9" t="s">
        <v>1906</v>
      </c>
      <c r="F482" s="9"/>
      <c r="G482" s="15" t="s">
        <v>122</v>
      </c>
      <c r="H482" s="15" t="s">
        <v>1903</v>
      </c>
      <c r="I482" s="15"/>
    </row>
    <row r="483" spans="1:9" ht="36" x14ac:dyDescent="0.25">
      <c r="A483" s="13" t="s">
        <v>245</v>
      </c>
      <c r="B483" s="13" t="s">
        <v>91</v>
      </c>
      <c r="C483" s="7" t="s">
        <v>246</v>
      </c>
      <c r="D483" s="13" t="s">
        <v>125</v>
      </c>
      <c r="E483" s="7" t="s">
        <v>1907</v>
      </c>
      <c r="F483" s="7"/>
      <c r="G483" s="13" t="s">
        <v>122</v>
      </c>
      <c r="H483" s="13" t="s">
        <v>1903</v>
      </c>
      <c r="I483" s="13"/>
    </row>
    <row r="484" spans="1:9" ht="18" x14ac:dyDescent="0.25">
      <c r="A484" s="15" t="s">
        <v>245</v>
      </c>
      <c r="B484" s="15" t="s">
        <v>91</v>
      </c>
      <c r="C484" s="9" t="s">
        <v>246</v>
      </c>
      <c r="D484" s="15" t="s">
        <v>125</v>
      </c>
      <c r="E484" s="9" t="s">
        <v>1908</v>
      </c>
      <c r="F484" s="9"/>
      <c r="G484" s="15" t="s">
        <v>123</v>
      </c>
      <c r="H484" s="15" t="s">
        <v>1903</v>
      </c>
      <c r="I484" s="15"/>
    </row>
    <row r="485" spans="1:9" ht="18" x14ac:dyDescent="0.25">
      <c r="A485" s="13" t="s">
        <v>245</v>
      </c>
      <c r="B485" s="13" t="s">
        <v>91</v>
      </c>
      <c r="C485" s="7" t="s">
        <v>246</v>
      </c>
      <c r="D485" s="13" t="s">
        <v>125</v>
      </c>
      <c r="E485" s="7" t="s">
        <v>1909</v>
      </c>
      <c r="F485" s="7"/>
      <c r="G485" s="13" t="s">
        <v>123</v>
      </c>
      <c r="H485" s="13" t="s">
        <v>1903</v>
      </c>
      <c r="I485" s="13"/>
    </row>
    <row r="486" spans="1:9" ht="18" x14ac:dyDescent="0.25">
      <c r="A486" s="15" t="s">
        <v>245</v>
      </c>
      <c r="B486" s="15" t="s">
        <v>91</v>
      </c>
      <c r="C486" s="9" t="s">
        <v>246</v>
      </c>
      <c r="D486" s="15" t="s">
        <v>125</v>
      </c>
      <c r="E486" s="9" t="s">
        <v>1910</v>
      </c>
      <c r="F486" s="9"/>
      <c r="G486" s="15" t="s">
        <v>122</v>
      </c>
      <c r="H486" s="15" t="s">
        <v>1903</v>
      </c>
      <c r="I486" s="15" t="s">
        <v>1275</v>
      </c>
    </row>
    <row r="487" spans="1:9" ht="18" x14ac:dyDescent="0.25">
      <c r="A487" s="13" t="s">
        <v>245</v>
      </c>
      <c r="B487" s="13" t="s">
        <v>91</v>
      </c>
      <c r="C487" s="7" t="s">
        <v>246</v>
      </c>
      <c r="D487" s="13" t="s">
        <v>125</v>
      </c>
      <c r="E487" s="7" t="s">
        <v>1911</v>
      </c>
      <c r="F487" s="7"/>
      <c r="G487" s="13" t="s">
        <v>121</v>
      </c>
      <c r="H487" s="13" t="s">
        <v>1903</v>
      </c>
      <c r="I487" s="13"/>
    </row>
    <row r="488" spans="1:9" ht="18" x14ac:dyDescent="0.25">
      <c r="A488" s="15" t="s">
        <v>245</v>
      </c>
      <c r="B488" s="15" t="s">
        <v>91</v>
      </c>
      <c r="C488" s="9" t="s">
        <v>246</v>
      </c>
      <c r="D488" s="15" t="s">
        <v>125</v>
      </c>
      <c r="E488" s="9" t="s">
        <v>1912</v>
      </c>
      <c r="F488" s="9"/>
      <c r="G488" s="15" t="s">
        <v>122</v>
      </c>
      <c r="H488" s="15" t="s">
        <v>1903</v>
      </c>
      <c r="I488" s="15"/>
    </row>
    <row r="489" spans="1:9" ht="18" x14ac:dyDescent="0.25">
      <c r="A489" s="13" t="s">
        <v>245</v>
      </c>
      <c r="B489" s="13" t="s">
        <v>91</v>
      </c>
      <c r="C489" s="7" t="s">
        <v>246</v>
      </c>
      <c r="D489" s="13" t="s">
        <v>125</v>
      </c>
      <c r="E489" s="7" t="s">
        <v>1913</v>
      </c>
      <c r="F489" s="7"/>
      <c r="G489" s="13" t="s">
        <v>123</v>
      </c>
      <c r="H489" s="13" t="s">
        <v>1903</v>
      </c>
      <c r="I489" s="13"/>
    </row>
    <row r="490" spans="1:9" ht="18" x14ac:dyDescent="0.25">
      <c r="A490" s="15" t="s">
        <v>245</v>
      </c>
      <c r="B490" s="15" t="s">
        <v>91</v>
      </c>
      <c r="C490" s="9" t="s">
        <v>246</v>
      </c>
      <c r="D490" s="15" t="s">
        <v>125</v>
      </c>
      <c r="E490" s="9" t="s">
        <v>1914</v>
      </c>
      <c r="F490" s="9"/>
      <c r="G490" s="15" t="s">
        <v>123</v>
      </c>
      <c r="H490" s="15" t="s">
        <v>1903</v>
      </c>
      <c r="I490" s="15"/>
    </row>
    <row r="491" spans="1:9" ht="18" x14ac:dyDescent="0.25">
      <c r="A491" s="13" t="s">
        <v>245</v>
      </c>
      <c r="B491" s="13" t="s">
        <v>91</v>
      </c>
      <c r="C491" s="7" t="s">
        <v>246</v>
      </c>
      <c r="D491" s="13" t="s">
        <v>125</v>
      </c>
      <c r="E491" s="7" t="s">
        <v>1915</v>
      </c>
      <c r="F491" s="7" t="s">
        <v>1916</v>
      </c>
      <c r="G491" s="13" t="s">
        <v>121</v>
      </c>
      <c r="H491" s="13" t="s">
        <v>1917</v>
      </c>
      <c r="I491" s="13"/>
    </row>
    <row r="492" spans="1:9" ht="18" x14ac:dyDescent="0.25">
      <c r="A492" s="15" t="s">
        <v>245</v>
      </c>
      <c r="B492" s="15" t="s">
        <v>91</v>
      </c>
      <c r="C492" s="9" t="s">
        <v>246</v>
      </c>
      <c r="D492" s="15" t="s">
        <v>125</v>
      </c>
      <c r="E492" s="9" t="s">
        <v>1918</v>
      </c>
      <c r="F492" s="9"/>
      <c r="G492" s="15" t="s">
        <v>122</v>
      </c>
      <c r="H492" s="15" t="s">
        <v>1917</v>
      </c>
      <c r="I492" s="15" t="s">
        <v>1275</v>
      </c>
    </row>
    <row r="493" spans="1:9" ht="18" x14ac:dyDescent="0.25">
      <c r="A493" s="13" t="s">
        <v>245</v>
      </c>
      <c r="B493" s="13" t="s">
        <v>91</v>
      </c>
      <c r="C493" s="7" t="s">
        <v>246</v>
      </c>
      <c r="D493" s="13" t="s">
        <v>125</v>
      </c>
      <c r="E493" s="7" t="s">
        <v>1919</v>
      </c>
      <c r="F493" s="7"/>
      <c r="G493" s="13" t="s">
        <v>122</v>
      </c>
      <c r="H493" s="13" t="s">
        <v>1917</v>
      </c>
      <c r="I493" s="13"/>
    </row>
    <row r="494" spans="1:9" ht="36" x14ac:dyDescent="0.25">
      <c r="A494" s="15" t="s">
        <v>245</v>
      </c>
      <c r="B494" s="15" t="s">
        <v>91</v>
      </c>
      <c r="C494" s="9" t="s">
        <v>246</v>
      </c>
      <c r="D494" s="15" t="s">
        <v>125</v>
      </c>
      <c r="E494" s="9" t="s">
        <v>1920</v>
      </c>
      <c r="F494" s="9" t="s">
        <v>1921</v>
      </c>
      <c r="G494" s="15" t="s">
        <v>123</v>
      </c>
      <c r="H494" s="15" t="s">
        <v>1917</v>
      </c>
      <c r="I494" s="15" t="s">
        <v>1275</v>
      </c>
    </row>
    <row r="495" spans="1:9" ht="18" x14ac:dyDescent="0.25">
      <c r="A495" s="13" t="s">
        <v>245</v>
      </c>
      <c r="B495" s="13" t="s">
        <v>91</v>
      </c>
      <c r="C495" s="7" t="s">
        <v>246</v>
      </c>
      <c r="D495" s="13" t="s">
        <v>125</v>
      </c>
      <c r="E495" s="7" t="s">
        <v>1922</v>
      </c>
      <c r="F495" s="7"/>
      <c r="G495" s="13" t="s">
        <v>122</v>
      </c>
      <c r="H495" s="13" t="s">
        <v>1917</v>
      </c>
      <c r="I495" s="13" t="s">
        <v>1318</v>
      </c>
    </row>
    <row r="496" spans="1:9" ht="18" x14ac:dyDescent="0.25">
      <c r="A496" s="15" t="s">
        <v>248</v>
      </c>
      <c r="B496" s="15" t="s">
        <v>91</v>
      </c>
      <c r="C496" s="9" t="s">
        <v>249</v>
      </c>
      <c r="D496" s="15" t="s">
        <v>125</v>
      </c>
      <c r="E496" s="9" t="s">
        <v>1923</v>
      </c>
      <c r="F496" s="9" t="s">
        <v>1924</v>
      </c>
      <c r="G496" s="15" t="s">
        <v>123</v>
      </c>
      <c r="H496" s="15" t="s">
        <v>1925</v>
      </c>
      <c r="I496" s="15"/>
    </row>
    <row r="497" spans="1:9" ht="18" x14ac:dyDescent="0.25">
      <c r="A497" s="13" t="s">
        <v>248</v>
      </c>
      <c r="B497" s="13" t="s">
        <v>91</v>
      </c>
      <c r="C497" s="7" t="s">
        <v>249</v>
      </c>
      <c r="D497" s="13" t="s">
        <v>125</v>
      </c>
      <c r="E497" s="7" t="s">
        <v>1926</v>
      </c>
      <c r="F497" s="7" t="s">
        <v>1927</v>
      </c>
      <c r="G497" s="13" t="s">
        <v>121</v>
      </c>
      <c r="H497" s="13" t="s">
        <v>1928</v>
      </c>
      <c r="I497" s="13"/>
    </row>
    <row r="498" spans="1:9" ht="18" x14ac:dyDescent="0.25">
      <c r="A498" s="15" t="s">
        <v>248</v>
      </c>
      <c r="B498" s="15" t="s">
        <v>91</v>
      </c>
      <c r="C498" s="9" t="s">
        <v>249</v>
      </c>
      <c r="D498" s="15" t="s">
        <v>125</v>
      </c>
      <c r="E498" s="9" t="s">
        <v>1929</v>
      </c>
      <c r="F498" s="9"/>
      <c r="G498" s="15" t="s">
        <v>123</v>
      </c>
      <c r="H498" s="15" t="s">
        <v>1928</v>
      </c>
      <c r="I498" s="15"/>
    </row>
    <row r="499" spans="1:9" ht="18" x14ac:dyDescent="0.25">
      <c r="A499" s="13" t="s">
        <v>248</v>
      </c>
      <c r="B499" s="13" t="s">
        <v>91</v>
      </c>
      <c r="C499" s="7" t="s">
        <v>249</v>
      </c>
      <c r="D499" s="13" t="s">
        <v>125</v>
      </c>
      <c r="E499" s="7" t="s">
        <v>1930</v>
      </c>
      <c r="F499" s="7"/>
      <c r="G499" s="13" t="s">
        <v>121</v>
      </c>
      <c r="H499" s="13" t="s">
        <v>1928</v>
      </c>
      <c r="I499" s="13"/>
    </row>
    <row r="500" spans="1:9" ht="18" x14ac:dyDescent="0.25">
      <c r="A500" s="15" t="s">
        <v>248</v>
      </c>
      <c r="B500" s="15" t="s">
        <v>91</v>
      </c>
      <c r="C500" s="9" t="s">
        <v>249</v>
      </c>
      <c r="D500" s="15" t="s">
        <v>125</v>
      </c>
      <c r="E500" s="9" t="s">
        <v>1931</v>
      </c>
      <c r="F500" s="9" t="s">
        <v>1932</v>
      </c>
      <c r="G500" s="15" t="s">
        <v>122</v>
      </c>
      <c r="H500" s="15" t="s">
        <v>1928</v>
      </c>
      <c r="I500" s="15"/>
    </row>
    <row r="501" spans="1:9" ht="18" x14ac:dyDescent="0.25">
      <c r="A501" s="13" t="s">
        <v>248</v>
      </c>
      <c r="B501" s="13" t="s">
        <v>91</v>
      </c>
      <c r="C501" s="7" t="s">
        <v>249</v>
      </c>
      <c r="D501" s="13" t="s">
        <v>125</v>
      </c>
      <c r="E501" s="7" t="s">
        <v>1933</v>
      </c>
      <c r="F501" s="7" t="s">
        <v>1934</v>
      </c>
      <c r="G501" s="13" t="s">
        <v>123</v>
      </c>
      <c r="H501" s="13" t="s">
        <v>1935</v>
      </c>
      <c r="I501" s="13" t="s">
        <v>1275</v>
      </c>
    </row>
    <row r="502" spans="1:9" ht="18" x14ac:dyDescent="0.25">
      <c r="A502" s="15" t="s">
        <v>248</v>
      </c>
      <c r="B502" s="15" t="s">
        <v>91</v>
      </c>
      <c r="C502" s="9" t="s">
        <v>249</v>
      </c>
      <c r="D502" s="15" t="s">
        <v>125</v>
      </c>
      <c r="E502" s="9" t="s">
        <v>1936</v>
      </c>
      <c r="F502" s="9"/>
      <c r="G502" s="15" t="s">
        <v>123</v>
      </c>
      <c r="H502" s="15" t="s">
        <v>1937</v>
      </c>
      <c r="I502" s="15"/>
    </row>
    <row r="503" spans="1:9" ht="18" x14ac:dyDescent="0.25">
      <c r="A503" s="13" t="s">
        <v>248</v>
      </c>
      <c r="B503" s="13" t="s">
        <v>91</v>
      </c>
      <c r="C503" s="7" t="s">
        <v>249</v>
      </c>
      <c r="D503" s="13" t="s">
        <v>125</v>
      </c>
      <c r="E503" s="7" t="s">
        <v>1938</v>
      </c>
      <c r="F503" s="7" t="s">
        <v>1939</v>
      </c>
      <c r="G503" s="13" t="s">
        <v>123</v>
      </c>
      <c r="H503" s="13" t="s">
        <v>1937</v>
      </c>
      <c r="I503" s="13"/>
    </row>
    <row r="504" spans="1:9" ht="18" x14ac:dyDescent="0.25">
      <c r="A504" s="15" t="s">
        <v>248</v>
      </c>
      <c r="B504" s="15" t="s">
        <v>91</v>
      </c>
      <c r="C504" s="9" t="s">
        <v>249</v>
      </c>
      <c r="D504" s="15" t="s">
        <v>125</v>
      </c>
      <c r="E504" s="9" t="s">
        <v>1940</v>
      </c>
      <c r="F504" s="9"/>
      <c r="G504" s="15" t="s">
        <v>123</v>
      </c>
      <c r="H504" s="15" t="s">
        <v>1937</v>
      </c>
      <c r="I504" s="15"/>
    </row>
    <row r="505" spans="1:9" ht="36" x14ac:dyDescent="0.25">
      <c r="A505" s="13" t="s">
        <v>248</v>
      </c>
      <c r="B505" s="13" t="s">
        <v>91</v>
      </c>
      <c r="C505" s="7" t="s">
        <v>249</v>
      </c>
      <c r="D505" s="13" t="s">
        <v>125</v>
      </c>
      <c r="E505" s="7" t="s">
        <v>1941</v>
      </c>
      <c r="F505" s="7" t="s">
        <v>1942</v>
      </c>
      <c r="G505" s="13" t="s">
        <v>123</v>
      </c>
      <c r="H505" s="13" t="s">
        <v>1937</v>
      </c>
      <c r="I505" s="13"/>
    </row>
    <row r="506" spans="1:9" ht="36" x14ac:dyDescent="0.25">
      <c r="A506" s="15" t="s">
        <v>248</v>
      </c>
      <c r="B506" s="15" t="s">
        <v>91</v>
      </c>
      <c r="C506" s="9" t="s">
        <v>249</v>
      </c>
      <c r="D506" s="15" t="s">
        <v>125</v>
      </c>
      <c r="E506" s="9" t="s">
        <v>1943</v>
      </c>
      <c r="F506" s="9" t="s">
        <v>1944</v>
      </c>
      <c r="G506" s="15" t="s">
        <v>123</v>
      </c>
      <c r="H506" s="15" t="s">
        <v>1937</v>
      </c>
      <c r="I506" s="15"/>
    </row>
    <row r="507" spans="1:9" ht="36" x14ac:dyDescent="0.25">
      <c r="A507" s="13" t="s">
        <v>248</v>
      </c>
      <c r="B507" s="13" t="s">
        <v>91</v>
      </c>
      <c r="C507" s="7" t="s">
        <v>249</v>
      </c>
      <c r="D507" s="13" t="s">
        <v>125</v>
      </c>
      <c r="E507" s="7" t="s">
        <v>1945</v>
      </c>
      <c r="F507" s="7" t="s">
        <v>1946</v>
      </c>
      <c r="G507" s="13" t="s">
        <v>123</v>
      </c>
      <c r="H507" s="13" t="s">
        <v>1937</v>
      </c>
      <c r="I507" s="13"/>
    </row>
    <row r="508" spans="1:9" ht="18" x14ac:dyDescent="0.25">
      <c r="A508" s="15" t="s">
        <v>248</v>
      </c>
      <c r="B508" s="15" t="s">
        <v>91</v>
      </c>
      <c r="C508" s="9" t="s">
        <v>249</v>
      </c>
      <c r="D508" s="15" t="s">
        <v>125</v>
      </c>
      <c r="E508" s="9" t="s">
        <v>1947</v>
      </c>
      <c r="F508" s="9" t="s">
        <v>1948</v>
      </c>
      <c r="G508" s="15" t="s">
        <v>122</v>
      </c>
      <c r="H508" s="15" t="s">
        <v>1937</v>
      </c>
      <c r="I508" s="15"/>
    </row>
    <row r="509" spans="1:9" ht="36" x14ac:dyDescent="0.25">
      <c r="A509" s="13" t="s">
        <v>248</v>
      </c>
      <c r="B509" s="13" t="s">
        <v>91</v>
      </c>
      <c r="C509" s="7" t="s">
        <v>249</v>
      </c>
      <c r="D509" s="13" t="s">
        <v>125</v>
      </c>
      <c r="E509" s="7" t="s">
        <v>1949</v>
      </c>
      <c r="F509" s="7" t="s">
        <v>1950</v>
      </c>
      <c r="G509" s="13" t="s">
        <v>123</v>
      </c>
      <c r="H509" s="13" t="s">
        <v>1937</v>
      </c>
      <c r="I509" s="13"/>
    </row>
    <row r="510" spans="1:9" ht="18" x14ac:dyDescent="0.25">
      <c r="A510" s="15" t="s">
        <v>248</v>
      </c>
      <c r="B510" s="15" t="s">
        <v>91</v>
      </c>
      <c r="C510" s="9" t="s">
        <v>249</v>
      </c>
      <c r="D510" s="15" t="s">
        <v>125</v>
      </c>
      <c r="E510" s="9" t="s">
        <v>1951</v>
      </c>
      <c r="F510" s="9" t="s">
        <v>1952</v>
      </c>
      <c r="G510" s="15" t="s">
        <v>123</v>
      </c>
      <c r="H510" s="15" t="s">
        <v>1937</v>
      </c>
      <c r="I510" s="15"/>
    </row>
    <row r="511" spans="1:9" ht="18" x14ac:dyDescent="0.25">
      <c r="A511" s="13" t="s">
        <v>248</v>
      </c>
      <c r="B511" s="13" t="s">
        <v>91</v>
      </c>
      <c r="C511" s="7" t="s">
        <v>249</v>
      </c>
      <c r="D511" s="13" t="s">
        <v>125</v>
      </c>
      <c r="E511" s="7" t="s">
        <v>1953</v>
      </c>
      <c r="F511" s="7" t="s">
        <v>1954</v>
      </c>
      <c r="G511" s="13" t="s">
        <v>123</v>
      </c>
      <c r="H511" s="13" t="s">
        <v>1937</v>
      </c>
      <c r="I511" s="13"/>
    </row>
    <row r="512" spans="1:9" ht="36" x14ac:dyDescent="0.25">
      <c r="A512" s="15" t="s">
        <v>248</v>
      </c>
      <c r="B512" s="15" t="s">
        <v>91</v>
      </c>
      <c r="C512" s="9" t="s">
        <v>249</v>
      </c>
      <c r="D512" s="15" t="s">
        <v>125</v>
      </c>
      <c r="E512" s="9" t="s">
        <v>1955</v>
      </c>
      <c r="F512" s="9"/>
      <c r="G512" s="15" t="s">
        <v>121</v>
      </c>
      <c r="H512" s="15" t="s">
        <v>1956</v>
      </c>
      <c r="I512" s="15"/>
    </row>
    <row r="513" spans="1:9" ht="36" x14ac:dyDescent="0.25">
      <c r="A513" s="13" t="s">
        <v>248</v>
      </c>
      <c r="B513" s="13" t="s">
        <v>91</v>
      </c>
      <c r="C513" s="7" t="s">
        <v>249</v>
      </c>
      <c r="D513" s="13" t="s">
        <v>125</v>
      </c>
      <c r="E513" s="7" t="s">
        <v>1957</v>
      </c>
      <c r="F513" s="7"/>
      <c r="G513" s="13" t="s">
        <v>123</v>
      </c>
      <c r="H513" s="13" t="s">
        <v>1956</v>
      </c>
      <c r="I513" s="13"/>
    </row>
    <row r="514" spans="1:9" ht="36" x14ac:dyDescent="0.25">
      <c r="A514" s="15" t="s">
        <v>248</v>
      </c>
      <c r="B514" s="15" t="s">
        <v>91</v>
      </c>
      <c r="C514" s="9" t="s">
        <v>249</v>
      </c>
      <c r="D514" s="15" t="s">
        <v>125</v>
      </c>
      <c r="E514" s="9" t="s">
        <v>1958</v>
      </c>
      <c r="F514" s="9" t="s">
        <v>1959</v>
      </c>
      <c r="G514" s="15" t="s">
        <v>123</v>
      </c>
      <c r="H514" s="15" t="s">
        <v>1956</v>
      </c>
      <c r="I514" s="15"/>
    </row>
    <row r="515" spans="1:9" ht="18" x14ac:dyDescent="0.25">
      <c r="A515" s="13" t="s">
        <v>248</v>
      </c>
      <c r="B515" s="13" t="s">
        <v>91</v>
      </c>
      <c r="C515" s="7" t="s">
        <v>249</v>
      </c>
      <c r="D515" s="13" t="s">
        <v>125</v>
      </c>
      <c r="E515" s="7" t="s">
        <v>1960</v>
      </c>
      <c r="F515" s="7"/>
      <c r="G515" s="13" t="s">
        <v>122</v>
      </c>
      <c r="H515" s="13" t="s">
        <v>1956</v>
      </c>
      <c r="I515" s="13"/>
    </row>
    <row r="516" spans="1:9" ht="18" x14ac:dyDescent="0.25">
      <c r="A516" s="15" t="s">
        <v>248</v>
      </c>
      <c r="B516" s="15" t="s">
        <v>91</v>
      </c>
      <c r="C516" s="9" t="s">
        <v>249</v>
      </c>
      <c r="D516" s="15" t="s">
        <v>125</v>
      </c>
      <c r="E516" s="9" t="s">
        <v>1961</v>
      </c>
      <c r="F516" s="9" t="s">
        <v>1962</v>
      </c>
      <c r="G516" s="15" t="s">
        <v>123</v>
      </c>
      <c r="H516" s="15" t="s">
        <v>1956</v>
      </c>
      <c r="I516" s="15"/>
    </row>
    <row r="517" spans="1:9" ht="18" x14ac:dyDescent="0.25">
      <c r="A517" s="13" t="s">
        <v>248</v>
      </c>
      <c r="B517" s="13" t="s">
        <v>91</v>
      </c>
      <c r="C517" s="7" t="s">
        <v>249</v>
      </c>
      <c r="D517" s="13" t="s">
        <v>125</v>
      </c>
      <c r="E517" s="7" t="s">
        <v>1963</v>
      </c>
      <c r="F517" s="7" t="s">
        <v>1964</v>
      </c>
      <c r="G517" s="13" t="s">
        <v>123</v>
      </c>
      <c r="H517" s="13" t="s">
        <v>1956</v>
      </c>
      <c r="I517" s="13"/>
    </row>
    <row r="518" spans="1:9" ht="18" x14ac:dyDescent="0.25">
      <c r="A518" s="15" t="s">
        <v>248</v>
      </c>
      <c r="B518" s="15" t="s">
        <v>91</v>
      </c>
      <c r="C518" s="9" t="s">
        <v>249</v>
      </c>
      <c r="D518" s="15" t="s">
        <v>125</v>
      </c>
      <c r="E518" s="9" t="s">
        <v>1965</v>
      </c>
      <c r="F518" s="9"/>
      <c r="G518" s="15" t="s">
        <v>123</v>
      </c>
      <c r="H518" s="15" t="s">
        <v>1956</v>
      </c>
      <c r="I518" s="15"/>
    </row>
    <row r="519" spans="1:9" ht="36" x14ac:dyDescent="0.25">
      <c r="A519" s="13" t="s">
        <v>251</v>
      </c>
      <c r="B519" s="13" t="s">
        <v>91</v>
      </c>
      <c r="C519" s="7" t="s">
        <v>252</v>
      </c>
      <c r="D519" s="13" t="s">
        <v>124</v>
      </c>
      <c r="E519" s="7" t="s">
        <v>1966</v>
      </c>
      <c r="F519" s="7"/>
      <c r="G519" s="13" t="s">
        <v>123</v>
      </c>
      <c r="H519" s="13" t="s">
        <v>1967</v>
      </c>
      <c r="I519" s="13"/>
    </row>
    <row r="520" spans="1:9" ht="36" x14ac:dyDescent="0.25">
      <c r="A520" s="15" t="s">
        <v>251</v>
      </c>
      <c r="B520" s="15" t="s">
        <v>91</v>
      </c>
      <c r="C520" s="9" t="s">
        <v>252</v>
      </c>
      <c r="D520" s="15" t="s">
        <v>127</v>
      </c>
      <c r="E520" s="9" t="s">
        <v>1968</v>
      </c>
      <c r="F520" s="9" t="s">
        <v>1969</v>
      </c>
      <c r="G520" s="15" t="s">
        <v>121</v>
      </c>
      <c r="H520" s="15" t="s">
        <v>1967</v>
      </c>
      <c r="I520" s="15"/>
    </row>
    <row r="521" spans="1:9" ht="36" x14ac:dyDescent="0.25">
      <c r="A521" s="13" t="s">
        <v>251</v>
      </c>
      <c r="B521" s="13" t="s">
        <v>91</v>
      </c>
      <c r="C521" s="7" t="s">
        <v>252</v>
      </c>
      <c r="D521" s="13" t="s">
        <v>127</v>
      </c>
      <c r="E521" s="7" t="s">
        <v>1970</v>
      </c>
      <c r="F521" s="7"/>
      <c r="G521" s="13" t="s">
        <v>123</v>
      </c>
      <c r="H521" s="13" t="s">
        <v>1971</v>
      </c>
      <c r="I521" s="13"/>
    </row>
    <row r="522" spans="1:9" ht="36" x14ac:dyDescent="0.25">
      <c r="A522" s="15" t="s">
        <v>254</v>
      </c>
      <c r="B522" s="15" t="s">
        <v>91</v>
      </c>
      <c r="C522" s="9" t="s">
        <v>255</v>
      </c>
      <c r="D522" s="15" t="s">
        <v>127</v>
      </c>
      <c r="E522" s="9" t="s">
        <v>1972</v>
      </c>
      <c r="F522" s="9"/>
      <c r="G522" s="15" t="s">
        <v>121</v>
      </c>
      <c r="H522" s="15" t="s">
        <v>1973</v>
      </c>
      <c r="I522" s="15"/>
    </row>
    <row r="523" spans="1:9" ht="18" x14ac:dyDescent="0.25">
      <c r="A523" s="13" t="s">
        <v>254</v>
      </c>
      <c r="B523" s="13" t="s">
        <v>91</v>
      </c>
      <c r="C523" s="7" t="s">
        <v>255</v>
      </c>
      <c r="D523" s="13" t="s">
        <v>127</v>
      </c>
      <c r="E523" s="7" t="s">
        <v>1974</v>
      </c>
      <c r="F523" s="7" t="s">
        <v>1975</v>
      </c>
      <c r="G523" s="13" t="s">
        <v>122</v>
      </c>
      <c r="H523" s="13" t="s">
        <v>1973</v>
      </c>
      <c r="I523" s="13"/>
    </row>
    <row r="524" spans="1:9" ht="18" x14ac:dyDescent="0.25">
      <c r="A524" s="15" t="s">
        <v>254</v>
      </c>
      <c r="B524" s="15" t="s">
        <v>91</v>
      </c>
      <c r="C524" s="9" t="s">
        <v>255</v>
      </c>
      <c r="D524" s="15" t="s">
        <v>127</v>
      </c>
      <c r="E524" s="9" t="s">
        <v>1976</v>
      </c>
      <c r="F524" s="9"/>
      <c r="G524" s="15" t="s">
        <v>122</v>
      </c>
      <c r="H524" s="15" t="s">
        <v>1977</v>
      </c>
      <c r="I524" s="15"/>
    </row>
    <row r="525" spans="1:9" ht="18" x14ac:dyDescent="0.25">
      <c r="A525" s="13" t="s">
        <v>254</v>
      </c>
      <c r="B525" s="13" t="s">
        <v>91</v>
      </c>
      <c r="C525" s="7" t="s">
        <v>255</v>
      </c>
      <c r="D525" s="13" t="s">
        <v>127</v>
      </c>
      <c r="E525" s="7" t="s">
        <v>1978</v>
      </c>
      <c r="F525" s="7" t="s">
        <v>1979</v>
      </c>
      <c r="G525" s="13" t="s">
        <v>122</v>
      </c>
      <c r="H525" s="13" t="s">
        <v>1977</v>
      </c>
      <c r="I525" s="13"/>
    </row>
    <row r="526" spans="1:9" ht="18" x14ac:dyDescent="0.25">
      <c r="A526" s="15" t="s">
        <v>254</v>
      </c>
      <c r="B526" s="15" t="s">
        <v>91</v>
      </c>
      <c r="C526" s="9" t="s">
        <v>255</v>
      </c>
      <c r="D526" s="15" t="s">
        <v>127</v>
      </c>
      <c r="E526" s="9" t="s">
        <v>1980</v>
      </c>
      <c r="F526" s="9"/>
      <c r="G526" s="15" t="s">
        <v>123</v>
      </c>
      <c r="H526" s="15" t="s">
        <v>1977</v>
      </c>
      <c r="I526" s="15"/>
    </row>
    <row r="527" spans="1:9" ht="18" x14ac:dyDescent="0.25">
      <c r="A527" s="13" t="s">
        <v>254</v>
      </c>
      <c r="B527" s="13" t="s">
        <v>91</v>
      </c>
      <c r="C527" s="7" t="s">
        <v>255</v>
      </c>
      <c r="D527" s="13" t="s">
        <v>127</v>
      </c>
      <c r="E527" s="7" t="s">
        <v>1981</v>
      </c>
      <c r="F527" s="7"/>
      <c r="G527" s="13" t="s">
        <v>122</v>
      </c>
      <c r="H527" s="13" t="s">
        <v>1977</v>
      </c>
      <c r="I527" s="13"/>
    </row>
    <row r="528" spans="1:9" ht="36" x14ac:dyDescent="0.25">
      <c r="A528" s="15" t="s">
        <v>254</v>
      </c>
      <c r="B528" s="15" t="s">
        <v>91</v>
      </c>
      <c r="C528" s="9" t="s">
        <v>255</v>
      </c>
      <c r="D528" s="15" t="s">
        <v>127</v>
      </c>
      <c r="E528" s="9" t="s">
        <v>1982</v>
      </c>
      <c r="F528" s="9" t="s">
        <v>1983</v>
      </c>
      <c r="G528" s="15" t="s">
        <v>122</v>
      </c>
      <c r="H528" s="15" t="s">
        <v>1586</v>
      </c>
      <c r="I528" s="15"/>
    </row>
    <row r="529" spans="1:9" ht="18" x14ac:dyDescent="0.25">
      <c r="A529" s="13" t="s">
        <v>254</v>
      </c>
      <c r="B529" s="13" t="s">
        <v>91</v>
      </c>
      <c r="C529" s="7" t="s">
        <v>255</v>
      </c>
      <c r="D529" s="13" t="s">
        <v>127</v>
      </c>
      <c r="E529" s="7" t="s">
        <v>1984</v>
      </c>
      <c r="F529" s="7" t="s">
        <v>1985</v>
      </c>
      <c r="G529" s="13" t="s">
        <v>123</v>
      </c>
      <c r="H529" s="13" t="s">
        <v>1977</v>
      </c>
      <c r="I529" s="13"/>
    </row>
    <row r="530" spans="1:9" ht="54" x14ac:dyDescent="0.25">
      <c r="A530" s="15" t="s">
        <v>254</v>
      </c>
      <c r="B530" s="15" t="s">
        <v>91</v>
      </c>
      <c r="C530" s="9" t="s">
        <v>255</v>
      </c>
      <c r="D530" s="15" t="s">
        <v>127</v>
      </c>
      <c r="E530" s="9" t="s">
        <v>1986</v>
      </c>
      <c r="F530" s="9" t="s">
        <v>1987</v>
      </c>
      <c r="G530" s="15" t="s">
        <v>122</v>
      </c>
      <c r="H530" s="15" t="s">
        <v>1977</v>
      </c>
      <c r="I530" s="15" t="s">
        <v>1275</v>
      </c>
    </row>
    <row r="531" spans="1:9" ht="18" x14ac:dyDescent="0.25">
      <c r="A531" s="13" t="s">
        <v>254</v>
      </c>
      <c r="B531" s="13" t="s">
        <v>91</v>
      </c>
      <c r="C531" s="7" t="s">
        <v>255</v>
      </c>
      <c r="D531" s="13" t="s">
        <v>127</v>
      </c>
      <c r="E531" s="7" t="s">
        <v>1988</v>
      </c>
      <c r="F531" s="7"/>
      <c r="G531" s="13" t="s">
        <v>122</v>
      </c>
      <c r="H531" s="13" t="s">
        <v>1977</v>
      </c>
      <c r="I531" s="13"/>
    </row>
    <row r="532" spans="1:9" ht="18" x14ac:dyDescent="0.25">
      <c r="A532" s="15" t="s">
        <v>254</v>
      </c>
      <c r="B532" s="15" t="s">
        <v>91</v>
      </c>
      <c r="C532" s="9" t="s">
        <v>255</v>
      </c>
      <c r="D532" s="15" t="s">
        <v>127</v>
      </c>
      <c r="E532" s="9" t="s">
        <v>1989</v>
      </c>
      <c r="F532" s="9"/>
      <c r="G532" s="15" t="s">
        <v>123</v>
      </c>
      <c r="H532" s="15" t="s">
        <v>1977</v>
      </c>
      <c r="I532" s="15"/>
    </row>
    <row r="533" spans="1:9" ht="36" x14ac:dyDescent="0.25">
      <c r="A533" s="13" t="s">
        <v>254</v>
      </c>
      <c r="B533" s="13" t="s">
        <v>91</v>
      </c>
      <c r="C533" s="7" t="s">
        <v>255</v>
      </c>
      <c r="D533" s="13" t="s">
        <v>127</v>
      </c>
      <c r="E533" s="7" t="s">
        <v>1990</v>
      </c>
      <c r="F533" s="7"/>
      <c r="G533" s="13" t="s">
        <v>122</v>
      </c>
      <c r="H533" s="13" t="s">
        <v>1586</v>
      </c>
      <c r="I533" s="13"/>
    </row>
    <row r="534" spans="1:9" ht="36" x14ac:dyDescent="0.25">
      <c r="A534" s="15" t="s">
        <v>254</v>
      </c>
      <c r="B534" s="15" t="s">
        <v>91</v>
      </c>
      <c r="C534" s="9" t="s">
        <v>255</v>
      </c>
      <c r="D534" s="15" t="s">
        <v>127</v>
      </c>
      <c r="E534" s="9" t="s">
        <v>1991</v>
      </c>
      <c r="F534" s="9" t="s">
        <v>1992</v>
      </c>
      <c r="G534" s="15" t="s">
        <v>121</v>
      </c>
      <c r="H534" s="15" t="s">
        <v>1586</v>
      </c>
      <c r="I534" s="15"/>
    </row>
    <row r="535" spans="1:9" ht="18" x14ac:dyDescent="0.25">
      <c r="A535" s="13" t="s">
        <v>254</v>
      </c>
      <c r="B535" s="13" t="s">
        <v>91</v>
      </c>
      <c r="C535" s="7" t="s">
        <v>255</v>
      </c>
      <c r="D535" s="13" t="s">
        <v>127</v>
      </c>
      <c r="E535" s="7" t="s">
        <v>1993</v>
      </c>
      <c r="F535" s="7"/>
      <c r="G535" s="13" t="s">
        <v>123</v>
      </c>
      <c r="H535" s="13" t="s">
        <v>1586</v>
      </c>
      <c r="I535" s="13"/>
    </row>
    <row r="536" spans="1:9" ht="36" x14ac:dyDescent="0.25">
      <c r="A536" s="15" t="s">
        <v>257</v>
      </c>
      <c r="B536" s="15" t="s">
        <v>91</v>
      </c>
      <c r="C536" s="9" t="s">
        <v>258</v>
      </c>
      <c r="D536" s="15" t="s">
        <v>125</v>
      </c>
      <c r="E536" s="9" t="s">
        <v>1994</v>
      </c>
      <c r="F536" s="9"/>
      <c r="G536" s="15" t="s">
        <v>123</v>
      </c>
      <c r="H536" s="15" t="s">
        <v>1995</v>
      </c>
      <c r="I536" s="15"/>
    </row>
    <row r="537" spans="1:9" ht="36" x14ac:dyDescent="0.25">
      <c r="A537" s="13" t="s">
        <v>257</v>
      </c>
      <c r="B537" s="13" t="s">
        <v>91</v>
      </c>
      <c r="C537" s="7" t="s">
        <v>258</v>
      </c>
      <c r="D537" s="13" t="s">
        <v>126</v>
      </c>
      <c r="E537" s="7" t="s">
        <v>1996</v>
      </c>
      <c r="F537" s="7"/>
      <c r="G537" s="13" t="s">
        <v>122</v>
      </c>
      <c r="H537" s="13" t="s">
        <v>1995</v>
      </c>
      <c r="I537" s="13"/>
    </row>
    <row r="538" spans="1:9" ht="36" x14ac:dyDescent="0.25">
      <c r="A538" s="15" t="s">
        <v>257</v>
      </c>
      <c r="B538" s="15" t="s">
        <v>91</v>
      </c>
      <c r="C538" s="9" t="s">
        <v>258</v>
      </c>
      <c r="D538" s="15" t="s">
        <v>126</v>
      </c>
      <c r="E538" s="9" t="s">
        <v>1997</v>
      </c>
      <c r="F538" s="9"/>
      <c r="G538" s="15" t="s">
        <v>123</v>
      </c>
      <c r="H538" s="15" t="s">
        <v>1995</v>
      </c>
      <c r="I538" s="15"/>
    </row>
    <row r="539" spans="1:9" ht="18" x14ac:dyDescent="0.25">
      <c r="A539" s="13" t="s">
        <v>257</v>
      </c>
      <c r="B539" s="13" t="s">
        <v>91</v>
      </c>
      <c r="C539" s="7" t="s">
        <v>258</v>
      </c>
      <c r="D539" s="13" t="s">
        <v>126</v>
      </c>
      <c r="E539" s="7" t="s">
        <v>1998</v>
      </c>
      <c r="F539" s="7"/>
      <c r="G539" s="13" t="s">
        <v>123</v>
      </c>
      <c r="H539" s="13" t="s">
        <v>1999</v>
      </c>
      <c r="I539" s="13" t="s">
        <v>1275</v>
      </c>
    </row>
    <row r="540" spans="1:9" ht="18" x14ac:dyDescent="0.25">
      <c r="A540" s="15" t="s">
        <v>257</v>
      </c>
      <c r="B540" s="15" t="s">
        <v>91</v>
      </c>
      <c r="C540" s="9" t="s">
        <v>258</v>
      </c>
      <c r="D540" s="15" t="s">
        <v>126</v>
      </c>
      <c r="E540" s="9" t="s">
        <v>2000</v>
      </c>
      <c r="F540" s="9"/>
      <c r="G540" s="15" t="s">
        <v>123</v>
      </c>
      <c r="H540" s="15" t="s">
        <v>1999</v>
      </c>
      <c r="I540" s="15"/>
    </row>
    <row r="541" spans="1:9" ht="36" x14ac:dyDescent="0.25">
      <c r="A541" s="13" t="s">
        <v>257</v>
      </c>
      <c r="B541" s="13" t="s">
        <v>91</v>
      </c>
      <c r="C541" s="7" t="s">
        <v>258</v>
      </c>
      <c r="D541" s="13" t="s">
        <v>125</v>
      </c>
      <c r="E541" s="7" t="s">
        <v>2001</v>
      </c>
      <c r="F541" s="7"/>
      <c r="G541" s="13" t="s">
        <v>121</v>
      </c>
      <c r="H541" s="13" t="s">
        <v>1999</v>
      </c>
      <c r="I541" s="13"/>
    </row>
    <row r="542" spans="1:9" ht="18" x14ac:dyDescent="0.25">
      <c r="A542" s="15" t="s">
        <v>257</v>
      </c>
      <c r="B542" s="15" t="s">
        <v>91</v>
      </c>
      <c r="C542" s="9" t="s">
        <v>258</v>
      </c>
      <c r="D542" s="15" t="s">
        <v>126</v>
      </c>
      <c r="E542" s="9" t="s">
        <v>2002</v>
      </c>
      <c r="F542" s="9"/>
      <c r="G542" s="15" t="s">
        <v>122</v>
      </c>
      <c r="H542" s="15" t="s">
        <v>1999</v>
      </c>
      <c r="I542" s="15"/>
    </row>
    <row r="543" spans="1:9" ht="18" x14ac:dyDescent="0.25">
      <c r="A543" s="13" t="s">
        <v>257</v>
      </c>
      <c r="B543" s="13" t="s">
        <v>91</v>
      </c>
      <c r="C543" s="7" t="s">
        <v>258</v>
      </c>
      <c r="D543" s="13" t="s">
        <v>126</v>
      </c>
      <c r="E543" s="7" t="s">
        <v>2003</v>
      </c>
      <c r="F543" s="7"/>
      <c r="G543" s="13" t="s">
        <v>122</v>
      </c>
      <c r="H543" s="13" t="s">
        <v>1999</v>
      </c>
      <c r="I543" s="13"/>
    </row>
    <row r="544" spans="1:9" ht="18" x14ac:dyDescent="0.25">
      <c r="A544" s="15" t="s">
        <v>257</v>
      </c>
      <c r="B544" s="15" t="s">
        <v>91</v>
      </c>
      <c r="C544" s="9" t="s">
        <v>258</v>
      </c>
      <c r="D544" s="15" t="s">
        <v>126</v>
      </c>
      <c r="E544" s="9" t="s">
        <v>2004</v>
      </c>
      <c r="F544" s="9" t="s">
        <v>2005</v>
      </c>
      <c r="G544" s="15" t="s">
        <v>122</v>
      </c>
      <c r="H544" s="15" t="s">
        <v>1999</v>
      </c>
      <c r="I544" s="15"/>
    </row>
    <row r="545" spans="1:9" ht="18" x14ac:dyDescent="0.25">
      <c r="A545" s="13" t="s">
        <v>257</v>
      </c>
      <c r="B545" s="13" t="s">
        <v>91</v>
      </c>
      <c r="C545" s="7" t="s">
        <v>258</v>
      </c>
      <c r="D545" s="13" t="s">
        <v>126</v>
      </c>
      <c r="E545" s="7" t="s">
        <v>2006</v>
      </c>
      <c r="F545" s="7"/>
      <c r="G545" s="13" t="s">
        <v>122</v>
      </c>
      <c r="H545" s="13" t="s">
        <v>1999</v>
      </c>
      <c r="I545" s="13"/>
    </row>
    <row r="546" spans="1:9" ht="36" x14ac:dyDescent="0.25">
      <c r="A546" s="15" t="s">
        <v>257</v>
      </c>
      <c r="B546" s="15" t="s">
        <v>91</v>
      </c>
      <c r="C546" s="9" t="s">
        <v>258</v>
      </c>
      <c r="D546" s="15" t="s">
        <v>126</v>
      </c>
      <c r="E546" s="9" t="s">
        <v>2007</v>
      </c>
      <c r="F546" s="9" t="s">
        <v>2008</v>
      </c>
      <c r="G546" s="15" t="s">
        <v>122</v>
      </c>
      <c r="H546" s="15" t="s">
        <v>1999</v>
      </c>
      <c r="I546" s="15"/>
    </row>
    <row r="547" spans="1:9" ht="18" x14ac:dyDescent="0.25">
      <c r="A547" s="13" t="s">
        <v>257</v>
      </c>
      <c r="B547" s="13" t="s">
        <v>91</v>
      </c>
      <c r="C547" s="7" t="s">
        <v>258</v>
      </c>
      <c r="D547" s="13" t="s">
        <v>126</v>
      </c>
      <c r="E547" s="7" t="s">
        <v>2009</v>
      </c>
      <c r="F547" s="7"/>
      <c r="G547" s="13" t="s">
        <v>122</v>
      </c>
      <c r="H547" s="13" t="s">
        <v>1999</v>
      </c>
      <c r="I547" s="13"/>
    </row>
    <row r="548" spans="1:9" ht="18" x14ac:dyDescent="0.25">
      <c r="A548" s="15" t="s">
        <v>257</v>
      </c>
      <c r="B548" s="15" t="s">
        <v>91</v>
      </c>
      <c r="C548" s="9" t="s">
        <v>258</v>
      </c>
      <c r="D548" s="15" t="s">
        <v>126</v>
      </c>
      <c r="E548" s="9" t="s">
        <v>2010</v>
      </c>
      <c r="F548" s="9"/>
      <c r="G548" s="15" t="s">
        <v>122</v>
      </c>
      <c r="H548" s="15" t="s">
        <v>2011</v>
      </c>
      <c r="I548" s="15"/>
    </row>
    <row r="549" spans="1:9" ht="18" x14ac:dyDescent="0.25">
      <c r="A549" s="13" t="s">
        <v>257</v>
      </c>
      <c r="B549" s="13" t="s">
        <v>91</v>
      </c>
      <c r="C549" s="7" t="s">
        <v>258</v>
      </c>
      <c r="D549" s="13" t="s">
        <v>126</v>
      </c>
      <c r="E549" s="7" t="s">
        <v>2012</v>
      </c>
      <c r="F549" s="7" t="s">
        <v>2013</v>
      </c>
      <c r="G549" s="13" t="s">
        <v>122</v>
      </c>
      <c r="H549" s="13" t="s">
        <v>2011</v>
      </c>
      <c r="I549" s="13"/>
    </row>
    <row r="550" spans="1:9" ht="18" x14ac:dyDescent="0.25">
      <c r="A550" s="15" t="s">
        <v>257</v>
      </c>
      <c r="B550" s="15" t="s">
        <v>91</v>
      </c>
      <c r="C550" s="9" t="s">
        <v>258</v>
      </c>
      <c r="D550" s="15" t="s">
        <v>126</v>
      </c>
      <c r="E550" s="9" t="s">
        <v>2014</v>
      </c>
      <c r="F550" s="9" t="s">
        <v>2015</v>
      </c>
      <c r="G550" s="15" t="s">
        <v>121</v>
      </c>
      <c r="H550" s="15" t="s">
        <v>2011</v>
      </c>
      <c r="I550" s="15"/>
    </row>
    <row r="551" spans="1:9" ht="18" x14ac:dyDescent="0.25">
      <c r="A551" s="13" t="s">
        <v>257</v>
      </c>
      <c r="B551" s="13" t="s">
        <v>91</v>
      </c>
      <c r="C551" s="7" t="s">
        <v>258</v>
      </c>
      <c r="D551" s="13" t="s">
        <v>125</v>
      </c>
      <c r="E551" s="7" t="s">
        <v>2016</v>
      </c>
      <c r="F551" s="7"/>
      <c r="G551" s="13" t="s">
        <v>122</v>
      </c>
      <c r="H551" s="13" t="s">
        <v>2011</v>
      </c>
      <c r="I551" s="13"/>
    </row>
    <row r="552" spans="1:9" ht="18" x14ac:dyDescent="0.25">
      <c r="A552" s="15" t="s">
        <v>257</v>
      </c>
      <c r="B552" s="15" t="s">
        <v>91</v>
      </c>
      <c r="C552" s="9" t="s">
        <v>258</v>
      </c>
      <c r="D552" s="15" t="s">
        <v>125</v>
      </c>
      <c r="E552" s="9" t="s">
        <v>2017</v>
      </c>
      <c r="F552" s="9"/>
      <c r="G552" s="15" t="s">
        <v>122</v>
      </c>
      <c r="H552" s="15" t="s">
        <v>2011</v>
      </c>
      <c r="I552" s="15"/>
    </row>
    <row r="553" spans="1:9" ht="18" x14ac:dyDescent="0.25">
      <c r="A553" s="13" t="s">
        <v>257</v>
      </c>
      <c r="B553" s="13" t="s">
        <v>91</v>
      </c>
      <c r="C553" s="7" t="s">
        <v>258</v>
      </c>
      <c r="D553" s="13" t="s">
        <v>125</v>
      </c>
      <c r="E553" s="7" t="s">
        <v>2018</v>
      </c>
      <c r="F553" s="7"/>
      <c r="G553" s="13" t="s">
        <v>122</v>
      </c>
      <c r="H553" s="13" t="s">
        <v>2011</v>
      </c>
      <c r="I553" s="13" t="s">
        <v>1275</v>
      </c>
    </row>
    <row r="554" spans="1:9" ht="36" x14ac:dyDescent="0.25">
      <c r="A554" s="15" t="s">
        <v>257</v>
      </c>
      <c r="B554" s="15" t="s">
        <v>91</v>
      </c>
      <c r="C554" s="9" t="s">
        <v>258</v>
      </c>
      <c r="D554" s="15" t="s">
        <v>125</v>
      </c>
      <c r="E554" s="9" t="s">
        <v>2019</v>
      </c>
      <c r="F554" s="9"/>
      <c r="G554" s="15" t="s">
        <v>122</v>
      </c>
      <c r="H554" s="15" t="s">
        <v>2011</v>
      </c>
      <c r="I554" s="15"/>
    </row>
    <row r="555" spans="1:9" ht="18" x14ac:dyDescent="0.25">
      <c r="A555" s="13" t="s">
        <v>257</v>
      </c>
      <c r="B555" s="13" t="s">
        <v>91</v>
      </c>
      <c r="C555" s="7" t="s">
        <v>258</v>
      </c>
      <c r="D555" s="13" t="s">
        <v>125</v>
      </c>
      <c r="E555" s="7" t="s">
        <v>2020</v>
      </c>
      <c r="F555" s="7" t="s">
        <v>2021</v>
      </c>
      <c r="G555" s="13" t="s">
        <v>121</v>
      </c>
      <c r="H555" s="13" t="s">
        <v>2022</v>
      </c>
      <c r="I555" s="13"/>
    </row>
    <row r="556" spans="1:9" ht="18" x14ac:dyDescent="0.25">
      <c r="A556" s="15" t="s">
        <v>257</v>
      </c>
      <c r="B556" s="15" t="s">
        <v>91</v>
      </c>
      <c r="C556" s="9" t="s">
        <v>258</v>
      </c>
      <c r="D556" s="15" t="s">
        <v>125</v>
      </c>
      <c r="E556" s="9" t="s">
        <v>2023</v>
      </c>
      <c r="F556" s="9" t="s">
        <v>2024</v>
      </c>
      <c r="G556" s="15" t="s">
        <v>121</v>
      </c>
      <c r="H556" s="15" t="s">
        <v>2022</v>
      </c>
      <c r="I556" s="15"/>
    </row>
    <row r="557" spans="1:9" ht="18" x14ac:dyDescent="0.25">
      <c r="A557" s="13" t="s">
        <v>257</v>
      </c>
      <c r="B557" s="13" t="s">
        <v>91</v>
      </c>
      <c r="C557" s="7" t="s">
        <v>258</v>
      </c>
      <c r="D557" s="13" t="s">
        <v>125</v>
      </c>
      <c r="E557" s="7" t="s">
        <v>2025</v>
      </c>
      <c r="F557" s="7" t="s">
        <v>2026</v>
      </c>
      <c r="G557" s="13" t="s">
        <v>121</v>
      </c>
      <c r="H557" s="13" t="s">
        <v>2022</v>
      </c>
      <c r="I557" s="13"/>
    </row>
    <row r="558" spans="1:9" ht="18" x14ac:dyDescent="0.25">
      <c r="A558" s="15" t="s">
        <v>257</v>
      </c>
      <c r="B558" s="15" t="s">
        <v>91</v>
      </c>
      <c r="C558" s="9" t="s">
        <v>258</v>
      </c>
      <c r="D558" s="15" t="s">
        <v>126</v>
      </c>
      <c r="E558" s="9" t="s">
        <v>2027</v>
      </c>
      <c r="F558" s="9"/>
      <c r="G558" s="15" t="s">
        <v>122</v>
      </c>
      <c r="H558" s="15" t="s">
        <v>2022</v>
      </c>
      <c r="I558" s="15"/>
    </row>
    <row r="559" spans="1:9" ht="18" x14ac:dyDescent="0.25">
      <c r="A559" s="13" t="s">
        <v>257</v>
      </c>
      <c r="B559" s="13" t="s">
        <v>91</v>
      </c>
      <c r="C559" s="7" t="s">
        <v>258</v>
      </c>
      <c r="D559" s="13" t="s">
        <v>126</v>
      </c>
      <c r="E559" s="7" t="s">
        <v>2028</v>
      </c>
      <c r="F559" s="7"/>
      <c r="G559" s="13" t="s">
        <v>122</v>
      </c>
      <c r="H559" s="13" t="s">
        <v>2022</v>
      </c>
      <c r="I559" s="13"/>
    </row>
    <row r="560" spans="1:9" ht="18" x14ac:dyDescent="0.25">
      <c r="A560" s="15" t="s">
        <v>257</v>
      </c>
      <c r="B560" s="15" t="s">
        <v>91</v>
      </c>
      <c r="C560" s="9" t="s">
        <v>258</v>
      </c>
      <c r="D560" s="15" t="s">
        <v>126</v>
      </c>
      <c r="E560" s="9" t="s">
        <v>2029</v>
      </c>
      <c r="F560" s="9"/>
      <c r="G560" s="15" t="s">
        <v>122</v>
      </c>
      <c r="H560" s="15" t="s">
        <v>2022</v>
      </c>
      <c r="I560" s="15"/>
    </row>
    <row r="561" spans="1:9" ht="36" x14ac:dyDescent="0.25">
      <c r="A561" s="13" t="s">
        <v>257</v>
      </c>
      <c r="B561" s="13" t="s">
        <v>91</v>
      </c>
      <c r="C561" s="7" t="s">
        <v>258</v>
      </c>
      <c r="D561" s="13" t="s">
        <v>126</v>
      </c>
      <c r="E561" s="7" t="s">
        <v>2030</v>
      </c>
      <c r="F561" s="7"/>
      <c r="G561" s="13" t="s">
        <v>122</v>
      </c>
      <c r="H561" s="13" t="s">
        <v>2031</v>
      </c>
      <c r="I561" s="13"/>
    </row>
    <row r="562" spans="1:9" ht="36" x14ac:dyDescent="0.25">
      <c r="A562" s="15" t="s">
        <v>257</v>
      </c>
      <c r="B562" s="15" t="s">
        <v>91</v>
      </c>
      <c r="C562" s="9" t="s">
        <v>258</v>
      </c>
      <c r="D562" s="15" t="s">
        <v>126</v>
      </c>
      <c r="E562" s="9" t="s">
        <v>2032</v>
      </c>
      <c r="F562" s="9"/>
      <c r="G562" s="15" t="s">
        <v>122</v>
      </c>
      <c r="H562" s="15" t="s">
        <v>2031</v>
      </c>
      <c r="I562" s="15"/>
    </row>
    <row r="563" spans="1:9" ht="18" x14ac:dyDescent="0.25">
      <c r="A563" s="13" t="s">
        <v>257</v>
      </c>
      <c r="B563" s="13" t="s">
        <v>91</v>
      </c>
      <c r="C563" s="7" t="s">
        <v>258</v>
      </c>
      <c r="D563" s="13" t="s">
        <v>126</v>
      </c>
      <c r="E563" s="7" t="s">
        <v>2033</v>
      </c>
      <c r="F563" s="7"/>
      <c r="G563" s="13" t="s">
        <v>122</v>
      </c>
      <c r="H563" s="13" t="s">
        <v>2031</v>
      </c>
      <c r="I563" s="13"/>
    </row>
    <row r="564" spans="1:9" ht="18" x14ac:dyDescent="0.25">
      <c r="A564" s="15" t="s">
        <v>257</v>
      </c>
      <c r="B564" s="15" t="s">
        <v>91</v>
      </c>
      <c r="C564" s="9" t="s">
        <v>258</v>
      </c>
      <c r="D564" s="15" t="s">
        <v>126</v>
      </c>
      <c r="E564" s="9" t="s">
        <v>2034</v>
      </c>
      <c r="F564" s="9"/>
      <c r="G564" s="15" t="s">
        <v>122</v>
      </c>
      <c r="H564" s="15" t="s">
        <v>2031</v>
      </c>
      <c r="I564" s="15"/>
    </row>
    <row r="565" spans="1:9" ht="18" x14ac:dyDescent="0.25">
      <c r="A565" s="13" t="s">
        <v>257</v>
      </c>
      <c r="B565" s="13" t="s">
        <v>91</v>
      </c>
      <c r="C565" s="7" t="s">
        <v>258</v>
      </c>
      <c r="D565" s="13" t="s">
        <v>127</v>
      </c>
      <c r="E565" s="7" t="s">
        <v>2035</v>
      </c>
      <c r="F565" s="7"/>
      <c r="G565" s="13" t="s">
        <v>122</v>
      </c>
      <c r="H565" s="13" t="s">
        <v>2031</v>
      </c>
      <c r="I565" s="13"/>
    </row>
    <row r="566" spans="1:9" ht="18" x14ac:dyDescent="0.25">
      <c r="A566" s="15" t="s">
        <v>257</v>
      </c>
      <c r="B566" s="15" t="s">
        <v>91</v>
      </c>
      <c r="C566" s="9" t="s">
        <v>258</v>
      </c>
      <c r="D566" s="15" t="s">
        <v>127</v>
      </c>
      <c r="E566" s="9" t="s">
        <v>2036</v>
      </c>
      <c r="F566" s="9" t="s">
        <v>1629</v>
      </c>
      <c r="G566" s="15" t="s">
        <v>122</v>
      </c>
      <c r="H566" s="15" t="s">
        <v>2031</v>
      </c>
      <c r="I566" s="15"/>
    </row>
    <row r="567" spans="1:9" ht="18" x14ac:dyDescent="0.25">
      <c r="A567" s="13" t="s">
        <v>257</v>
      </c>
      <c r="B567" s="13" t="s">
        <v>91</v>
      </c>
      <c r="C567" s="7" t="s">
        <v>258</v>
      </c>
      <c r="D567" s="13" t="s">
        <v>127</v>
      </c>
      <c r="E567" s="7" t="s">
        <v>2037</v>
      </c>
      <c r="F567" s="7"/>
      <c r="G567" s="13" t="s">
        <v>123</v>
      </c>
      <c r="H567" s="13" t="s">
        <v>2031</v>
      </c>
      <c r="I567" s="13"/>
    </row>
    <row r="568" spans="1:9" ht="36" x14ac:dyDescent="0.25">
      <c r="A568" s="15" t="s">
        <v>257</v>
      </c>
      <c r="B568" s="15" t="s">
        <v>91</v>
      </c>
      <c r="C568" s="9" t="s">
        <v>258</v>
      </c>
      <c r="D568" s="15" t="s">
        <v>127</v>
      </c>
      <c r="E568" s="9" t="s">
        <v>2038</v>
      </c>
      <c r="F568" s="9" t="s">
        <v>2039</v>
      </c>
      <c r="G568" s="15" t="s">
        <v>123</v>
      </c>
      <c r="H568" s="15" t="s">
        <v>2031</v>
      </c>
      <c r="I568" s="15"/>
    </row>
    <row r="569" spans="1:9" ht="18" x14ac:dyDescent="0.25">
      <c r="A569" s="13" t="s">
        <v>257</v>
      </c>
      <c r="B569" s="13" t="s">
        <v>91</v>
      </c>
      <c r="C569" s="7" t="s">
        <v>258</v>
      </c>
      <c r="D569" s="13" t="s">
        <v>127</v>
      </c>
      <c r="E569" s="7" t="s">
        <v>2040</v>
      </c>
      <c r="F569" s="7"/>
      <c r="G569" s="13" t="s">
        <v>121</v>
      </c>
      <c r="H569" s="13" t="s">
        <v>2031</v>
      </c>
      <c r="I569" s="13"/>
    </row>
    <row r="570" spans="1:9" ht="54" x14ac:dyDescent="0.25">
      <c r="A570" s="15" t="s">
        <v>257</v>
      </c>
      <c r="B570" s="15" t="s">
        <v>91</v>
      </c>
      <c r="C570" s="9" t="s">
        <v>258</v>
      </c>
      <c r="D570" s="15" t="s">
        <v>127</v>
      </c>
      <c r="E570" s="9" t="s">
        <v>2041</v>
      </c>
      <c r="F570" s="9" t="s">
        <v>2042</v>
      </c>
      <c r="G570" s="15" t="s">
        <v>123</v>
      </c>
      <c r="H570" s="15" t="s">
        <v>2031</v>
      </c>
      <c r="I570" s="15" t="s">
        <v>1275</v>
      </c>
    </row>
    <row r="571" spans="1:9" ht="18" x14ac:dyDescent="0.25">
      <c r="A571" s="13" t="s">
        <v>257</v>
      </c>
      <c r="B571" s="13" t="s">
        <v>91</v>
      </c>
      <c r="C571" s="7" t="s">
        <v>258</v>
      </c>
      <c r="D571" s="13" t="s">
        <v>127</v>
      </c>
      <c r="E571" s="7" t="s">
        <v>2043</v>
      </c>
      <c r="F571" s="7"/>
      <c r="G571" s="13" t="s">
        <v>123</v>
      </c>
      <c r="H571" s="13" t="s">
        <v>2031</v>
      </c>
      <c r="I571" s="13"/>
    </row>
    <row r="572" spans="1:9" ht="18" x14ac:dyDescent="0.25">
      <c r="A572" s="15" t="s">
        <v>257</v>
      </c>
      <c r="B572" s="15" t="s">
        <v>91</v>
      </c>
      <c r="C572" s="9" t="s">
        <v>258</v>
      </c>
      <c r="D572" s="15" t="s">
        <v>127</v>
      </c>
      <c r="E572" s="9" t="s">
        <v>2044</v>
      </c>
      <c r="F572" s="9" t="s">
        <v>2045</v>
      </c>
      <c r="G572" s="15" t="s">
        <v>123</v>
      </c>
      <c r="H572" s="15" t="s">
        <v>2031</v>
      </c>
      <c r="I572" s="15"/>
    </row>
    <row r="573" spans="1:9" ht="18" x14ac:dyDescent="0.25">
      <c r="A573" s="13" t="s">
        <v>257</v>
      </c>
      <c r="B573" s="13" t="s">
        <v>91</v>
      </c>
      <c r="C573" s="7" t="s">
        <v>258</v>
      </c>
      <c r="D573" s="13" t="s">
        <v>124</v>
      </c>
      <c r="E573" s="7" t="s">
        <v>2046</v>
      </c>
      <c r="F573" s="7" t="s">
        <v>2047</v>
      </c>
      <c r="G573" s="13" t="s">
        <v>123</v>
      </c>
      <c r="H573" s="13" t="s">
        <v>2031</v>
      </c>
      <c r="I573" s="13"/>
    </row>
    <row r="574" spans="1:9" ht="36" x14ac:dyDescent="0.25">
      <c r="A574" s="15" t="s">
        <v>257</v>
      </c>
      <c r="B574" s="15" t="s">
        <v>91</v>
      </c>
      <c r="C574" s="9" t="s">
        <v>258</v>
      </c>
      <c r="D574" s="15" t="s">
        <v>127</v>
      </c>
      <c r="E574" s="9" t="s">
        <v>2048</v>
      </c>
      <c r="F574" s="9" t="s">
        <v>2049</v>
      </c>
      <c r="G574" s="15" t="s">
        <v>121</v>
      </c>
      <c r="H574" s="15" t="s">
        <v>2031</v>
      </c>
      <c r="I574" s="15"/>
    </row>
    <row r="575" spans="1:9" ht="18" x14ac:dyDescent="0.25">
      <c r="A575" s="13" t="s">
        <v>260</v>
      </c>
      <c r="B575" s="13" t="s">
        <v>91</v>
      </c>
      <c r="C575" s="7" t="s">
        <v>261</v>
      </c>
      <c r="D575" s="13" t="s">
        <v>125</v>
      </c>
      <c r="E575" s="7" t="s">
        <v>2050</v>
      </c>
      <c r="F575" s="7"/>
      <c r="G575" s="13" t="s">
        <v>123</v>
      </c>
      <c r="H575" s="13" t="s">
        <v>2051</v>
      </c>
      <c r="I575" s="13"/>
    </row>
    <row r="576" spans="1:9" ht="18" x14ac:dyDescent="0.25">
      <c r="A576" s="15" t="s">
        <v>260</v>
      </c>
      <c r="B576" s="15" t="s">
        <v>91</v>
      </c>
      <c r="C576" s="9" t="s">
        <v>261</v>
      </c>
      <c r="D576" s="15" t="s">
        <v>125</v>
      </c>
      <c r="E576" s="9" t="s">
        <v>2052</v>
      </c>
      <c r="F576" s="9"/>
      <c r="G576" s="15" t="s">
        <v>122</v>
      </c>
      <c r="H576" s="15" t="s">
        <v>2051</v>
      </c>
      <c r="I576" s="15"/>
    </row>
    <row r="577" spans="1:9" ht="18" x14ac:dyDescent="0.25">
      <c r="A577" s="13" t="s">
        <v>260</v>
      </c>
      <c r="B577" s="13" t="s">
        <v>91</v>
      </c>
      <c r="C577" s="7" t="s">
        <v>261</v>
      </c>
      <c r="D577" s="13" t="s">
        <v>125</v>
      </c>
      <c r="E577" s="7" t="s">
        <v>2053</v>
      </c>
      <c r="F577" s="7" t="s">
        <v>2054</v>
      </c>
      <c r="G577" s="13" t="s">
        <v>121</v>
      </c>
      <c r="H577" s="13" t="s">
        <v>2051</v>
      </c>
      <c r="I577" s="13"/>
    </row>
    <row r="578" spans="1:9" ht="18" x14ac:dyDescent="0.25">
      <c r="A578" s="15" t="s">
        <v>260</v>
      </c>
      <c r="B578" s="15" t="s">
        <v>91</v>
      </c>
      <c r="C578" s="9" t="s">
        <v>261</v>
      </c>
      <c r="D578" s="15" t="s">
        <v>125</v>
      </c>
      <c r="E578" s="9" t="s">
        <v>2055</v>
      </c>
      <c r="F578" s="9"/>
      <c r="G578" s="15" t="s">
        <v>123</v>
      </c>
      <c r="H578" s="15" t="s">
        <v>2051</v>
      </c>
      <c r="I578" s="15"/>
    </row>
    <row r="579" spans="1:9" ht="18" x14ac:dyDescent="0.25">
      <c r="A579" s="13" t="s">
        <v>260</v>
      </c>
      <c r="B579" s="13" t="s">
        <v>91</v>
      </c>
      <c r="C579" s="7" t="s">
        <v>261</v>
      </c>
      <c r="D579" s="13" t="s">
        <v>125</v>
      </c>
      <c r="E579" s="7" t="s">
        <v>2056</v>
      </c>
      <c r="F579" s="7"/>
      <c r="G579" s="13" t="s">
        <v>123</v>
      </c>
      <c r="H579" s="13" t="s">
        <v>2051</v>
      </c>
      <c r="I579" s="13"/>
    </row>
    <row r="580" spans="1:9" ht="18" x14ac:dyDescent="0.25">
      <c r="A580" s="15" t="s">
        <v>260</v>
      </c>
      <c r="B580" s="15" t="s">
        <v>91</v>
      </c>
      <c r="C580" s="9" t="s">
        <v>261</v>
      </c>
      <c r="D580" s="15" t="s">
        <v>125</v>
      </c>
      <c r="E580" s="9" t="s">
        <v>2057</v>
      </c>
      <c r="F580" s="9"/>
      <c r="G580" s="15" t="s">
        <v>122</v>
      </c>
      <c r="H580" s="15" t="s">
        <v>2051</v>
      </c>
      <c r="I580" s="15"/>
    </row>
    <row r="581" spans="1:9" ht="18" x14ac:dyDescent="0.25">
      <c r="A581" s="13" t="s">
        <v>260</v>
      </c>
      <c r="B581" s="13" t="s">
        <v>91</v>
      </c>
      <c r="C581" s="7" t="s">
        <v>261</v>
      </c>
      <c r="D581" s="13" t="s">
        <v>125</v>
      </c>
      <c r="E581" s="7" t="s">
        <v>2058</v>
      </c>
      <c r="F581" s="7"/>
      <c r="G581" s="13" t="s">
        <v>122</v>
      </c>
      <c r="H581" s="13" t="s">
        <v>2051</v>
      </c>
      <c r="I581" s="13"/>
    </row>
    <row r="582" spans="1:9" ht="18" x14ac:dyDescent="0.25">
      <c r="A582" s="15" t="s">
        <v>260</v>
      </c>
      <c r="B582" s="15" t="s">
        <v>91</v>
      </c>
      <c r="C582" s="9" t="s">
        <v>261</v>
      </c>
      <c r="D582" s="15" t="s">
        <v>125</v>
      </c>
      <c r="E582" s="9" t="s">
        <v>2059</v>
      </c>
      <c r="F582" s="9"/>
      <c r="G582" s="15" t="s">
        <v>123</v>
      </c>
      <c r="H582" s="15" t="s">
        <v>2051</v>
      </c>
      <c r="I582" s="15"/>
    </row>
    <row r="583" spans="1:9" ht="18" x14ac:dyDescent="0.25">
      <c r="A583" s="13" t="s">
        <v>260</v>
      </c>
      <c r="B583" s="13" t="s">
        <v>91</v>
      </c>
      <c r="C583" s="7" t="s">
        <v>261</v>
      </c>
      <c r="D583" s="13" t="s">
        <v>125</v>
      </c>
      <c r="E583" s="7" t="s">
        <v>2060</v>
      </c>
      <c r="F583" s="7" t="s">
        <v>2061</v>
      </c>
      <c r="G583" s="13" t="s">
        <v>123</v>
      </c>
      <c r="H583" s="13" t="s">
        <v>1789</v>
      </c>
      <c r="I583" s="13" t="s">
        <v>2062</v>
      </c>
    </row>
    <row r="584" spans="1:9" ht="18" x14ac:dyDescent="0.25">
      <c r="A584" s="15" t="s">
        <v>260</v>
      </c>
      <c r="B584" s="15" t="s">
        <v>91</v>
      </c>
      <c r="C584" s="9" t="s">
        <v>261</v>
      </c>
      <c r="D584" s="15" t="s">
        <v>126</v>
      </c>
      <c r="E584" s="9" t="s">
        <v>2063</v>
      </c>
      <c r="F584" s="9"/>
      <c r="G584" s="15" t="s">
        <v>122</v>
      </c>
      <c r="H584" s="15" t="s">
        <v>2051</v>
      </c>
      <c r="I584" s="15"/>
    </row>
    <row r="585" spans="1:9" ht="18" x14ac:dyDescent="0.25">
      <c r="A585" s="13" t="s">
        <v>260</v>
      </c>
      <c r="B585" s="13" t="s">
        <v>91</v>
      </c>
      <c r="C585" s="7" t="s">
        <v>261</v>
      </c>
      <c r="D585" s="13" t="s">
        <v>126</v>
      </c>
      <c r="E585" s="7" t="s">
        <v>2064</v>
      </c>
      <c r="F585" s="7"/>
      <c r="G585" s="13" t="s">
        <v>122</v>
      </c>
      <c r="H585" s="13" t="s">
        <v>2051</v>
      </c>
      <c r="I585" s="13"/>
    </row>
    <row r="586" spans="1:9" ht="18" x14ac:dyDescent="0.25">
      <c r="A586" s="15" t="s">
        <v>260</v>
      </c>
      <c r="B586" s="15" t="s">
        <v>91</v>
      </c>
      <c r="C586" s="9" t="s">
        <v>261</v>
      </c>
      <c r="D586" s="15" t="s">
        <v>126</v>
      </c>
      <c r="E586" s="9" t="s">
        <v>2065</v>
      </c>
      <c r="F586" s="9"/>
      <c r="G586" s="15" t="s">
        <v>122</v>
      </c>
      <c r="H586" s="15" t="s">
        <v>2051</v>
      </c>
      <c r="I586" s="15"/>
    </row>
    <row r="587" spans="1:9" ht="18" x14ac:dyDescent="0.25">
      <c r="A587" s="13" t="s">
        <v>260</v>
      </c>
      <c r="B587" s="13" t="s">
        <v>91</v>
      </c>
      <c r="C587" s="7" t="s">
        <v>261</v>
      </c>
      <c r="D587" s="13" t="s">
        <v>126</v>
      </c>
      <c r="E587" s="7" t="s">
        <v>2066</v>
      </c>
      <c r="F587" s="7"/>
      <c r="G587" s="13" t="s">
        <v>122</v>
      </c>
      <c r="H587" s="13" t="s">
        <v>2051</v>
      </c>
      <c r="I587" s="13"/>
    </row>
    <row r="588" spans="1:9" ht="36" x14ac:dyDescent="0.25">
      <c r="A588" s="15" t="s">
        <v>260</v>
      </c>
      <c r="B588" s="15" t="s">
        <v>91</v>
      </c>
      <c r="C588" s="9" t="s">
        <v>261</v>
      </c>
      <c r="D588" s="15" t="s">
        <v>126</v>
      </c>
      <c r="E588" s="9" t="s">
        <v>2067</v>
      </c>
      <c r="F588" s="9"/>
      <c r="G588" s="15" t="s">
        <v>122</v>
      </c>
      <c r="H588" s="15" t="s">
        <v>2051</v>
      </c>
      <c r="I588" s="15"/>
    </row>
    <row r="589" spans="1:9" ht="18" x14ac:dyDescent="0.25">
      <c r="A589" s="13" t="s">
        <v>263</v>
      </c>
      <c r="B589" s="13" t="s">
        <v>91</v>
      </c>
      <c r="C589" s="7" t="s">
        <v>264</v>
      </c>
      <c r="D589" s="13" t="s">
        <v>125</v>
      </c>
      <c r="E589" s="7" t="s">
        <v>2068</v>
      </c>
      <c r="F589" s="7"/>
      <c r="G589" s="13" t="s">
        <v>123</v>
      </c>
      <c r="H589" s="13" t="s">
        <v>2069</v>
      </c>
      <c r="I589" s="13"/>
    </row>
    <row r="590" spans="1:9" ht="36" x14ac:dyDescent="0.25">
      <c r="A590" s="15" t="s">
        <v>263</v>
      </c>
      <c r="B590" s="15" t="s">
        <v>91</v>
      </c>
      <c r="C590" s="9" t="s">
        <v>264</v>
      </c>
      <c r="D590" s="15" t="s">
        <v>126</v>
      </c>
      <c r="E590" s="9" t="s">
        <v>2070</v>
      </c>
      <c r="F590" s="9" t="s">
        <v>2071</v>
      </c>
      <c r="G590" s="15" t="s">
        <v>122</v>
      </c>
      <c r="H590" s="15" t="s">
        <v>2069</v>
      </c>
      <c r="I590" s="15"/>
    </row>
    <row r="591" spans="1:9" ht="18" x14ac:dyDescent="0.25">
      <c r="A591" s="13" t="s">
        <v>263</v>
      </c>
      <c r="B591" s="13" t="s">
        <v>91</v>
      </c>
      <c r="C591" s="7" t="s">
        <v>264</v>
      </c>
      <c r="D591" s="13" t="s">
        <v>126</v>
      </c>
      <c r="E591" s="7" t="s">
        <v>2072</v>
      </c>
      <c r="F591" s="7"/>
      <c r="G591" s="13" t="s">
        <v>122</v>
      </c>
      <c r="H591" s="13" t="s">
        <v>2069</v>
      </c>
      <c r="I591" s="13"/>
    </row>
    <row r="592" spans="1:9" ht="18" x14ac:dyDescent="0.25">
      <c r="A592" s="15" t="s">
        <v>263</v>
      </c>
      <c r="B592" s="15" t="s">
        <v>91</v>
      </c>
      <c r="C592" s="9" t="s">
        <v>264</v>
      </c>
      <c r="D592" s="15" t="s">
        <v>126</v>
      </c>
      <c r="E592" s="9" t="s">
        <v>2073</v>
      </c>
      <c r="F592" s="9"/>
      <c r="G592" s="15" t="s">
        <v>122</v>
      </c>
      <c r="H592" s="15" t="s">
        <v>2069</v>
      </c>
      <c r="I592" s="15"/>
    </row>
    <row r="593" spans="1:9" ht="18" x14ac:dyDescent="0.25">
      <c r="A593" s="13" t="s">
        <v>263</v>
      </c>
      <c r="B593" s="13" t="s">
        <v>91</v>
      </c>
      <c r="C593" s="7" t="s">
        <v>264</v>
      </c>
      <c r="D593" s="13" t="s">
        <v>125</v>
      </c>
      <c r="E593" s="7" t="s">
        <v>2074</v>
      </c>
      <c r="F593" s="7"/>
      <c r="G593" s="13" t="s">
        <v>121</v>
      </c>
      <c r="H593" s="13" t="s">
        <v>2069</v>
      </c>
      <c r="I593" s="13"/>
    </row>
    <row r="594" spans="1:9" ht="18" x14ac:dyDescent="0.25">
      <c r="A594" s="15" t="s">
        <v>263</v>
      </c>
      <c r="B594" s="15" t="s">
        <v>91</v>
      </c>
      <c r="C594" s="9" t="s">
        <v>264</v>
      </c>
      <c r="D594" s="15" t="s">
        <v>125</v>
      </c>
      <c r="E594" s="9" t="s">
        <v>2075</v>
      </c>
      <c r="F594" s="9" t="s">
        <v>2076</v>
      </c>
      <c r="G594" s="15" t="s">
        <v>122</v>
      </c>
      <c r="H594" s="15" t="s">
        <v>2069</v>
      </c>
      <c r="I594" s="15"/>
    </row>
    <row r="595" spans="1:9" ht="18" x14ac:dyDescent="0.25">
      <c r="A595" s="13" t="s">
        <v>263</v>
      </c>
      <c r="B595" s="13" t="s">
        <v>91</v>
      </c>
      <c r="C595" s="7" t="s">
        <v>264</v>
      </c>
      <c r="D595" s="13" t="s">
        <v>125</v>
      </c>
      <c r="E595" s="7" t="s">
        <v>2077</v>
      </c>
      <c r="F595" s="7"/>
      <c r="G595" s="13" t="s">
        <v>123</v>
      </c>
      <c r="H595" s="13" t="s">
        <v>2069</v>
      </c>
      <c r="I595" s="13"/>
    </row>
    <row r="596" spans="1:9" ht="18" x14ac:dyDescent="0.25">
      <c r="A596" s="15" t="s">
        <v>263</v>
      </c>
      <c r="B596" s="15" t="s">
        <v>91</v>
      </c>
      <c r="C596" s="9" t="s">
        <v>264</v>
      </c>
      <c r="D596" s="15" t="s">
        <v>125</v>
      </c>
      <c r="E596" s="9" t="s">
        <v>2078</v>
      </c>
      <c r="F596" s="9" t="s">
        <v>2079</v>
      </c>
      <c r="G596" s="15" t="s">
        <v>123</v>
      </c>
      <c r="H596" s="15" t="s">
        <v>2080</v>
      </c>
      <c r="I596" s="15"/>
    </row>
    <row r="597" spans="1:9" ht="18" x14ac:dyDescent="0.25">
      <c r="A597" s="13" t="s">
        <v>263</v>
      </c>
      <c r="B597" s="13" t="s">
        <v>91</v>
      </c>
      <c r="C597" s="7" t="s">
        <v>264</v>
      </c>
      <c r="D597" s="13" t="s">
        <v>125</v>
      </c>
      <c r="E597" s="7" t="s">
        <v>2081</v>
      </c>
      <c r="F597" s="7"/>
      <c r="G597" s="13" t="s">
        <v>122</v>
      </c>
      <c r="H597" s="13" t="s">
        <v>2082</v>
      </c>
      <c r="I597" s="13"/>
    </row>
    <row r="598" spans="1:9" ht="18" x14ac:dyDescent="0.25">
      <c r="A598" s="15" t="s">
        <v>263</v>
      </c>
      <c r="B598" s="15" t="s">
        <v>91</v>
      </c>
      <c r="C598" s="9" t="s">
        <v>264</v>
      </c>
      <c r="D598" s="15" t="s">
        <v>125</v>
      </c>
      <c r="E598" s="9" t="s">
        <v>2083</v>
      </c>
      <c r="F598" s="9"/>
      <c r="G598" s="15" t="s">
        <v>123</v>
      </c>
      <c r="H598" s="15" t="s">
        <v>2082</v>
      </c>
      <c r="I598" s="15"/>
    </row>
    <row r="599" spans="1:9" ht="18" x14ac:dyDescent="0.25">
      <c r="A599" s="13" t="s">
        <v>263</v>
      </c>
      <c r="B599" s="13" t="s">
        <v>91</v>
      </c>
      <c r="C599" s="7" t="s">
        <v>264</v>
      </c>
      <c r="D599" s="13" t="s">
        <v>126</v>
      </c>
      <c r="E599" s="7" t="s">
        <v>2084</v>
      </c>
      <c r="F599" s="7"/>
      <c r="G599" s="13" t="s">
        <v>122</v>
      </c>
      <c r="H599" s="13" t="s">
        <v>2082</v>
      </c>
      <c r="I599" s="13"/>
    </row>
    <row r="600" spans="1:9" ht="36" x14ac:dyDescent="0.25">
      <c r="A600" s="15" t="s">
        <v>263</v>
      </c>
      <c r="B600" s="15" t="s">
        <v>91</v>
      </c>
      <c r="C600" s="9" t="s">
        <v>264</v>
      </c>
      <c r="D600" s="15" t="s">
        <v>126</v>
      </c>
      <c r="E600" s="9" t="s">
        <v>2085</v>
      </c>
      <c r="F600" s="9"/>
      <c r="G600" s="15" t="s">
        <v>122</v>
      </c>
      <c r="H600" s="15" t="s">
        <v>2082</v>
      </c>
      <c r="I600" s="15"/>
    </row>
    <row r="601" spans="1:9" ht="18" x14ac:dyDescent="0.25">
      <c r="A601" s="13" t="s">
        <v>263</v>
      </c>
      <c r="B601" s="13" t="s">
        <v>91</v>
      </c>
      <c r="C601" s="7" t="s">
        <v>264</v>
      </c>
      <c r="D601" s="13" t="s">
        <v>127</v>
      </c>
      <c r="E601" s="7" t="s">
        <v>2086</v>
      </c>
      <c r="F601" s="7"/>
      <c r="G601" s="13" t="s">
        <v>122</v>
      </c>
      <c r="H601" s="13" t="s">
        <v>2082</v>
      </c>
      <c r="I601" s="13"/>
    </row>
    <row r="602" spans="1:9" ht="36" x14ac:dyDescent="0.25">
      <c r="A602" s="15" t="s">
        <v>263</v>
      </c>
      <c r="B602" s="15" t="s">
        <v>91</v>
      </c>
      <c r="C602" s="9" t="s">
        <v>264</v>
      </c>
      <c r="D602" s="15" t="s">
        <v>126</v>
      </c>
      <c r="E602" s="9" t="s">
        <v>2087</v>
      </c>
      <c r="F602" s="9" t="s">
        <v>2088</v>
      </c>
      <c r="G602" s="15" t="s">
        <v>122</v>
      </c>
      <c r="H602" s="15" t="s">
        <v>2082</v>
      </c>
      <c r="I602" s="15"/>
    </row>
    <row r="603" spans="1:9" ht="18" x14ac:dyDescent="0.25">
      <c r="A603" s="13" t="s">
        <v>263</v>
      </c>
      <c r="B603" s="13" t="s">
        <v>91</v>
      </c>
      <c r="C603" s="7" t="s">
        <v>264</v>
      </c>
      <c r="D603" s="13" t="s">
        <v>126</v>
      </c>
      <c r="E603" s="7" t="s">
        <v>2089</v>
      </c>
      <c r="F603" s="7"/>
      <c r="G603" s="13" t="s">
        <v>121</v>
      </c>
      <c r="H603" s="13" t="s">
        <v>2082</v>
      </c>
      <c r="I603" s="13"/>
    </row>
    <row r="604" spans="1:9" ht="18" x14ac:dyDescent="0.25">
      <c r="A604" s="15" t="s">
        <v>263</v>
      </c>
      <c r="B604" s="15" t="s">
        <v>91</v>
      </c>
      <c r="C604" s="9" t="s">
        <v>264</v>
      </c>
      <c r="D604" s="15" t="s">
        <v>126</v>
      </c>
      <c r="E604" s="9" t="s">
        <v>2090</v>
      </c>
      <c r="F604" s="9" t="s">
        <v>2091</v>
      </c>
      <c r="G604" s="15" t="s">
        <v>122</v>
      </c>
      <c r="H604" s="15" t="s">
        <v>2082</v>
      </c>
      <c r="I604" s="15"/>
    </row>
    <row r="605" spans="1:9" ht="18" x14ac:dyDescent="0.25">
      <c r="A605" s="13" t="s">
        <v>263</v>
      </c>
      <c r="B605" s="13" t="s">
        <v>91</v>
      </c>
      <c r="C605" s="7" t="s">
        <v>264</v>
      </c>
      <c r="D605" s="13" t="s">
        <v>126</v>
      </c>
      <c r="E605" s="7" t="s">
        <v>2092</v>
      </c>
      <c r="F605" s="7"/>
      <c r="G605" s="13" t="s">
        <v>122</v>
      </c>
      <c r="H605" s="13" t="s">
        <v>2082</v>
      </c>
      <c r="I605" s="13"/>
    </row>
    <row r="606" spans="1:9" ht="54" x14ac:dyDescent="0.25">
      <c r="A606" s="15" t="s">
        <v>263</v>
      </c>
      <c r="B606" s="15" t="s">
        <v>91</v>
      </c>
      <c r="C606" s="9" t="s">
        <v>264</v>
      </c>
      <c r="D606" s="15" t="s">
        <v>125</v>
      </c>
      <c r="E606" s="9" t="s">
        <v>2093</v>
      </c>
      <c r="F606" s="9" t="s">
        <v>2094</v>
      </c>
      <c r="G606" s="15" t="s">
        <v>121</v>
      </c>
      <c r="H606" s="15" t="s">
        <v>2082</v>
      </c>
      <c r="I606" s="15"/>
    </row>
    <row r="607" spans="1:9" ht="36" x14ac:dyDescent="0.25">
      <c r="A607" s="13" t="s">
        <v>263</v>
      </c>
      <c r="B607" s="13" t="s">
        <v>91</v>
      </c>
      <c r="C607" s="7" t="s">
        <v>264</v>
      </c>
      <c r="D607" s="13" t="s">
        <v>127</v>
      </c>
      <c r="E607" s="7" t="s">
        <v>2095</v>
      </c>
      <c r="F607" s="7"/>
      <c r="G607" s="13" t="s">
        <v>122</v>
      </c>
      <c r="H607" s="13" t="s">
        <v>2082</v>
      </c>
      <c r="I607" s="13" t="s">
        <v>1275</v>
      </c>
    </row>
    <row r="608" spans="1:9" ht="18" x14ac:dyDescent="0.25">
      <c r="A608" s="15" t="s">
        <v>263</v>
      </c>
      <c r="B608" s="15" t="s">
        <v>91</v>
      </c>
      <c r="C608" s="9" t="s">
        <v>264</v>
      </c>
      <c r="D608" s="15" t="s">
        <v>127</v>
      </c>
      <c r="E608" s="9" t="s">
        <v>2096</v>
      </c>
      <c r="F608" s="9" t="s">
        <v>2097</v>
      </c>
      <c r="G608" s="15" t="s">
        <v>122</v>
      </c>
      <c r="H608" s="15" t="s">
        <v>2098</v>
      </c>
      <c r="I608" s="15"/>
    </row>
    <row r="609" spans="1:9" ht="18" x14ac:dyDescent="0.25">
      <c r="A609" s="13" t="s">
        <v>263</v>
      </c>
      <c r="B609" s="13" t="s">
        <v>91</v>
      </c>
      <c r="C609" s="7" t="s">
        <v>264</v>
      </c>
      <c r="D609" s="13" t="s">
        <v>127</v>
      </c>
      <c r="E609" s="7" t="s">
        <v>2099</v>
      </c>
      <c r="F609" s="7"/>
      <c r="G609" s="13" t="s">
        <v>121</v>
      </c>
      <c r="H609" s="13" t="s">
        <v>2098</v>
      </c>
      <c r="I609" s="13"/>
    </row>
    <row r="610" spans="1:9" ht="36" x14ac:dyDescent="0.25">
      <c r="A610" s="15" t="s">
        <v>263</v>
      </c>
      <c r="B610" s="15" t="s">
        <v>91</v>
      </c>
      <c r="C610" s="9" t="s">
        <v>264</v>
      </c>
      <c r="D610" s="15" t="s">
        <v>127</v>
      </c>
      <c r="E610" s="9" t="s">
        <v>2100</v>
      </c>
      <c r="F610" s="9"/>
      <c r="G610" s="15" t="s">
        <v>121</v>
      </c>
      <c r="H610" s="15" t="s">
        <v>2098</v>
      </c>
      <c r="I610" s="15"/>
    </row>
    <row r="611" spans="1:9" ht="18" x14ac:dyDescent="0.25">
      <c r="A611" s="13" t="s">
        <v>263</v>
      </c>
      <c r="B611" s="13" t="s">
        <v>91</v>
      </c>
      <c r="C611" s="7" t="s">
        <v>264</v>
      </c>
      <c r="D611" s="13" t="s">
        <v>127</v>
      </c>
      <c r="E611" s="7" t="s">
        <v>2101</v>
      </c>
      <c r="F611" s="7" t="s">
        <v>2102</v>
      </c>
      <c r="G611" s="13" t="s">
        <v>122</v>
      </c>
      <c r="H611" s="13" t="s">
        <v>2098</v>
      </c>
      <c r="I611" s="13"/>
    </row>
    <row r="612" spans="1:9" ht="36" x14ac:dyDescent="0.25">
      <c r="A612" s="15" t="s">
        <v>263</v>
      </c>
      <c r="B612" s="15" t="s">
        <v>91</v>
      </c>
      <c r="C612" s="9" t="s">
        <v>264</v>
      </c>
      <c r="D612" s="15" t="s">
        <v>127</v>
      </c>
      <c r="E612" s="9" t="s">
        <v>2103</v>
      </c>
      <c r="F612" s="9" t="s">
        <v>2104</v>
      </c>
      <c r="G612" s="15" t="s">
        <v>121</v>
      </c>
      <c r="H612" s="15" t="s">
        <v>2098</v>
      </c>
      <c r="I612" s="15"/>
    </row>
    <row r="613" spans="1:9" ht="36" x14ac:dyDescent="0.25">
      <c r="A613" s="13" t="s">
        <v>266</v>
      </c>
      <c r="B613" s="13" t="s">
        <v>91</v>
      </c>
      <c r="C613" s="7" t="s">
        <v>267</v>
      </c>
      <c r="D613" s="13" t="s">
        <v>125</v>
      </c>
      <c r="E613" s="7" t="s">
        <v>2105</v>
      </c>
      <c r="F613" s="7"/>
      <c r="G613" s="13" t="s">
        <v>123</v>
      </c>
      <c r="H613" s="13" t="s">
        <v>1753</v>
      </c>
      <c r="I613" s="13"/>
    </row>
    <row r="614" spans="1:9" ht="18" x14ac:dyDescent="0.25">
      <c r="A614" s="15" t="s">
        <v>266</v>
      </c>
      <c r="B614" s="15" t="s">
        <v>91</v>
      </c>
      <c r="C614" s="9" t="s">
        <v>267</v>
      </c>
      <c r="D614" s="15" t="s">
        <v>125</v>
      </c>
      <c r="E614" s="9" t="s">
        <v>2106</v>
      </c>
      <c r="F614" s="9" t="s">
        <v>2107</v>
      </c>
      <c r="G614" s="15" t="s">
        <v>121</v>
      </c>
      <c r="H614" s="15" t="s">
        <v>1753</v>
      </c>
      <c r="I614" s="15"/>
    </row>
    <row r="615" spans="1:9" ht="18" x14ac:dyDescent="0.25">
      <c r="A615" s="13" t="s">
        <v>266</v>
      </c>
      <c r="B615" s="13" t="s">
        <v>91</v>
      </c>
      <c r="C615" s="7" t="s">
        <v>267</v>
      </c>
      <c r="D615" s="13" t="s">
        <v>125</v>
      </c>
      <c r="E615" s="7" t="s">
        <v>2108</v>
      </c>
      <c r="F615" s="7"/>
      <c r="G615" s="13" t="s">
        <v>122</v>
      </c>
      <c r="H615" s="13" t="s">
        <v>1753</v>
      </c>
      <c r="I615" s="13"/>
    </row>
    <row r="616" spans="1:9" ht="18" x14ac:dyDescent="0.25">
      <c r="A616" s="15" t="s">
        <v>266</v>
      </c>
      <c r="B616" s="15" t="s">
        <v>91</v>
      </c>
      <c r="C616" s="9" t="s">
        <v>267</v>
      </c>
      <c r="D616" s="15" t="s">
        <v>125</v>
      </c>
      <c r="E616" s="9" t="s">
        <v>2109</v>
      </c>
      <c r="F616" s="9" t="s">
        <v>2110</v>
      </c>
      <c r="G616" s="15" t="s">
        <v>121</v>
      </c>
      <c r="H616" s="15" t="s">
        <v>1753</v>
      </c>
      <c r="I616" s="15"/>
    </row>
    <row r="617" spans="1:9" ht="18" x14ac:dyDescent="0.25">
      <c r="A617" s="13" t="s">
        <v>266</v>
      </c>
      <c r="B617" s="13" t="s">
        <v>91</v>
      </c>
      <c r="C617" s="7" t="s">
        <v>267</v>
      </c>
      <c r="D617" s="13" t="s">
        <v>125</v>
      </c>
      <c r="E617" s="7" t="s">
        <v>2111</v>
      </c>
      <c r="F617" s="7" t="s">
        <v>2112</v>
      </c>
      <c r="G617" s="13" t="s">
        <v>121</v>
      </c>
      <c r="H617" s="13" t="s">
        <v>1753</v>
      </c>
      <c r="I617" s="13"/>
    </row>
    <row r="618" spans="1:9" ht="18" x14ac:dyDescent="0.25">
      <c r="A618" s="15" t="s">
        <v>266</v>
      </c>
      <c r="B618" s="15" t="s">
        <v>91</v>
      </c>
      <c r="C618" s="9" t="s">
        <v>267</v>
      </c>
      <c r="D618" s="15" t="s">
        <v>125</v>
      </c>
      <c r="E618" s="9" t="s">
        <v>2113</v>
      </c>
      <c r="F618" s="9"/>
      <c r="G618" s="15" t="s">
        <v>121</v>
      </c>
      <c r="H618" s="15" t="s">
        <v>1753</v>
      </c>
      <c r="I618" s="15"/>
    </row>
    <row r="619" spans="1:9" ht="18" x14ac:dyDescent="0.25">
      <c r="A619" s="13" t="s">
        <v>266</v>
      </c>
      <c r="B619" s="13" t="s">
        <v>91</v>
      </c>
      <c r="C619" s="7" t="s">
        <v>267</v>
      </c>
      <c r="D619" s="13" t="s">
        <v>125</v>
      </c>
      <c r="E619" s="7" t="s">
        <v>2114</v>
      </c>
      <c r="F619" s="7"/>
      <c r="G619" s="13" t="s">
        <v>121</v>
      </c>
      <c r="H619" s="13" t="s">
        <v>1753</v>
      </c>
      <c r="I619" s="13"/>
    </row>
    <row r="620" spans="1:9" ht="18" x14ac:dyDescent="0.25">
      <c r="A620" s="15" t="s">
        <v>266</v>
      </c>
      <c r="B620" s="15" t="s">
        <v>91</v>
      </c>
      <c r="C620" s="9" t="s">
        <v>267</v>
      </c>
      <c r="D620" s="15" t="s">
        <v>125</v>
      </c>
      <c r="E620" s="9" t="s">
        <v>2115</v>
      </c>
      <c r="F620" s="9" t="s">
        <v>2116</v>
      </c>
      <c r="G620" s="15" t="s">
        <v>122</v>
      </c>
      <c r="H620" s="15" t="s">
        <v>1753</v>
      </c>
      <c r="I620" s="15"/>
    </row>
    <row r="621" spans="1:9" ht="18" x14ac:dyDescent="0.25">
      <c r="A621" s="13" t="s">
        <v>266</v>
      </c>
      <c r="B621" s="13" t="s">
        <v>91</v>
      </c>
      <c r="C621" s="7" t="s">
        <v>267</v>
      </c>
      <c r="D621" s="13" t="s">
        <v>125</v>
      </c>
      <c r="E621" s="7" t="s">
        <v>2117</v>
      </c>
      <c r="F621" s="7" t="s">
        <v>2118</v>
      </c>
      <c r="G621" s="13" t="s">
        <v>121</v>
      </c>
      <c r="H621" s="13" t="s">
        <v>2119</v>
      </c>
      <c r="I621" s="13"/>
    </row>
    <row r="622" spans="1:9" ht="18" x14ac:dyDescent="0.25">
      <c r="A622" s="15" t="s">
        <v>266</v>
      </c>
      <c r="B622" s="15" t="s">
        <v>91</v>
      </c>
      <c r="C622" s="9" t="s">
        <v>267</v>
      </c>
      <c r="D622" s="15" t="s">
        <v>124</v>
      </c>
      <c r="E622" s="9" t="s">
        <v>2120</v>
      </c>
      <c r="F622" s="9" t="s">
        <v>2121</v>
      </c>
      <c r="G622" s="15" t="s">
        <v>123</v>
      </c>
      <c r="H622" s="15" t="s">
        <v>2122</v>
      </c>
      <c r="I622" s="15"/>
    </row>
    <row r="623" spans="1:9" ht="18" x14ac:dyDescent="0.25">
      <c r="A623" s="13" t="s">
        <v>266</v>
      </c>
      <c r="B623" s="13" t="s">
        <v>91</v>
      </c>
      <c r="C623" s="7" t="s">
        <v>267</v>
      </c>
      <c r="D623" s="13" t="s">
        <v>125</v>
      </c>
      <c r="E623" s="7" t="s">
        <v>2123</v>
      </c>
      <c r="F623" s="7"/>
      <c r="G623" s="13" t="s">
        <v>121</v>
      </c>
      <c r="H623" s="13" t="s">
        <v>2122</v>
      </c>
      <c r="I623" s="13"/>
    </row>
    <row r="624" spans="1:9" ht="36" x14ac:dyDescent="0.25">
      <c r="A624" s="15" t="s">
        <v>266</v>
      </c>
      <c r="B624" s="15" t="s">
        <v>91</v>
      </c>
      <c r="C624" s="9" t="s">
        <v>267</v>
      </c>
      <c r="D624" s="15" t="s">
        <v>125</v>
      </c>
      <c r="E624" s="9" t="s">
        <v>2124</v>
      </c>
      <c r="F624" s="9"/>
      <c r="G624" s="15" t="s">
        <v>121</v>
      </c>
      <c r="H624" s="15" t="s">
        <v>2122</v>
      </c>
      <c r="I624" s="15"/>
    </row>
    <row r="625" spans="1:9" ht="36" x14ac:dyDescent="0.25">
      <c r="A625" s="13" t="s">
        <v>266</v>
      </c>
      <c r="B625" s="13" t="s">
        <v>91</v>
      </c>
      <c r="C625" s="7" t="s">
        <v>267</v>
      </c>
      <c r="D625" s="13" t="s">
        <v>125</v>
      </c>
      <c r="E625" s="7" t="s">
        <v>2125</v>
      </c>
      <c r="F625" s="7" t="s">
        <v>2126</v>
      </c>
      <c r="G625" s="13" t="s">
        <v>121</v>
      </c>
      <c r="H625" s="13" t="s">
        <v>2122</v>
      </c>
      <c r="I625" s="13"/>
    </row>
    <row r="626" spans="1:9" ht="18" x14ac:dyDescent="0.25">
      <c r="A626" s="15" t="s">
        <v>266</v>
      </c>
      <c r="B626" s="15" t="s">
        <v>91</v>
      </c>
      <c r="C626" s="9" t="s">
        <v>267</v>
      </c>
      <c r="D626" s="15" t="s">
        <v>125</v>
      </c>
      <c r="E626" s="9" t="s">
        <v>2127</v>
      </c>
      <c r="F626" s="9"/>
      <c r="G626" s="15" t="s">
        <v>121</v>
      </c>
      <c r="H626" s="15" t="s">
        <v>2122</v>
      </c>
      <c r="I626" s="15"/>
    </row>
    <row r="627" spans="1:9" ht="36" x14ac:dyDescent="0.25">
      <c r="A627" s="13" t="s">
        <v>266</v>
      </c>
      <c r="B627" s="13" t="s">
        <v>91</v>
      </c>
      <c r="C627" s="7" t="s">
        <v>267</v>
      </c>
      <c r="D627" s="13" t="s">
        <v>127</v>
      </c>
      <c r="E627" s="7" t="s">
        <v>2128</v>
      </c>
      <c r="F627" s="7" t="s">
        <v>2129</v>
      </c>
      <c r="G627" s="13" t="s">
        <v>122</v>
      </c>
      <c r="H627" s="13" t="s">
        <v>2122</v>
      </c>
      <c r="I627" s="13"/>
    </row>
    <row r="628" spans="1:9" ht="18" x14ac:dyDescent="0.25">
      <c r="A628" s="15" t="s">
        <v>266</v>
      </c>
      <c r="B628" s="15" t="s">
        <v>91</v>
      </c>
      <c r="C628" s="9" t="s">
        <v>267</v>
      </c>
      <c r="D628" s="15" t="s">
        <v>126</v>
      </c>
      <c r="E628" s="9" t="s">
        <v>2130</v>
      </c>
      <c r="F628" s="9" t="s">
        <v>2131</v>
      </c>
      <c r="G628" s="15" t="s">
        <v>122</v>
      </c>
      <c r="H628" s="15" t="s">
        <v>2122</v>
      </c>
      <c r="I628" s="15"/>
    </row>
    <row r="629" spans="1:9" ht="18" x14ac:dyDescent="0.25">
      <c r="A629" s="13" t="s">
        <v>266</v>
      </c>
      <c r="B629" s="13" t="s">
        <v>91</v>
      </c>
      <c r="C629" s="7" t="s">
        <v>267</v>
      </c>
      <c r="D629" s="13" t="s">
        <v>125</v>
      </c>
      <c r="E629" s="7" t="s">
        <v>2132</v>
      </c>
      <c r="F629" s="7" t="s">
        <v>2133</v>
      </c>
      <c r="G629" s="13" t="s">
        <v>121</v>
      </c>
      <c r="H629" s="13" t="s">
        <v>2122</v>
      </c>
      <c r="I629" s="13"/>
    </row>
    <row r="630" spans="1:9" ht="18" x14ac:dyDescent="0.25">
      <c r="A630" s="15" t="s">
        <v>266</v>
      </c>
      <c r="B630" s="15" t="s">
        <v>91</v>
      </c>
      <c r="C630" s="9" t="s">
        <v>267</v>
      </c>
      <c r="D630" s="15" t="s">
        <v>125</v>
      </c>
      <c r="E630" s="9" t="s">
        <v>2134</v>
      </c>
      <c r="F630" s="9" t="s">
        <v>2135</v>
      </c>
      <c r="G630" s="15" t="s">
        <v>121</v>
      </c>
      <c r="H630" s="15" t="s">
        <v>2136</v>
      </c>
      <c r="I630" s="15" t="s">
        <v>1275</v>
      </c>
    </row>
    <row r="631" spans="1:9" ht="18" x14ac:dyDescent="0.25">
      <c r="A631" s="13" t="s">
        <v>266</v>
      </c>
      <c r="B631" s="13" t="s">
        <v>91</v>
      </c>
      <c r="C631" s="7" t="s">
        <v>267</v>
      </c>
      <c r="D631" s="13" t="s">
        <v>125</v>
      </c>
      <c r="E631" s="7" t="s">
        <v>2137</v>
      </c>
      <c r="F631" s="7"/>
      <c r="G631" s="13" t="s">
        <v>123</v>
      </c>
      <c r="H631" s="13" t="s">
        <v>2138</v>
      </c>
      <c r="I631" s="13" t="s">
        <v>1275</v>
      </c>
    </row>
    <row r="632" spans="1:9" ht="18" x14ac:dyDescent="0.25">
      <c r="A632" s="15" t="s">
        <v>266</v>
      </c>
      <c r="B632" s="15" t="s">
        <v>91</v>
      </c>
      <c r="C632" s="9" t="s">
        <v>267</v>
      </c>
      <c r="D632" s="15" t="s">
        <v>126</v>
      </c>
      <c r="E632" s="9" t="s">
        <v>2139</v>
      </c>
      <c r="F632" s="9"/>
      <c r="G632" s="15" t="s">
        <v>121</v>
      </c>
      <c r="H632" s="15" t="s">
        <v>2138</v>
      </c>
      <c r="I632" s="15" t="s">
        <v>1275</v>
      </c>
    </row>
    <row r="633" spans="1:9" ht="18" x14ac:dyDescent="0.25">
      <c r="A633" s="13" t="s">
        <v>266</v>
      </c>
      <c r="B633" s="13" t="s">
        <v>91</v>
      </c>
      <c r="C633" s="7" t="s">
        <v>267</v>
      </c>
      <c r="D633" s="13" t="s">
        <v>126</v>
      </c>
      <c r="E633" s="7" t="s">
        <v>2140</v>
      </c>
      <c r="F633" s="7"/>
      <c r="G633" s="13" t="s">
        <v>122</v>
      </c>
      <c r="H633" s="13" t="s">
        <v>2138</v>
      </c>
      <c r="I633" s="13" t="s">
        <v>1275</v>
      </c>
    </row>
    <row r="634" spans="1:9" ht="36" x14ac:dyDescent="0.25">
      <c r="A634" s="15" t="s">
        <v>266</v>
      </c>
      <c r="B634" s="15" t="s">
        <v>91</v>
      </c>
      <c r="C634" s="9" t="s">
        <v>267</v>
      </c>
      <c r="D634" s="15" t="s">
        <v>125</v>
      </c>
      <c r="E634" s="9" t="s">
        <v>2141</v>
      </c>
      <c r="F634" s="9" t="s">
        <v>2142</v>
      </c>
      <c r="G634" s="15" t="s">
        <v>121</v>
      </c>
      <c r="H634" s="15" t="s">
        <v>2138</v>
      </c>
      <c r="I634" s="15"/>
    </row>
    <row r="635" spans="1:9" ht="18" x14ac:dyDescent="0.25">
      <c r="A635" s="13" t="s">
        <v>266</v>
      </c>
      <c r="B635" s="13" t="s">
        <v>91</v>
      </c>
      <c r="C635" s="7" t="s">
        <v>267</v>
      </c>
      <c r="D635" s="13" t="s">
        <v>127</v>
      </c>
      <c r="E635" s="7" t="s">
        <v>2143</v>
      </c>
      <c r="F635" s="7" t="s">
        <v>2144</v>
      </c>
      <c r="G635" s="13" t="s">
        <v>122</v>
      </c>
      <c r="H635" s="13" t="s">
        <v>2138</v>
      </c>
      <c r="I635" s="13"/>
    </row>
    <row r="636" spans="1:9" ht="18" x14ac:dyDescent="0.25">
      <c r="A636" s="15" t="s">
        <v>266</v>
      </c>
      <c r="B636" s="15" t="s">
        <v>91</v>
      </c>
      <c r="C636" s="9" t="s">
        <v>267</v>
      </c>
      <c r="D636" s="15" t="s">
        <v>127</v>
      </c>
      <c r="E636" s="9" t="s">
        <v>2145</v>
      </c>
      <c r="F636" s="9"/>
      <c r="G636" s="15" t="s">
        <v>122</v>
      </c>
      <c r="H636" s="15" t="s">
        <v>2138</v>
      </c>
      <c r="I636" s="15"/>
    </row>
    <row r="637" spans="1:9" ht="18" x14ac:dyDescent="0.25">
      <c r="A637" s="13" t="s">
        <v>266</v>
      </c>
      <c r="B637" s="13" t="s">
        <v>91</v>
      </c>
      <c r="C637" s="7" t="s">
        <v>267</v>
      </c>
      <c r="D637" s="13" t="s">
        <v>127</v>
      </c>
      <c r="E637" s="7" t="s">
        <v>2146</v>
      </c>
      <c r="F637" s="7" t="s">
        <v>2102</v>
      </c>
      <c r="G637" s="13" t="s">
        <v>122</v>
      </c>
      <c r="H637" s="13" t="s">
        <v>2138</v>
      </c>
      <c r="I637" s="13"/>
    </row>
    <row r="638" spans="1:9" ht="18" x14ac:dyDescent="0.25">
      <c r="A638" s="15" t="s">
        <v>269</v>
      </c>
      <c r="B638" s="15" t="s">
        <v>91</v>
      </c>
      <c r="C638" s="9" t="s">
        <v>270</v>
      </c>
      <c r="D638" s="15" t="s">
        <v>126</v>
      </c>
      <c r="E638" s="9" t="s">
        <v>2147</v>
      </c>
      <c r="F638" s="9" t="s">
        <v>2148</v>
      </c>
      <c r="G638" s="15" t="s">
        <v>121</v>
      </c>
      <c r="H638" s="15" t="s">
        <v>356</v>
      </c>
      <c r="I638" s="15" t="s">
        <v>1275</v>
      </c>
    </row>
    <row r="639" spans="1:9" ht="18" x14ac:dyDescent="0.25">
      <c r="A639" s="13" t="s">
        <v>269</v>
      </c>
      <c r="B639" s="13" t="s">
        <v>91</v>
      </c>
      <c r="C639" s="7" t="s">
        <v>270</v>
      </c>
      <c r="D639" s="13" t="s">
        <v>126</v>
      </c>
      <c r="E639" s="7" t="s">
        <v>2149</v>
      </c>
      <c r="F639" s="7"/>
      <c r="G639" s="13" t="s">
        <v>122</v>
      </c>
      <c r="H639" s="13" t="s">
        <v>356</v>
      </c>
      <c r="I639" s="13"/>
    </row>
    <row r="640" spans="1:9" ht="18" x14ac:dyDescent="0.25">
      <c r="A640" s="15" t="s">
        <v>269</v>
      </c>
      <c r="B640" s="15" t="s">
        <v>91</v>
      </c>
      <c r="C640" s="9" t="s">
        <v>270</v>
      </c>
      <c r="D640" s="15" t="s">
        <v>125</v>
      </c>
      <c r="E640" s="9" t="s">
        <v>2150</v>
      </c>
      <c r="F640" s="9"/>
      <c r="G640" s="15" t="s">
        <v>122</v>
      </c>
      <c r="H640" s="15" t="s">
        <v>356</v>
      </c>
      <c r="I640" s="15"/>
    </row>
    <row r="641" spans="1:9" ht="18" x14ac:dyDescent="0.25">
      <c r="A641" s="13" t="s">
        <v>269</v>
      </c>
      <c r="B641" s="13" t="s">
        <v>91</v>
      </c>
      <c r="C641" s="7" t="s">
        <v>270</v>
      </c>
      <c r="D641" s="13" t="s">
        <v>125</v>
      </c>
      <c r="E641" s="7" t="s">
        <v>2151</v>
      </c>
      <c r="F641" s="7"/>
      <c r="G641" s="13" t="s">
        <v>122</v>
      </c>
      <c r="H641" s="13" t="s">
        <v>356</v>
      </c>
      <c r="I641" s="13"/>
    </row>
    <row r="642" spans="1:9" ht="18" x14ac:dyDescent="0.25">
      <c r="A642" s="15" t="s">
        <v>269</v>
      </c>
      <c r="B642" s="15" t="s">
        <v>91</v>
      </c>
      <c r="C642" s="9" t="s">
        <v>270</v>
      </c>
      <c r="D642" s="15" t="s">
        <v>126</v>
      </c>
      <c r="E642" s="9" t="s">
        <v>2152</v>
      </c>
      <c r="F642" s="9"/>
      <c r="G642" s="15" t="s">
        <v>122</v>
      </c>
      <c r="H642" s="15" t="s">
        <v>356</v>
      </c>
      <c r="I642" s="15"/>
    </row>
    <row r="643" spans="1:9" ht="18" x14ac:dyDescent="0.25">
      <c r="A643" s="13" t="s">
        <v>269</v>
      </c>
      <c r="B643" s="13" t="s">
        <v>91</v>
      </c>
      <c r="C643" s="7" t="s">
        <v>270</v>
      </c>
      <c r="D643" s="13" t="s">
        <v>126</v>
      </c>
      <c r="E643" s="7" t="s">
        <v>2153</v>
      </c>
      <c r="F643" s="7"/>
      <c r="G643" s="13" t="s">
        <v>122</v>
      </c>
      <c r="H643" s="13" t="s">
        <v>356</v>
      </c>
      <c r="I643" s="13"/>
    </row>
    <row r="644" spans="1:9" ht="18" x14ac:dyDescent="0.25">
      <c r="A644" s="15" t="s">
        <v>269</v>
      </c>
      <c r="B644" s="15" t="s">
        <v>91</v>
      </c>
      <c r="C644" s="9" t="s">
        <v>270</v>
      </c>
      <c r="D644" s="15" t="s">
        <v>126</v>
      </c>
      <c r="E644" s="9" t="s">
        <v>2154</v>
      </c>
      <c r="F644" s="9" t="s">
        <v>2155</v>
      </c>
      <c r="G644" s="15" t="s">
        <v>122</v>
      </c>
      <c r="H644" s="15" t="s">
        <v>356</v>
      </c>
      <c r="I644" s="15"/>
    </row>
    <row r="645" spans="1:9" ht="18" x14ac:dyDescent="0.25">
      <c r="A645" s="13" t="s">
        <v>269</v>
      </c>
      <c r="B645" s="13" t="s">
        <v>91</v>
      </c>
      <c r="C645" s="7" t="s">
        <v>270</v>
      </c>
      <c r="D645" s="13" t="s">
        <v>126</v>
      </c>
      <c r="E645" s="7" t="s">
        <v>2156</v>
      </c>
      <c r="F645" s="7" t="s">
        <v>2157</v>
      </c>
      <c r="G645" s="13" t="s">
        <v>123</v>
      </c>
      <c r="H645" s="13" t="s">
        <v>356</v>
      </c>
      <c r="I645" s="13"/>
    </row>
    <row r="646" spans="1:9" ht="18" x14ac:dyDescent="0.25">
      <c r="A646" s="15" t="s">
        <v>269</v>
      </c>
      <c r="B646" s="15" t="s">
        <v>91</v>
      </c>
      <c r="C646" s="9" t="s">
        <v>270</v>
      </c>
      <c r="D646" s="15" t="s">
        <v>126</v>
      </c>
      <c r="E646" s="9" t="s">
        <v>2158</v>
      </c>
      <c r="F646" s="9"/>
      <c r="G646" s="15" t="s">
        <v>122</v>
      </c>
      <c r="H646" s="15" t="s">
        <v>356</v>
      </c>
      <c r="I646" s="15"/>
    </row>
    <row r="647" spans="1:9" ht="18" x14ac:dyDescent="0.25">
      <c r="A647" s="13" t="s">
        <v>269</v>
      </c>
      <c r="B647" s="13" t="s">
        <v>91</v>
      </c>
      <c r="C647" s="7" t="s">
        <v>270</v>
      </c>
      <c r="D647" s="13" t="s">
        <v>126</v>
      </c>
      <c r="E647" s="7" t="s">
        <v>2159</v>
      </c>
      <c r="F647" s="7" t="s">
        <v>2160</v>
      </c>
      <c r="G647" s="13" t="s">
        <v>121</v>
      </c>
      <c r="H647" s="13" t="s">
        <v>2161</v>
      </c>
      <c r="I647" s="13" t="s">
        <v>1275</v>
      </c>
    </row>
    <row r="648" spans="1:9" ht="18" x14ac:dyDescent="0.25">
      <c r="A648" s="15" t="s">
        <v>269</v>
      </c>
      <c r="B648" s="15" t="s">
        <v>91</v>
      </c>
      <c r="C648" s="9" t="s">
        <v>270</v>
      </c>
      <c r="D648" s="15" t="s">
        <v>126</v>
      </c>
      <c r="E648" s="9" t="s">
        <v>2162</v>
      </c>
      <c r="F648" s="9"/>
      <c r="G648" s="15" t="s">
        <v>122</v>
      </c>
      <c r="H648" s="15" t="s">
        <v>274</v>
      </c>
      <c r="I648" s="15" t="s">
        <v>1275</v>
      </c>
    </row>
    <row r="649" spans="1:9" ht="36" x14ac:dyDescent="0.25">
      <c r="A649" s="13" t="s">
        <v>269</v>
      </c>
      <c r="B649" s="13" t="s">
        <v>91</v>
      </c>
      <c r="C649" s="7" t="s">
        <v>270</v>
      </c>
      <c r="D649" s="13" t="s">
        <v>126</v>
      </c>
      <c r="E649" s="7" t="s">
        <v>2163</v>
      </c>
      <c r="F649" s="7" t="s">
        <v>2164</v>
      </c>
      <c r="G649" s="13" t="s">
        <v>121</v>
      </c>
      <c r="H649" s="13" t="s">
        <v>274</v>
      </c>
      <c r="I649" s="13" t="s">
        <v>1275</v>
      </c>
    </row>
    <row r="650" spans="1:9" ht="18" x14ac:dyDescent="0.25">
      <c r="A650" s="15" t="s">
        <v>269</v>
      </c>
      <c r="B650" s="15" t="s">
        <v>91</v>
      </c>
      <c r="C650" s="9" t="s">
        <v>270</v>
      </c>
      <c r="D650" s="15" t="s">
        <v>126</v>
      </c>
      <c r="E650" s="9" t="s">
        <v>2165</v>
      </c>
      <c r="F650" s="9"/>
      <c r="G650" s="15" t="s">
        <v>122</v>
      </c>
      <c r="H650" s="15" t="s">
        <v>274</v>
      </c>
      <c r="I650" s="15" t="s">
        <v>1275</v>
      </c>
    </row>
    <row r="651" spans="1:9" ht="36" x14ac:dyDescent="0.25">
      <c r="A651" s="13" t="s">
        <v>272</v>
      </c>
      <c r="B651" s="13" t="s">
        <v>91</v>
      </c>
      <c r="C651" s="7" t="s">
        <v>273</v>
      </c>
      <c r="D651" s="13" t="s">
        <v>127</v>
      </c>
      <c r="E651" s="7" t="s">
        <v>2166</v>
      </c>
      <c r="F651" s="7" t="s">
        <v>2167</v>
      </c>
      <c r="G651" s="13" t="s">
        <v>121</v>
      </c>
      <c r="H651" s="13" t="s">
        <v>274</v>
      </c>
      <c r="I651" s="13"/>
    </row>
    <row r="652" spans="1:9" ht="18" x14ac:dyDescent="0.25">
      <c r="A652" s="15" t="s">
        <v>272</v>
      </c>
      <c r="B652" s="15" t="s">
        <v>91</v>
      </c>
      <c r="C652" s="9" t="s">
        <v>273</v>
      </c>
      <c r="D652" s="15" t="s">
        <v>127</v>
      </c>
      <c r="E652" s="9" t="s">
        <v>2168</v>
      </c>
      <c r="F652" s="9"/>
      <c r="G652" s="15" t="s">
        <v>122</v>
      </c>
      <c r="H652" s="15" t="s">
        <v>274</v>
      </c>
      <c r="I652" s="15"/>
    </row>
    <row r="653" spans="1:9" ht="18" x14ac:dyDescent="0.25">
      <c r="A653" s="13" t="s">
        <v>272</v>
      </c>
      <c r="B653" s="13" t="s">
        <v>91</v>
      </c>
      <c r="C653" s="7" t="s">
        <v>273</v>
      </c>
      <c r="D653" s="13" t="s">
        <v>127</v>
      </c>
      <c r="E653" s="7" t="s">
        <v>2169</v>
      </c>
      <c r="F653" s="7" t="s">
        <v>2170</v>
      </c>
      <c r="G653" s="13" t="s">
        <v>121</v>
      </c>
      <c r="H653" s="13" t="s">
        <v>274</v>
      </c>
      <c r="I653" s="13"/>
    </row>
    <row r="654" spans="1:9" ht="36" x14ac:dyDescent="0.25">
      <c r="A654" s="15" t="s">
        <v>272</v>
      </c>
      <c r="B654" s="15" t="s">
        <v>91</v>
      </c>
      <c r="C654" s="9" t="s">
        <v>273</v>
      </c>
      <c r="D654" s="15" t="s">
        <v>127</v>
      </c>
      <c r="E654" s="9" t="s">
        <v>2171</v>
      </c>
      <c r="F654" s="9"/>
      <c r="G654" s="15" t="s">
        <v>121</v>
      </c>
      <c r="H654" s="15" t="s">
        <v>274</v>
      </c>
      <c r="I654" s="15"/>
    </row>
    <row r="655" spans="1:9" ht="18" x14ac:dyDescent="0.25">
      <c r="A655" s="13" t="s">
        <v>272</v>
      </c>
      <c r="B655" s="13" t="s">
        <v>91</v>
      </c>
      <c r="C655" s="7" t="s">
        <v>273</v>
      </c>
      <c r="D655" s="13" t="s">
        <v>127</v>
      </c>
      <c r="E655" s="7" t="s">
        <v>2172</v>
      </c>
      <c r="F655" s="7"/>
      <c r="G655" s="13" t="s">
        <v>121</v>
      </c>
      <c r="H655" s="13" t="s">
        <v>274</v>
      </c>
      <c r="I655" s="13"/>
    </row>
    <row r="656" spans="1:9" ht="36" x14ac:dyDescent="0.25">
      <c r="A656" s="15" t="s">
        <v>272</v>
      </c>
      <c r="B656" s="15" t="s">
        <v>91</v>
      </c>
      <c r="C656" s="9" t="s">
        <v>273</v>
      </c>
      <c r="D656" s="15" t="s">
        <v>127</v>
      </c>
      <c r="E656" s="9" t="s">
        <v>2173</v>
      </c>
      <c r="F656" s="9" t="s">
        <v>2174</v>
      </c>
      <c r="G656" s="15" t="s">
        <v>122</v>
      </c>
      <c r="H656" s="15" t="s">
        <v>274</v>
      </c>
      <c r="I656" s="15"/>
    </row>
    <row r="657" spans="1:9" ht="18" x14ac:dyDescent="0.25">
      <c r="A657" s="13" t="s">
        <v>275</v>
      </c>
      <c r="B657" s="13" t="s">
        <v>91</v>
      </c>
      <c r="C657" s="7" t="s">
        <v>276</v>
      </c>
      <c r="D657" s="13" t="s">
        <v>126</v>
      </c>
      <c r="E657" s="7" t="s">
        <v>2175</v>
      </c>
      <c r="F657" s="7"/>
      <c r="G657" s="13" t="s">
        <v>122</v>
      </c>
      <c r="H657" s="13" t="s">
        <v>277</v>
      </c>
      <c r="I657" s="13" t="s">
        <v>1275</v>
      </c>
    </row>
    <row r="658" spans="1:9" ht="18" x14ac:dyDescent="0.25">
      <c r="A658" s="15" t="s">
        <v>278</v>
      </c>
      <c r="B658" s="15" t="s">
        <v>91</v>
      </c>
      <c r="C658" s="9" t="s">
        <v>152</v>
      </c>
      <c r="D658" s="15" t="s">
        <v>126</v>
      </c>
      <c r="E658" s="9" t="s">
        <v>2176</v>
      </c>
      <c r="F658" s="9" t="s">
        <v>2160</v>
      </c>
      <c r="G658" s="15" t="s">
        <v>121</v>
      </c>
      <c r="H658" s="15" t="s">
        <v>279</v>
      </c>
      <c r="I658" s="15"/>
    </row>
    <row r="659" spans="1:9" ht="18" x14ac:dyDescent="0.25">
      <c r="A659" s="13" t="s">
        <v>280</v>
      </c>
      <c r="B659" s="13" t="s">
        <v>91</v>
      </c>
      <c r="C659" s="7" t="s">
        <v>281</v>
      </c>
      <c r="D659" s="13" t="s">
        <v>125</v>
      </c>
      <c r="E659" s="7" t="s">
        <v>2177</v>
      </c>
      <c r="F659" s="7"/>
      <c r="G659" s="13" t="s">
        <v>121</v>
      </c>
      <c r="H659" s="13" t="s">
        <v>2178</v>
      </c>
      <c r="I659" s="13"/>
    </row>
    <row r="660" spans="1:9" ht="18" x14ac:dyDescent="0.25">
      <c r="A660" s="15" t="s">
        <v>280</v>
      </c>
      <c r="B660" s="15" t="s">
        <v>91</v>
      </c>
      <c r="C660" s="9" t="s">
        <v>281</v>
      </c>
      <c r="D660" s="15" t="s">
        <v>125</v>
      </c>
      <c r="E660" s="9" t="s">
        <v>2179</v>
      </c>
      <c r="F660" s="9"/>
      <c r="G660" s="15" t="s">
        <v>122</v>
      </c>
      <c r="H660" s="15" t="s">
        <v>2178</v>
      </c>
      <c r="I660" s="15"/>
    </row>
    <row r="661" spans="1:9" ht="18" x14ac:dyDescent="0.25">
      <c r="A661" s="13" t="s">
        <v>280</v>
      </c>
      <c r="B661" s="13" t="s">
        <v>91</v>
      </c>
      <c r="C661" s="7" t="s">
        <v>281</v>
      </c>
      <c r="D661" s="13" t="s">
        <v>125</v>
      </c>
      <c r="E661" s="7" t="s">
        <v>2180</v>
      </c>
      <c r="F661" s="7"/>
      <c r="G661" s="13" t="s">
        <v>122</v>
      </c>
      <c r="H661" s="13" t="s">
        <v>2178</v>
      </c>
      <c r="I661" s="13"/>
    </row>
    <row r="662" spans="1:9" ht="18" x14ac:dyDescent="0.25">
      <c r="A662" s="15" t="s">
        <v>280</v>
      </c>
      <c r="B662" s="15" t="s">
        <v>91</v>
      </c>
      <c r="C662" s="9" t="s">
        <v>281</v>
      </c>
      <c r="D662" s="15" t="s">
        <v>126</v>
      </c>
      <c r="E662" s="9" t="s">
        <v>2181</v>
      </c>
      <c r="F662" s="9"/>
      <c r="G662" s="15" t="s">
        <v>122</v>
      </c>
      <c r="H662" s="15" t="s">
        <v>2178</v>
      </c>
      <c r="I662" s="15"/>
    </row>
    <row r="663" spans="1:9" ht="18" x14ac:dyDescent="0.25">
      <c r="A663" s="13" t="s">
        <v>280</v>
      </c>
      <c r="B663" s="13" t="s">
        <v>91</v>
      </c>
      <c r="C663" s="7" t="s">
        <v>281</v>
      </c>
      <c r="D663" s="13" t="s">
        <v>126</v>
      </c>
      <c r="E663" s="7" t="s">
        <v>2182</v>
      </c>
      <c r="F663" s="7"/>
      <c r="G663" s="13" t="s">
        <v>122</v>
      </c>
      <c r="H663" s="13" t="s">
        <v>2178</v>
      </c>
      <c r="I663" s="13"/>
    </row>
    <row r="664" spans="1:9" ht="18" x14ac:dyDescent="0.25">
      <c r="A664" s="15" t="s">
        <v>280</v>
      </c>
      <c r="B664" s="15" t="s">
        <v>91</v>
      </c>
      <c r="C664" s="9" t="s">
        <v>281</v>
      </c>
      <c r="D664" s="15" t="s">
        <v>126</v>
      </c>
      <c r="E664" s="9" t="s">
        <v>2183</v>
      </c>
      <c r="F664" s="9"/>
      <c r="G664" s="15" t="s">
        <v>122</v>
      </c>
      <c r="H664" s="15" t="s">
        <v>2178</v>
      </c>
      <c r="I664" s="15"/>
    </row>
    <row r="665" spans="1:9" ht="18" x14ac:dyDescent="0.25">
      <c r="A665" s="13" t="s">
        <v>280</v>
      </c>
      <c r="B665" s="13" t="s">
        <v>91</v>
      </c>
      <c r="C665" s="7" t="s">
        <v>281</v>
      </c>
      <c r="D665" s="13" t="s">
        <v>126</v>
      </c>
      <c r="E665" s="7" t="s">
        <v>2184</v>
      </c>
      <c r="F665" s="7" t="s">
        <v>2185</v>
      </c>
      <c r="G665" s="13" t="s">
        <v>121</v>
      </c>
      <c r="H665" s="13" t="s">
        <v>2178</v>
      </c>
      <c r="I665" s="13"/>
    </row>
    <row r="666" spans="1:9" ht="18" x14ac:dyDescent="0.25">
      <c r="A666" s="15" t="s">
        <v>280</v>
      </c>
      <c r="B666" s="15" t="s">
        <v>91</v>
      </c>
      <c r="C666" s="9" t="s">
        <v>281</v>
      </c>
      <c r="D666" s="15" t="s">
        <v>126</v>
      </c>
      <c r="E666" s="9" t="s">
        <v>2186</v>
      </c>
      <c r="F666" s="9"/>
      <c r="G666" s="15" t="s">
        <v>121</v>
      </c>
      <c r="H666" s="15" t="s">
        <v>2178</v>
      </c>
      <c r="I666" s="15"/>
    </row>
    <row r="667" spans="1:9" ht="18" x14ac:dyDescent="0.25">
      <c r="A667" s="13" t="s">
        <v>280</v>
      </c>
      <c r="B667" s="13" t="s">
        <v>91</v>
      </c>
      <c r="C667" s="7" t="s">
        <v>281</v>
      </c>
      <c r="D667" s="13" t="s">
        <v>126</v>
      </c>
      <c r="E667" s="7" t="s">
        <v>2187</v>
      </c>
      <c r="F667" s="7" t="s">
        <v>2188</v>
      </c>
      <c r="G667" s="13" t="s">
        <v>121</v>
      </c>
      <c r="H667" s="13" t="s">
        <v>2178</v>
      </c>
      <c r="I667" s="13"/>
    </row>
    <row r="668" spans="1:9" ht="18" x14ac:dyDescent="0.25">
      <c r="A668" s="15" t="s">
        <v>280</v>
      </c>
      <c r="B668" s="15" t="s">
        <v>91</v>
      </c>
      <c r="C668" s="9" t="s">
        <v>281</v>
      </c>
      <c r="D668" s="15" t="s">
        <v>125</v>
      </c>
      <c r="E668" s="9" t="s">
        <v>2189</v>
      </c>
      <c r="F668" s="9"/>
      <c r="G668" s="15" t="s">
        <v>123</v>
      </c>
      <c r="H668" s="15" t="s">
        <v>2178</v>
      </c>
      <c r="I668" s="15"/>
    </row>
    <row r="669" spans="1:9" ht="36" x14ac:dyDescent="0.25">
      <c r="A669" s="13" t="s">
        <v>280</v>
      </c>
      <c r="B669" s="13" t="s">
        <v>91</v>
      </c>
      <c r="C669" s="7" t="s">
        <v>281</v>
      </c>
      <c r="D669" s="13" t="s">
        <v>126</v>
      </c>
      <c r="E669" s="7" t="s">
        <v>2190</v>
      </c>
      <c r="F669" s="7" t="s">
        <v>2191</v>
      </c>
      <c r="G669" s="13" t="s">
        <v>121</v>
      </c>
      <c r="H669" s="13" t="s">
        <v>2178</v>
      </c>
      <c r="I669" s="13"/>
    </row>
    <row r="670" spans="1:9" ht="18" x14ac:dyDescent="0.25">
      <c r="A670" s="15" t="s">
        <v>280</v>
      </c>
      <c r="B670" s="15" t="s">
        <v>91</v>
      </c>
      <c r="C670" s="9" t="s">
        <v>281</v>
      </c>
      <c r="D670" s="15" t="s">
        <v>126</v>
      </c>
      <c r="E670" s="9" t="s">
        <v>2192</v>
      </c>
      <c r="F670" s="9"/>
      <c r="G670" s="15" t="s">
        <v>122</v>
      </c>
      <c r="H670" s="15" t="s">
        <v>2193</v>
      </c>
      <c r="I670" s="15"/>
    </row>
    <row r="671" spans="1:9" ht="18" x14ac:dyDescent="0.25">
      <c r="A671" s="13" t="s">
        <v>280</v>
      </c>
      <c r="B671" s="13" t="s">
        <v>91</v>
      </c>
      <c r="C671" s="7" t="s">
        <v>281</v>
      </c>
      <c r="D671" s="13" t="s">
        <v>126</v>
      </c>
      <c r="E671" s="7" t="s">
        <v>2194</v>
      </c>
      <c r="F671" s="7"/>
      <c r="G671" s="13" t="s">
        <v>122</v>
      </c>
      <c r="H671" s="13" t="s">
        <v>2193</v>
      </c>
      <c r="I671" s="13"/>
    </row>
    <row r="672" spans="1:9" ht="18" x14ac:dyDescent="0.25">
      <c r="A672" s="15" t="s">
        <v>280</v>
      </c>
      <c r="B672" s="15" t="s">
        <v>91</v>
      </c>
      <c r="C672" s="9" t="s">
        <v>281</v>
      </c>
      <c r="D672" s="15" t="s">
        <v>126</v>
      </c>
      <c r="E672" s="9" t="s">
        <v>2195</v>
      </c>
      <c r="F672" s="9" t="s">
        <v>2196</v>
      </c>
      <c r="G672" s="15" t="s">
        <v>122</v>
      </c>
      <c r="H672" s="15" t="s">
        <v>2193</v>
      </c>
      <c r="I672" s="15"/>
    </row>
    <row r="673" spans="1:9" ht="18" x14ac:dyDescent="0.25">
      <c r="A673" s="13" t="s">
        <v>280</v>
      </c>
      <c r="B673" s="13" t="s">
        <v>91</v>
      </c>
      <c r="C673" s="7" t="s">
        <v>281</v>
      </c>
      <c r="D673" s="13" t="s">
        <v>126</v>
      </c>
      <c r="E673" s="7" t="s">
        <v>2197</v>
      </c>
      <c r="F673" s="7" t="s">
        <v>2198</v>
      </c>
      <c r="G673" s="13" t="s">
        <v>121</v>
      </c>
      <c r="H673" s="13" t="s">
        <v>2193</v>
      </c>
      <c r="I673" s="13"/>
    </row>
    <row r="674" spans="1:9" ht="18" x14ac:dyDescent="0.25">
      <c r="A674" s="15" t="s">
        <v>280</v>
      </c>
      <c r="B674" s="15" t="s">
        <v>91</v>
      </c>
      <c r="C674" s="9" t="s">
        <v>281</v>
      </c>
      <c r="D674" s="15" t="s">
        <v>126</v>
      </c>
      <c r="E674" s="9" t="s">
        <v>2199</v>
      </c>
      <c r="F674" s="9" t="s">
        <v>2200</v>
      </c>
      <c r="G674" s="15" t="s">
        <v>121</v>
      </c>
      <c r="H674" s="15" t="s">
        <v>2193</v>
      </c>
      <c r="I674" s="15"/>
    </row>
    <row r="675" spans="1:9" ht="18" x14ac:dyDescent="0.25">
      <c r="A675" s="13" t="s">
        <v>280</v>
      </c>
      <c r="B675" s="13" t="s">
        <v>91</v>
      </c>
      <c r="C675" s="7" t="s">
        <v>281</v>
      </c>
      <c r="D675" s="13" t="s">
        <v>126</v>
      </c>
      <c r="E675" s="7" t="s">
        <v>2201</v>
      </c>
      <c r="F675" s="7"/>
      <c r="G675" s="13" t="s">
        <v>122</v>
      </c>
      <c r="H675" s="13" t="s">
        <v>2193</v>
      </c>
      <c r="I675" s="13"/>
    </row>
    <row r="676" spans="1:9" ht="18" x14ac:dyDescent="0.25">
      <c r="A676" s="15" t="s">
        <v>280</v>
      </c>
      <c r="B676" s="15" t="s">
        <v>91</v>
      </c>
      <c r="C676" s="9" t="s">
        <v>281</v>
      </c>
      <c r="D676" s="15" t="s">
        <v>126</v>
      </c>
      <c r="E676" s="9" t="s">
        <v>2202</v>
      </c>
      <c r="F676" s="9"/>
      <c r="G676" s="15" t="s">
        <v>122</v>
      </c>
      <c r="H676" s="15" t="s">
        <v>2193</v>
      </c>
      <c r="I676" s="15"/>
    </row>
    <row r="677" spans="1:9" ht="18" x14ac:dyDescent="0.25">
      <c r="A677" s="13" t="s">
        <v>280</v>
      </c>
      <c r="B677" s="13" t="s">
        <v>91</v>
      </c>
      <c r="C677" s="7" t="s">
        <v>281</v>
      </c>
      <c r="D677" s="13" t="s">
        <v>126</v>
      </c>
      <c r="E677" s="7" t="s">
        <v>2203</v>
      </c>
      <c r="F677" s="7"/>
      <c r="G677" s="13" t="s">
        <v>122</v>
      </c>
      <c r="H677" s="13" t="s">
        <v>2193</v>
      </c>
      <c r="I677" s="13"/>
    </row>
    <row r="678" spans="1:9" ht="18" x14ac:dyDescent="0.25">
      <c r="A678" s="15" t="s">
        <v>280</v>
      </c>
      <c r="B678" s="15" t="s">
        <v>91</v>
      </c>
      <c r="C678" s="9" t="s">
        <v>281</v>
      </c>
      <c r="D678" s="15" t="s">
        <v>126</v>
      </c>
      <c r="E678" s="9" t="s">
        <v>2204</v>
      </c>
      <c r="F678" s="9"/>
      <c r="G678" s="15" t="s">
        <v>122</v>
      </c>
      <c r="H678" s="15" t="s">
        <v>2193</v>
      </c>
      <c r="I678" s="15"/>
    </row>
    <row r="679" spans="1:9" ht="18" x14ac:dyDescent="0.25">
      <c r="A679" s="13" t="s">
        <v>280</v>
      </c>
      <c r="B679" s="13" t="s">
        <v>91</v>
      </c>
      <c r="C679" s="7" t="s">
        <v>281</v>
      </c>
      <c r="D679" s="13" t="s">
        <v>126</v>
      </c>
      <c r="E679" s="7" t="s">
        <v>2205</v>
      </c>
      <c r="F679" s="7"/>
      <c r="G679" s="13" t="s">
        <v>121</v>
      </c>
      <c r="H679" s="13" t="s">
        <v>2193</v>
      </c>
      <c r="I679" s="13"/>
    </row>
    <row r="680" spans="1:9" ht="72" x14ac:dyDescent="0.25">
      <c r="A680" s="15" t="s">
        <v>280</v>
      </c>
      <c r="B680" s="15" t="s">
        <v>91</v>
      </c>
      <c r="C680" s="9" t="s">
        <v>281</v>
      </c>
      <c r="D680" s="15" t="s">
        <v>126</v>
      </c>
      <c r="E680" s="9" t="s">
        <v>2206</v>
      </c>
      <c r="F680" s="9" t="s">
        <v>2207</v>
      </c>
      <c r="G680" s="15" t="s">
        <v>121</v>
      </c>
      <c r="H680" s="15" t="s">
        <v>2193</v>
      </c>
      <c r="I680" s="15" t="s">
        <v>1275</v>
      </c>
    </row>
    <row r="681" spans="1:9" ht="18" x14ac:dyDescent="0.25">
      <c r="A681" s="13" t="s">
        <v>280</v>
      </c>
      <c r="B681" s="13" t="s">
        <v>91</v>
      </c>
      <c r="C681" s="7" t="s">
        <v>281</v>
      </c>
      <c r="D681" s="13" t="s">
        <v>126</v>
      </c>
      <c r="E681" s="7" t="s">
        <v>2208</v>
      </c>
      <c r="F681" s="7" t="s">
        <v>2209</v>
      </c>
      <c r="G681" s="13" t="s">
        <v>122</v>
      </c>
      <c r="H681" s="13" t="s">
        <v>2193</v>
      </c>
      <c r="I681" s="13"/>
    </row>
    <row r="682" spans="1:9" ht="36" x14ac:dyDescent="0.25">
      <c r="A682" s="15" t="s">
        <v>280</v>
      </c>
      <c r="B682" s="15" t="s">
        <v>91</v>
      </c>
      <c r="C682" s="9" t="s">
        <v>281</v>
      </c>
      <c r="D682" s="15" t="s">
        <v>127</v>
      </c>
      <c r="E682" s="9" t="s">
        <v>2210</v>
      </c>
      <c r="F682" s="9"/>
      <c r="G682" s="15" t="s">
        <v>121</v>
      </c>
      <c r="H682" s="15" t="s">
        <v>2193</v>
      </c>
      <c r="I682" s="15"/>
    </row>
    <row r="683" spans="1:9" ht="18" x14ac:dyDescent="0.25">
      <c r="A683" s="13" t="s">
        <v>280</v>
      </c>
      <c r="B683" s="13" t="s">
        <v>91</v>
      </c>
      <c r="C683" s="7" t="s">
        <v>281</v>
      </c>
      <c r="D683" s="13" t="s">
        <v>126</v>
      </c>
      <c r="E683" s="7" t="s">
        <v>2211</v>
      </c>
      <c r="F683" s="7" t="s">
        <v>2212</v>
      </c>
      <c r="G683" s="13" t="s">
        <v>122</v>
      </c>
      <c r="H683" s="13" t="s">
        <v>535</v>
      </c>
      <c r="I683" s="13"/>
    </row>
    <row r="684" spans="1:9" ht="18" x14ac:dyDescent="0.25">
      <c r="A684" s="15" t="s">
        <v>280</v>
      </c>
      <c r="B684" s="15" t="s">
        <v>91</v>
      </c>
      <c r="C684" s="9" t="s">
        <v>281</v>
      </c>
      <c r="D684" s="15" t="s">
        <v>126</v>
      </c>
      <c r="E684" s="9" t="s">
        <v>2213</v>
      </c>
      <c r="F684" s="9"/>
      <c r="G684" s="15" t="s">
        <v>122</v>
      </c>
      <c r="H684" s="15" t="s">
        <v>535</v>
      </c>
      <c r="I684" s="15"/>
    </row>
    <row r="685" spans="1:9" ht="18" x14ac:dyDescent="0.25">
      <c r="A685" s="13" t="s">
        <v>280</v>
      </c>
      <c r="B685" s="13" t="s">
        <v>91</v>
      </c>
      <c r="C685" s="7" t="s">
        <v>281</v>
      </c>
      <c r="D685" s="13" t="s">
        <v>126</v>
      </c>
      <c r="E685" s="7" t="s">
        <v>2214</v>
      </c>
      <c r="F685" s="7" t="s">
        <v>2215</v>
      </c>
      <c r="G685" s="13" t="s">
        <v>121</v>
      </c>
      <c r="H685" s="13" t="s">
        <v>535</v>
      </c>
      <c r="I685" s="13"/>
    </row>
    <row r="686" spans="1:9" ht="18" x14ac:dyDescent="0.25">
      <c r="A686" s="15" t="s">
        <v>280</v>
      </c>
      <c r="B686" s="15" t="s">
        <v>91</v>
      </c>
      <c r="C686" s="9" t="s">
        <v>281</v>
      </c>
      <c r="D686" s="15" t="s">
        <v>126</v>
      </c>
      <c r="E686" s="9" t="s">
        <v>2216</v>
      </c>
      <c r="F686" s="9"/>
      <c r="G686" s="15" t="s">
        <v>122</v>
      </c>
      <c r="H686" s="15" t="s">
        <v>535</v>
      </c>
      <c r="I686" s="15"/>
    </row>
    <row r="687" spans="1:9" ht="18" x14ac:dyDescent="0.25">
      <c r="A687" s="13" t="s">
        <v>280</v>
      </c>
      <c r="B687" s="13" t="s">
        <v>91</v>
      </c>
      <c r="C687" s="7" t="s">
        <v>281</v>
      </c>
      <c r="D687" s="13" t="s">
        <v>126</v>
      </c>
      <c r="E687" s="7" t="s">
        <v>2217</v>
      </c>
      <c r="F687" s="7"/>
      <c r="G687" s="13" t="s">
        <v>122</v>
      </c>
      <c r="H687" s="13" t="s">
        <v>535</v>
      </c>
      <c r="I687" s="13"/>
    </row>
    <row r="688" spans="1:9" ht="36" x14ac:dyDescent="0.25">
      <c r="A688" s="15" t="s">
        <v>280</v>
      </c>
      <c r="B688" s="15" t="s">
        <v>91</v>
      </c>
      <c r="C688" s="9" t="s">
        <v>281</v>
      </c>
      <c r="D688" s="15" t="s">
        <v>127</v>
      </c>
      <c r="E688" s="9" t="s">
        <v>2218</v>
      </c>
      <c r="F688" s="9"/>
      <c r="G688" s="15" t="s">
        <v>122</v>
      </c>
      <c r="H688" s="15" t="s">
        <v>535</v>
      </c>
      <c r="I688" s="15" t="s">
        <v>1275</v>
      </c>
    </row>
    <row r="689" spans="1:9" ht="36" x14ac:dyDescent="0.25">
      <c r="A689" s="13" t="s">
        <v>280</v>
      </c>
      <c r="B689" s="13" t="s">
        <v>91</v>
      </c>
      <c r="C689" s="7" t="s">
        <v>281</v>
      </c>
      <c r="D689" s="13" t="s">
        <v>127</v>
      </c>
      <c r="E689" s="7" t="s">
        <v>2219</v>
      </c>
      <c r="F689" s="7" t="s">
        <v>2220</v>
      </c>
      <c r="G689" s="13" t="s">
        <v>121</v>
      </c>
      <c r="H689" s="13" t="s">
        <v>535</v>
      </c>
      <c r="I689" s="13"/>
    </row>
    <row r="690" spans="1:9" ht="36" x14ac:dyDescent="0.25">
      <c r="A690" s="15" t="s">
        <v>280</v>
      </c>
      <c r="B690" s="15" t="s">
        <v>91</v>
      </c>
      <c r="C690" s="9" t="s">
        <v>281</v>
      </c>
      <c r="D690" s="15" t="s">
        <v>127</v>
      </c>
      <c r="E690" s="9" t="s">
        <v>2221</v>
      </c>
      <c r="F690" s="9"/>
      <c r="G690" s="15" t="s">
        <v>122</v>
      </c>
      <c r="H690" s="15" t="s">
        <v>535</v>
      </c>
      <c r="I690" s="15" t="s">
        <v>1275</v>
      </c>
    </row>
    <row r="691" spans="1:9" ht="18" x14ac:dyDescent="0.25">
      <c r="A691" s="13" t="s">
        <v>280</v>
      </c>
      <c r="B691" s="13" t="s">
        <v>91</v>
      </c>
      <c r="C691" s="7" t="s">
        <v>281</v>
      </c>
      <c r="D691" s="13" t="s">
        <v>127</v>
      </c>
      <c r="E691" s="7" t="s">
        <v>2222</v>
      </c>
      <c r="F691" s="7"/>
      <c r="G691" s="13" t="s">
        <v>121</v>
      </c>
      <c r="H691" s="13" t="s">
        <v>535</v>
      </c>
      <c r="I691" s="13"/>
    </row>
    <row r="692" spans="1:9" ht="36" x14ac:dyDescent="0.25">
      <c r="A692" s="15" t="s">
        <v>280</v>
      </c>
      <c r="B692" s="15" t="s">
        <v>91</v>
      </c>
      <c r="C692" s="9" t="s">
        <v>281</v>
      </c>
      <c r="D692" s="15" t="s">
        <v>127</v>
      </c>
      <c r="E692" s="9" t="s">
        <v>2223</v>
      </c>
      <c r="F692" s="9"/>
      <c r="G692" s="15" t="s">
        <v>122</v>
      </c>
      <c r="H692" s="15" t="s">
        <v>2224</v>
      </c>
      <c r="I692" s="15"/>
    </row>
    <row r="693" spans="1:9" ht="18" x14ac:dyDescent="0.25">
      <c r="A693" s="13" t="s">
        <v>280</v>
      </c>
      <c r="B693" s="13" t="s">
        <v>91</v>
      </c>
      <c r="C693" s="7" t="s">
        <v>281</v>
      </c>
      <c r="D693" s="13" t="s">
        <v>127</v>
      </c>
      <c r="E693" s="7" t="s">
        <v>2225</v>
      </c>
      <c r="F693" s="7"/>
      <c r="G693" s="13" t="s">
        <v>122</v>
      </c>
      <c r="H693" s="13" t="s">
        <v>2224</v>
      </c>
      <c r="I693" s="13"/>
    </row>
    <row r="694" spans="1:9" ht="18" x14ac:dyDescent="0.25">
      <c r="A694" s="15" t="s">
        <v>280</v>
      </c>
      <c r="B694" s="15" t="s">
        <v>91</v>
      </c>
      <c r="C694" s="9" t="s">
        <v>281</v>
      </c>
      <c r="D694" s="15" t="s">
        <v>126</v>
      </c>
      <c r="E694" s="9" t="s">
        <v>2226</v>
      </c>
      <c r="F694" s="9"/>
      <c r="G694" s="15" t="s">
        <v>122</v>
      </c>
      <c r="H694" s="15" t="s">
        <v>535</v>
      </c>
      <c r="I694" s="15" t="s">
        <v>1318</v>
      </c>
    </row>
    <row r="695" spans="1:9" ht="18" x14ac:dyDescent="0.25">
      <c r="A695" s="13" t="s">
        <v>283</v>
      </c>
      <c r="B695" s="13" t="s">
        <v>91</v>
      </c>
      <c r="C695" s="7" t="s">
        <v>284</v>
      </c>
      <c r="D695" s="13" t="s">
        <v>126</v>
      </c>
      <c r="E695" s="7" t="s">
        <v>2227</v>
      </c>
      <c r="F695" s="7"/>
      <c r="G695" s="13" t="s">
        <v>122</v>
      </c>
      <c r="H695" s="13" t="s">
        <v>285</v>
      </c>
      <c r="I695" s="13"/>
    </row>
    <row r="696" spans="1:9" ht="18" x14ac:dyDescent="0.25">
      <c r="A696" s="15" t="s">
        <v>286</v>
      </c>
      <c r="B696" s="15" t="s">
        <v>91</v>
      </c>
      <c r="C696" s="9" t="s">
        <v>287</v>
      </c>
      <c r="D696" s="15" t="s">
        <v>126</v>
      </c>
      <c r="E696" s="9" t="s">
        <v>2228</v>
      </c>
      <c r="F696" s="9" t="s">
        <v>2229</v>
      </c>
      <c r="G696" s="15" t="s">
        <v>123</v>
      </c>
      <c r="H696" s="15" t="s">
        <v>288</v>
      </c>
      <c r="I696" s="15"/>
    </row>
    <row r="697" spans="1:9" ht="18" x14ac:dyDescent="0.25">
      <c r="A697" s="13" t="s">
        <v>289</v>
      </c>
      <c r="B697" s="13" t="s">
        <v>91</v>
      </c>
      <c r="C697" s="7" t="s">
        <v>290</v>
      </c>
      <c r="D697" s="13" t="s">
        <v>127</v>
      </c>
      <c r="E697" s="7" t="s">
        <v>2230</v>
      </c>
      <c r="F697" s="7"/>
      <c r="G697" s="13" t="s">
        <v>123</v>
      </c>
      <c r="H697" s="13" t="s">
        <v>291</v>
      </c>
      <c r="I697" s="13"/>
    </row>
    <row r="698" spans="1:9" ht="18" x14ac:dyDescent="0.25">
      <c r="A698" s="15" t="s">
        <v>289</v>
      </c>
      <c r="B698" s="15" t="s">
        <v>91</v>
      </c>
      <c r="C698" s="9" t="s">
        <v>290</v>
      </c>
      <c r="D698" s="15" t="s">
        <v>127</v>
      </c>
      <c r="E698" s="9" t="s">
        <v>2231</v>
      </c>
      <c r="F698" s="9"/>
      <c r="G698" s="15" t="s">
        <v>123</v>
      </c>
      <c r="H698" s="15" t="s">
        <v>291</v>
      </c>
      <c r="I698" s="15"/>
    </row>
    <row r="699" spans="1:9" ht="18" x14ac:dyDescent="0.25">
      <c r="A699" s="13" t="s">
        <v>289</v>
      </c>
      <c r="B699" s="13" t="s">
        <v>91</v>
      </c>
      <c r="C699" s="7" t="s">
        <v>290</v>
      </c>
      <c r="D699" s="13" t="s">
        <v>127</v>
      </c>
      <c r="E699" s="7" t="s">
        <v>2232</v>
      </c>
      <c r="F699" s="7"/>
      <c r="G699" s="13" t="s">
        <v>123</v>
      </c>
      <c r="H699" s="13" t="s">
        <v>291</v>
      </c>
      <c r="I699" s="13"/>
    </row>
    <row r="700" spans="1:9" ht="18" x14ac:dyDescent="0.25">
      <c r="A700" s="15" t="s">
        <v>289</v>
      </c>
      <c r="B700" s="15" t="s">
        <v>91</v>
      </c>
      <c r="C700" s="9" t="s">
        <v>290</v>
      </c>
      <c r="D700" s="15" t="s">
        <v>127</v>
      </c>
      <c r="E700" s="9" t="s">
        <v>2233</v>
      </c>
      <c r="F700" s="9"/>
      <c r="G700" s="15" t="s">
        <v>123</v>
      </c>
      <c r="H700" s="15" t="s">
        <v>291</v>
      </c>
      <c r="I700" s="15"/>
    </row>
    <row r="701" spans="1:9" ht="18" x14ac:dyDescent="0.25">
      <c r="A701" s="13" t="s">
        <v>289</v>
      </c>
      <c r="B701" s="13" t="s">
        <v>91</v>
      </c>
      <c r="C701" s="7" t="s">
        <v>290</v>
      </c>
      <c r="D701" s="13" t="s">
        <v>127</v>
      </c>
      <c r="E701" s="7" t="s">
        <v>2234</v>
      </c>
      <c r="F701" s="7"/>
      <c r="G701" s="13" t="s">
        <v>123</v>
      </c>
      <c r="H701" s="13" t="s">
        <v>291</v>
      </c>
      <c r="I701" s="13"/>
    </row>
    <row r="702" spans="1:9" ht="18" x14ac:dyDescent="0.25">
      <c r="A702" s="15" t="s">
        <v>289</v>
      </c>
      <c r="B702" s="15" t="s">
        <v>91</v>
      </c>
      <c r="C702" s="9" t="s">
        <v>290</v>
      </c>
      <c r="D702" s="15" t="s">
        <v>127</v>
      </c>
      <c r="E702" s="9" t="s">
        <v>2235</v>
      </c>
      <c r="F702" s="9"/>
      <c r="G702" s="15" t="s">
        <v>123</v>
      </c>
      <c r="H702" s="15" t="s">
        <v>291</v>
      </c>
      <c r="I702" s="15"/>
    </row>
    <row r="703" spans="1:9" ht="18" x14ac:dyDescent="0.25">
      <c r="A703" s="13" t="s">
        <v>289</v>
      </c>
      <c r="B703" s="13" t="s">
        <v>91</v>
      </c>
      <c r="C703" s="7" t="s">
        <v>290</v>
      </c>
      <c r="D703" s="13" t="s">
        <v>127</v>
      </c>
      <c r="E703" s="7" t="s">
        <v>2236</v>
      </c>
      <c r="F703" s="7"/>
      <c r="G703" s="13" t="s">
        <v>123</v>
      </c>
      <c r="H703" s="13" t="s">
        <v>291</v>
      </c>
      <c r="I703" s="13"/>
    </row>
    <row r="704" spans="1:9" ht="18" x14ac:dyDescent="0.25">
      <c r="A704" s="15" t="s">
        <v>289</v>
      </c>
      <c r="B704" s="15" t="s">
        <v>91</v>
      </c>
      <c r="C704" s="9" t="s">
        <v>290</v>
      </c>
      <c r="D704" s="15" t="s">
        <v>124</v>
      </c>
      <c r="E704" s="9" t="s">
        <v>2237</v>
      </c>
      <c r="F704" s="9"/>
      <c r="G704" s="15" t="s">
        <v>123</v>
      </c>
      <c r="H704" s="15" t="s">
        <v>291</v>
      </c>
      <c r="I704" s="15"/>
    </row>
    <row r="705" spans="1:9" ht="18" x14ac:dyDescent="0.25">
      <c r="A705" s="13" t="s">
        <v>292</v>
      </c>
      <c r="B705" s="13" t="s">
        <v>91</v>
      </c>
      <c r="C705" s="7" t="s">
        <v>293</v>
      </c>
      <c r="D705" s="13" t="s">
        <v>127</v>
      </c>
      <c r="E705" s="7" t="s">
        <v>2238</v>
      </c>
      <c r="F705" s="7"/>
      <c r="G705" s="13" t="s">
        <v>123</v>
      </c>
      <c r="H705" s="13" t="s">
        <v>294</v>
      </c>
      <c r="I705" s="13"/>
    </row>
    <row r="706" spans="1:9" ht="18" x14ac:dyDescent="0.25">
      <c r="A706" s="15" t="s">
        <v>292</v>
      </c>
      <c r="B706" s="15" t="s">
        <v>91</v>
      </c>
      <c r="C706" s="9" t="s">
        <v>293</v>
      </c>
      <c r="D706" s="15" t="s">
        <v>127</v>
      </c>
      <c r="E706" s="9" t="s">
        <v>2239</v>
      </c>
      <c r="F706" s="9"/>
      <c r="G706" s="15" t="s">
        <v>123</v>
      </c>
      <c r="H706" s="15" t="s">
        <v>294</v>
      </c>
      <c r="I706" s="15"/>
    </row>
    <row r="707" spans="1:9" ht="18" x14ac:dyDescent="0.25">
      <c r="A707" s="13" t="s">
        <v>292</v>
      </c>
      <c r="B707" s="13" t="s">
        <v>91</v>
      </c>
      <c r="C707" s="7" t="s">
        <v>293</v>
      </c>
      <c r="D707" s="13" t="s">
        <v>127</v>
      </c>
      <c r="E707" s="7" t="s">
        <v>2240</v>
      </c>
      <c r="F707" s="7"/>
      <c r="G707" s="13" t="s">
        <v>123</v>
      </c>
      <c r="H707" s="13" t="s">
        <v>294</v>
      </c>
      <c r="I707" s="13"/>
    </row>
    <row r="708" spans="1:9" ht="18" x14ac:dyDescent="0.25">
      <c r="A708" s="15" t="s">
        <v>292</v>
      </c>
      <c r="B708" s="15" t="s">
        <v>91</v>
      </c>
      <c r="C708" s="9" t="s">
        <v>293</v>
      </c>
      <c r="D708" s="15" t="s">
        <v>127</v>
      </c>
      <c r="E708" s="9" t="s">
        <v>2241</v>
      </c>
      <c r="F708" s="9"/>
      <c r="G708" s="15" t="s">
        <v>123</v>
      </c>
      <c r="H708" s="15" t="s">
        <v>294</v>
      </c>
      <c r="I708" s="15"/>
    </row>
    <row r="709" spans="1:9" ht="18" x14ac:dyDescent="0.25">
      <c r="A709" s="13" t="s">
        <v>292</v>
      </c>
      <c r="B709" s="13" t="s">
        <v>91</v>
      </c>
      <c r="C709" s="7" t="s">
        <v>293</v>
      </c>
      <c r="D709" s="13" t="s">
        <v>127</v>
      </c>
      <c r="E709" s="7" t="s">
        <v>2242</v>
      </c>
      <c r="F709" s="7"/>
      <c r="G709" s="13" t="s">
        <v>123</v>
      </c>
      <c r="H709" s="13" t="s">
        <v>294</v>
      </c>
      <c r="I709" s="13"/>
    </row>
    <row r="710" spans="1:9" ht="18" x14ac:dyDescent="0.25">
      <c r="A710" s="15" t="s">
        <v>292</v>
      </c>
      <c r="B710" s="15" t="s">
        <v>91</v>
      </c>
      <c r="C710" s="9" t="s">
        <v>293</v>
      </c>
      <c r="D710" s="15" t="s">
        <v>127</v>
      </c>
      <c r="E710" s="9" t="s">
        <v>2243</v>
      </c>
      <c r="F710" s="9"/>
      <c r="G710" s="15" t="s">
        <v>123</v>
      </c>
      <c r="H710" s="15" t="s">
        <v>294</v>
      </c>
      <c r="I710" s="15"/>
    </row>
    <row r="711" spans="1:9" ht="18" x14ac:dyDescent="0.25">
      <c r="A711" s="13" t="s">
        <v>292</v>
      </c>
      <c r="B711" s="13" t="s">
        <v>91</v>
      </c>
      <c r="C711" s="7" t="s">
        <v>293</v>
      </c>
      <c r="D711" s="13" t="s">
        <v>127</v>
      </c>
      <c r="E711" s="7" t="s">
        <v>2244</v>
      </c>
      <c r="F711" s="7"/>
      <c r="G711" s="13" t="s">
        <v>123</v>
      </c>
      <c r="H711" s="13" t="s">
        <v>294</v>
      </c>
      <c r="I711" s="13"/>
    </row>
    <row r="712" spans="1:9" ht="18" x14ac:dyDescent="0.25">
      <c r="A712" s="15" t="s">
        <v>292</v>
      </c>
      <c r="B712" s="15" t="s">
        <v>91</v>
      </c>
      <c r="C712" s="9" t="s">
        <v>293</v>
      </c>
      <c r="D712" s="15" t="s">
        <v>127</v>
      </c>
      <c r="E712" s="9" t="s">
        <v>2245</v>
      </c>
      <c r="F712" s="9"/>
      <c r="G712" s="15" t="s">
        <v>121</v>
      </c>
      <c r="H712" s="15" t="s">
        <v>294</v>
      </c>
      <c r="I712" s="15"/>
    </row>
    <row r="713" spans="1:9" ht="36" x14ac:dyDescent="0.25">
      <c r="A713" s="13" t="s">
        <v>292</v>
      </c>
      <c r="B713" s="13" t="s">
        <v>91</v>
      </c>
      <c r="C713" s="7" t="s">
        <v>293</v>
      </c>
      <c r="D713" s="13" t="s">
        <v>127</v>
      </c>
      <c r="E713" s="7" t="s">
        <v>2246</v>
      </c>
      <c r="F713" s="7"/>
      <c r="G713" s="13" t="s">
        <v>123</v>
      </c>
      <c r="H713" s="13" t="s">
        <v>294</v>
      </c>
      <c r="I713" s="13"/>
    </row>
    <row r="714" spans="1:9" ht="18" x14ac:dyDescent="0.25">
      <c r="A714" s="15" t="s">
        <v>292</v>
      </c>
      <c r="B714" s="15" t="s">
        <v>91</v>
      </c>
      <c r="C714" s="9" t="s">
        <v>293</v>
      </c>
      <c r="D714" s="15" t="s">
        <v>127</v>
      </c>
      <c r="E714" s="9" t="s">
        <v>2247</v>
      </c>
      <c r="F714" s="9"/>
      <c r="G714" s="15" t="s">
        <v>123</v>
      </c>
      <c r="H714" s="15" t="s">
        <v>294</v>
      </c>
      <c r="I714" s="15"/>
    </row>
    <row r="715" spans="1:9" ht="18" x14ac:dyDescent="0.25">
      <c r="A715" s="13" t="s">
        <v>295</v>
      </c>
      <c r="B715" s="13" t="s">
        <v>91</v>
      </c>
      <c r="C715" s="7" t="s">
        <v>215</v>
      </c>
      <c r="D715" s="13" t="s">
        <v>126</v>
      </c>
      <c r="E715" s="7" t="s">
        <v>2248</v>
      </c>
      <c r="F715" s="7" t="s">
        <v>2249</v>
      </c>
      <c r="G715" s="13" t="s">
        <v>122</v>
      </c>
      <c r="H715" s="13" t="s">
        <v>216</v>
      </c>
      <c r="I715" s="13"/>
    </row>
    <row r="716" spans="1:9" ht="18" x14ac:dyDescent="0.25">
      <c r="A716" s="15" t="s">
        <v>295</v>
      </c>
      <c r="B716" s="15" t="s">
        <v>91</v>
      </c>
      <c r="C716" s="9" t="s">
        <v>215</v>
      </c>
      <c r="D716" s="15" t="s">
        <v>124</v>
      </c>
      <c r="E716" s="9" t="s">
        <v>2250</v>
      </c>
      <c r="F716" s="9"/>
      <c r="G716" s="15" t="s">
        <v>123</v>
      </c>
      <c r="H716" s="15" t="s">
        <v>216</v>
      </c>
      <c r="I716" s="15" t="s">
        <v>1318</v>
      </c>
    </row>
    <row r="717" spans="1:9" ht="18" x14ac:dyDescent="0.25">
      <c r="A717" s="13" t="s">
        <v>295</v>
      </c>
      <c r="B717" s="13" t="s">
        <v>91</v>
      </c>
      <c r="C717" s="7" t="s">
        <v>215</v>
      </c>
      <c r="D717" s="13" t="s">
        <v>126</v>
      </c>
      <c r="E717" s="7" t="s">
        <v>2251</v>
      </c>
      <c r="F717" s="7"/>
      <c r="G717" s="13" t="s">
        <v>121</v>
      </c>
      <c r="H717" s="13" t="s">
        <v>216</v>
      </c>
      <c r="I717" s="13" t="s">
        <v>1318</v>
      </c>
    </row>
    <row r="718" spans="1:9" ht="18" x14ac:dyDescent="0.25">
      <c r="A718" s="15" t="s">
        <v>296</v>
      </c>
      <c r="B718" s="15" t="s">
        <v>91</v>
      </c>
      <c r="C718" s="9" t="s">
        <v>218</v>
      </c>
      <c r="D718" s="15" t="s">
        <v>125</v>
      </c>
      <c r="E718" s="9" t="s">
        <v>2252</v>
      </c>
      <c r="F718" s="9"/>
      <c r="G718" s="15" t="s">
        <v>122</v>
      </c>
      <c r="H718" s="15" t="s">
        <v>219</v>
      </c>
      <c r="I718" s="15"/>
    </row>
    <row r="719" spans="1:9" ht="18" x14ac:dyDescent="0.25">
      <c r="A719" s="13" t="s">
        <v>296</v>
      </c>
      <c r="B719" s="13" t="s">
        <v>91</v>
      </c>
      <c r="C719" s="7" t="s">
        <v>218</v>
      </c>
      <c r="D719" s="13" t="s">
        <v>125</v>
      </c>
      <c r="E719" s="7" t="s">
        <v>2253</v>
      </c>
      <c r="F719" s="7"/>
      <c r="G719" s="13" t="s">
        <v>122</v>
      </c>
      <c r="H719" s="13" t="s">
        <v>219</v>
      </c>
      <c r="I719" s="13"/>
    </row>
    <row r="720" spans="1:9" ht="18" x14ac:dyDescent="0.25">
      <c r="A720" s="15" t="s">
        <v>296</v>
      </c>
      <c r="B720" s="15" t="s">
        <v>91</v>
      </c>
      <c r="C720" s="9" t="s">
        <v>218</v>
      </c>
      <c r="D720" s="15" t="s">
        <v>126</v>
      </c>
      <c r="E720" s="9" t="s">
        <v>2254</v>
      </c>
      <c r="F720" s="9"/>
      <c r="G720" s="15" t="s">
        <v>121</v>
      </c>
      <c r="H720" s="15" t="s">
        <v>219</v>
      </c>
      <c r="I720" s="15"/>
    </row>
    <row r="721" spans="1:9" ht="18" x14ac:dyDescent="0.25">
      <c r="A721" s="13" t="s">
        <v>297</v>
      </c>
      <c r="B721" s="13" t="s">
        <v>91</v>
      </c>
      <c r="C721" s="7" t="s">
        <v>298</v>
      </c>
      <c r="D721" s="13" t="s">
        <v>126</v>
      </c>
      <c r="E721" s="7" t="s">
        <v>2255</v>
      </c>
      <c r="F721" s="7" t="s">
        <v>2256</v>
      </c>
      <c r="G721" s="13" t="s">
        <v>122</v>
      </c>
      <c r="H721" s="13" t="s">
        <v>299</v>
      </c>
      <c r="I721" s="13"/>
    </row>
    <row r="722" spans="1:9" ht="36" x14ac:dyDescent="0.25">
      <c r="A722" s="15" t="s">
        <v>300</v>
      </c>
      <c r="B722" s="15" t="s">
        <v>91</v>
      </c>
      <c r="C722" s="9" t="s">
        <v>301</v>
      </c>
      <c r="D722" s="15" t="s">
        <v>125</v>
      </c>
      <c r="E722" s="9" t="s">
        <v>2257</v>
      </c>
      <c r="F722" s="9" t="s">
        <v>2258</v>
      </c>
      <c r="G722" s="15" t="s">
        <v>123</v>
      </c>
      <c r="H722" s="15" t="s">
        <v>443</v>
      </c>
      <c r="I722" s="15" t="s">
        <v>1275</v>
      </c>
    </row>
    <row r="723" spans="1:9" ht="18" x14ac:dyDescent="0.25">
      <c r="A723" s="13" t="s">
        <v>300</v>
      </c>
      <c r="B723" s="13" t="s">
        <v>91</v>
      </c>
      <c r="C723" s="7" t="s">
        <v>301</v>
      </c>
      <c r="D723" s="13" t="s">
        <v>126</v>
      </c>
      <c r="E723" s="7" t="s">
        <v>2259</v>
      </c>
      <c r="F723" s="7"/>
      <c r="G723" s="13" t="s">
        <v>121</v>
      </c>
      <c r="H723" s="13" t="s">
        <v>299</v>
      </c>
      <c r="I723" s="13"/>
    </row>
    <row r="724" spans="1:9" ht="18" x14ac:dyDescent="0.25">
      <c r="A724" s="15" t="s">
        <v>300</v>
      </c>
      <c r="B724" s="15" t="s">
        <v>91</v>
      </c>
      <c r="C724" s="9" t="s">
        <v>301</v>
      </c>
      <c r="D724" s="15" t="s">
        <v>126</v>
      </c>
      <c r="E724" s="9" t="s">
        <v>2260</v>
      </c>
      <c r="F724" s="9" t="s">
        <v>2261</v>
      </c>
      <c r="G724" s="15" t="s">
        <v>122</v>
      </c>
      <c r="H724" s="15" t="s">
        <v>299</v>
      </c>
      <c r="I724" s="15"/>
    </row>
    <row r="725" spans="1:9" ht="18" x14ac:dyDescent="0.25">
      <c r="A725" s="13" t="s">
        <v>300</v>
      </c>
      <c r="B725" s="13" t="s">
        <v>91</v>
      </c>
      <c r="C725" s="7" t="s">
        <v>301</v>
      </c>
      <c r="D725" s="13" t="s">
        <v>127</v>
      </c>
      <c r="E725" s="7" t="s">
        <v>2262</v>
      </c>
      <c r="F725" s="7" t="s">
        <v>2263</v>
      </c>
      <c r="G725" s="13" t="s">
        <v>121</v>
      </c>
      <c r="H725" s="13" t="s">
        <v>443</v>
      </c>
      <c r="I725" s="13"/>
    </row>
    <row r="726" spans="1:9" ht="36" x14ac:dyDescent="0.25">
      <c r="A726" s="15" t="s">
        <v>300</v>
      </c>
      <c r="B726" s="15" t="s">
        <v>91</v>
      </c>
      <c r="C726" s="9" t="s">
        <v>301</v>
      </c>
      <c r="D726" s="15" t="s">
        <v>126</v>
      </c>
      <c r="E726" s="9" t="s">
        <v>2264</v>
      </c>
      <c r="F726" s="9" t="s">
        <v>2265</v>
      </c>
      <c r="G726" s="15" t="s">
        <v>121</v>
      </c>
      <c r="H726" s="15" t="s">
        <v>443</v>
      </c>
      <c r="I726" s="15" t="s">
        <v>1318</v>
      </c>
    </row>
    <row r="727" spans="1:9" ht="18" x14ac:dyDescent="0.25">
      <c r="A727" s="13" t="s">
        <v>303</v>
      </c>
      <c r="B727" s="13" t="s">
        <v>91</v>
      </c>
      <c r="C727" s="7" t="s">
        <v>304</v>
      </c>
      <c r="D727" s="13" t="s">
        <v>126</v>
      </c>
      <c r="E727" s="7" t="s">
        <v>2266</v>
      </c>
      <c r="F727" s="7" t="s">
        <v>2267</v>
      </c>
      <c r="G727" s="13" t="s">
        <v>122</v>
      </c>
      <c r="H727" s="13" t="s">
        <v>305</v>
      </c>
      <c r="I727" s="13"/>
    </row>
    <row r="728" spans="1:9" ht="18" x14ac:dyDescent="0.25">
      <c r="A728" s="15" t="s">
        <v>303</v>
      </c>
      <c r="B728" s="15" t="s">
        <v>91</v>
      </c>
      <c r="C728" s="9" t="s">
        <v>304</v>
      </c>
      <c r="D728" s="15" t="s">
        <v>126</v>
      </c>
      <c r="E728" s="9" t="s">
        <v>2268</v>
      </c>
      <c r="F728" s="9" t="s">
        <v>2269</v>
      </c>
      <c r="G728" s="15" t="s">
        <v>121</v>
      </c>
      <c r="H728" s="15" t="s">
        <v>305</v>
      </c>
      <c r="I728" s="15"/>
    </row>
    <row r="729" spans="1:9" ht="36" x14ac:dyDescent="0.25">
      <c r="A729" s="13" t="s">
        <v>303</v>
      </c>
      <c r="B729" s="13" t="s">
        <v>91</v>
      </c>
      <c r="C729" s="7" t="s">
        <v>304</v>
      </c>
      <c r="D729" s="13" t="s">
        <v>125</v>
      </c>
      <c r="E729" s="7" t="s">
        <v>2270</v>
      </c>
      <c r="F729" s="7"/>
      <c r="G729" s="13" t="s">
        <v>123</v>
      </c>
      <c r="H729" s="13" t="s">
        <v>305</v>
      </c>
      <c r="I729" s="13"/>
    </row>
    <row r="730" spans="1:9" ht="36" x14ac:dyDescent="0.25">
      <c r="A730" s="15" t="s">
        <v>303</v>
      </c>
      <c r="B730" s="15" t="s">
        <v>91</v>
      </c>
      <c r="C730" s="9" t="s">
        <v>304</v>
      </c>
      <c r="D730" s="15" t="s">
        <v>126</v>
      </c>
      <c r="E730" s="9" t="s">
        <v>2271</v>
      </c>
      <c r="F730" s="9"/>
      <c r="G730" s="15" t="s">
        <v>121</v>
      </c>
      <c r="H730" s="15" t="s">
        <v>305</v>
      </c>
      <c r="I730" s="15" t="s">
        <v>1318</v>
      </c>
    </row>
    <row r="731" spans="1:9" ht="18" x14ac:dyDescent="0.25">
      <c r="A731" s="13" t="s">
        <v>306</v>
      </c>
      <c r="B731" s="13" t="s">
        <v>91</v>
      </c>
      <c r="C731" s="7" t="s">
        <v>307</v>
      </c>
      <c r="D731" s="13" t="s">
        <v>126</v>
      </c>
      <c r="E731" s="7" t="s">
        <v>2272</v>
      </c>
      <c r="F731" s="7" t="s">
        <v>2273</v>
      </c>
      <c r="G731" s="13" t="s">
        <v>122</v>
      </c>
      <c r="H731" s="13" t="s">
        <v>308</v>
      </c>
      <c r="I731" s="13"/>
    </row>
    <row r="732" spans="1:9" ht="18" x14ac:dyDescent="0.25">
      <c r="A732" s="15" t="s">
        <v>306</v>
      </c>
      <c r="B732" s="15" t="s">
        <v>91</v>
      </c>
      <c r="C732" s="9" t="s">
        <v>307</v>
      </c>
      <c r="D732" s="15" t="s">
        <v>126</v>
      </c>
      <c r="E732" s="9" t="s">
        <v>2274</v>
      </c>
      <c r="F732" s="9"/>
      <c r="G732" s="15" t="s">
        <v>122</v>
      </c>
      <c r="H732" s="15" t="s">
        <v>308</v>
      </c>
      <c r="I732" s="15"/>
    </row>
    <row r="733" spans="1:9" ht="18" x14ac:dyDescent="0.25">
      <c r="A733" s="13" t="s">
        <v>306</v>
      </c>
      <c r="B733" s="13" t="s">
        <v>91</v>
      </c>
      <c r="C733" s="7" t="s">
        <v>307</v>
      </c>
      <c r="D733" s="13" t="s">
        <v>126</v>
      </c>
      <c r="E733" s="7" t="s">
        <v>2275</v>
      </c>
      <c r="F733" s="7"/>
      <c r="G733" s="13" t="s">
        <v>122</v>
      </c>
      <c r="H733" s="13" t="s">
        <v>308</v>
      </c>
      <c r="I733" s="13"/>
    </row>
    <row r="734" spans="1:9" ht="36" x14ac:dyDescent="0.25">
      <c r="A734" s="15" t="s">
        <v>306</v>
      </c>
      <c r="B734" s="15" t="s">
        <v>91</v>
      </c>
      <c r="C734" s="9" t="s">
        <v>307</v>
      </c>
      <c r="D734" s="15" t="s">
        <v>126</v>
      </c>
      <c r="E734" s="9" t="s">
        <v>2276</v>
      </c>
      <c r="F734" s="9" t="s">
        <v>2277</v>
      </c>
      <c r="G734" s="15" t="s">
        <v>122</v>
      </c>
      <c r="H734" s="15" t="s">
        <v>308</v>
      </c>
      <c r="I734" s="15" t="s">
        <v>1275</v>
      </c>
    </row>
    <row r="735" spans="1:9" ht="18" x14ac:dyDescent="0.25">
      <c r="A735" s="13" t="s">
        <v>306</v>
      </c>
      <c r="B735" s="13" t="s">
        <v>91</v>
      </c>
      <c r="C735" s="7" t="s">
        <v>307</v>
      </c>
      <c r="D735" s="13" t="s">
        <v>126</v>
      </c>
      <c r="E735" s="7" t="s">
        <v>2278</v>
      </c>
      <c r="F735" s="7"/>
      <c r="G735" s="13" t="s">
        <v>122</v>
      </c>
      <c r="H735" s="13" t="s">
        <v>308</v>
      </c>
      <c r="I735" s="13"/>
    </row>
    <row r="736" spans="1:9" ht="18" x14ac:dyDescent="0.25">
      <c r="A736" s="15" t="s">
        <v>306</v>
      </c>
      <c r="B736" s="15" t="s">
        <v>91</v>
      </c>
      <c r="C736" s="9" t="s">
        <v>307</v>
      </c>
      <c r="D736" s="15" t="s">
        <v>125</v>
      </c>
      <c r="E736" s="9" t="s">
        <v>2279</v>
      </c>
      <c r="F736" s="9"/>
      <c r="G736" s="15" t="s">
        <v>121</v>
      </c>
      <c r="H736" s="15" t="s">
        <v>308</v>
      </c>
      <c r="I736" s="15"/>
    </row>
    <row r="737" spans="1:9" ht="18" x14ac:dyDescent="0.25">
      <c r="A737" s="13" t="s">
        <v>306</v>
      </c>
      <c r="B737" s="13" t="s">
        <v>91</v>
      </c>
      <c r="C737" s="7" t="s">
        <v>307</v>
      </c>
      <c r="D737" s="13" t="s">
        <v>126</v>
      </c>
      <c r="E737" s="7" t="s">
        <v>2280</v>
      </c>
      <c r="F737" s="7"/>
      <c r="G737" s="13" t="s">
        <v>122</v>
      </c>
      <c r="H737" s="13" t="s">
        <v>308</v>
      </c>
      <c r="I737" s="13"/>
    </row>
    <row r="738" spans="1:9" ht="18" x14ac:dyDescent="0.25">
      <c r="A738" s="15" t="s">
        <v>306</v>
      </c>
      <c r="B738" s="15" t="s">
        <v>91</v>
      </c>
      <c r="C738" s="9" t="s">
        <v>307</v>
      </c>
      <c r="D738" s="15" t="s">
        <v>126</v>
      </c>
      <c r="E738" s="9" t="s">
        <v>2281</v>
      </c>
      <c r="F738" s="9"/>
      <c r="G738" s="15" t="s">
        <v>122</v>
      </c>
      <c r="H738" s="15" t="s">
        <v>308</v>
      </c>
      <c r="I738" s="15"/>
    </row>
    <row r="739" spans="1:9" ht="18" x14ac:dyDescent="0.25">
      <c r="A739" s="13" t="s">
        <v>306</v>
      </c>
      <c r="B739" s="13" t="s">
        <v>91</v>
      </c>
      <c r="C739" s="7" t="s">
        <v>307</v>
      </c>
      <c r="D739" s="13" t="s">
        <v>125</v>
      </c>
      <c r="E739" s="7" t="s">
        <v>2282</v>
      </c>
      <c r="F739" s="7"/>
      <c r="G739" s="13" t="s">
        <v>121</v>
      </c>
      <c r="H739" s="13" t="s">
        <v>308</v>
      </c>
      <c r="I739" s="13"/>
    </row>
    <row r="740" spans="1:9" ht="18" x14ac:dyDescent="0.25">
      <c r="A740" s="15" t="s">
        <v>309</v>
      </c>
      <c r="B740" s="15" t="s">
        <v>91</v>
      </c>
      <c r="C740" s="9" t="s">
        <v>310</v>
      </c>
      <c r="D740" s="15" t="s">
        <v>124</v>
      </c>
      <c r="E740" s="9" t="s">
        <v>2283</v>
      </c>
      <c r="F740" s="9"/>
      <c r="G740" s="15" t="s">
        <v>123</v>
      </c>
      <c r="H740" s="15" t="s">
        <v>311</v>
      </c>
      <c r="I740" s="15"/>
    </row>
    <row r="741" spans="1:9" ht="18" x14ac:dyDescent="0.25">
      <c r="A741" s="13" t="s">
        <v>309</v>
      </c>
      <c r="B741" s="13" t="s">
        <v>91</v>
      </c>
      <c r="C741" s="7" t="s">
        <v>310</v>
      </c>
      <c r="D741" s="13" t="s">
        <v>125</v>
      </c>
      <c r="E741" s="7" t="s">
        <v>2284</v>
      </c>
      <c r="F741" s="7"/>
      <c r="G741" s="13" t="s">
        <v>123</v>
      </c>
      <c r="H741" s="13" t="s">
        <v>311</v>
      </c>
      <c r="I741" s="13"/>
    </row>
    <row r="742" spans="1:9" ht="18" x14ac:dyDescent="0.25">
      <c r="A742" s="15" t="s">
        <v>309</v>
      </c>
      <c r="B742" s="15" t="s">
        <v>91</v>
      </c>
      <c r="C742" s="9" t="s">
        <v>310</v>
      </c>
      <c r="D742" s="15" t="s">
        <v>125</v>
      </c>
      <c r="E742" s="9" t="s">
        <v>2285</v>
      </c>
      <c r="F742" s="9"/>
      <c r="G742" s="15" t="s">
        <v>123</v>
      </c>
      <c r="H742" s="15" t="s">
        <v>311</v>
      </c>
      <c r="I742" s="15"/>
    </row>
    <row r="743" spans="1:9" ht="18" x14ac:dyDescent="0.25">
      <c r="A743" s="13" t="s">
        <v>309</v>
      </c>
      <c r="B743" s="13" t="s">
        <v>91</v>
      </c>
      <c r="C743" s="7" t="s">
        <v>310</v>
      </c>
      <c r="D743" s="13" t="s">
        <v>125</v>
      </c>
      <c r="E743" s="7" t="s">
        <v>2286</v>
      </c>
      <c r="F743" s="7"/>
      <c r="G743" s="13" t="s">
        <v>123</v>
      </c>
      <c r="H743" s="13" t="s">
        <v>311</v>
      </c>
      <c r="I743" s="13"/>
    </row>
    <row r="744" spans="1:9" ht="18" x14ac:dyDescent="0.25">
      <c r="A744" s="15" t="s">
        <v>309</v>
      </c>
      <c r="B744" s="15" t="s">
        <v>91</v>
      </c>
      <c r="C744" s="9" t="s">
        <v>310</v>
      </c>
      <c r="D744" s="15" t="s">
        <v>124</v>
      </c>
      <c r="E744" s="9" t="s">
        <v>2287</v>
      </c>
      <c r="F744" s="9" t="s">
        <v>2288</v>
      </c>
      <c r="G744" s="15" t="s">
        <v>123</v>
      </c>
      <c r="H744" s="15" t="s">
        <v>311</v>
      </c>
      <c r="I744" s="15"/>
    </row>
    <row r="745" spans="1:9" ht="18" x14ac:dyDescent="0.25">
      <c r="A745" s="13" t="s">
        <v>309</v>
      </c>
      <c r="B745" s="13" t="s">
        <v>91</v>
      </c>
      <c r="C745" s="7" t="s">
        <v>310</v>
      </c>
      <c r="D745" s="13" t="s">
        <v>125</v>
      </c>
      <c r="E745" s="7" t="s">
        <v>2289</v>
      </c>
      <c r="F745" s="7"/>
      <c r="G745" s="13" t="s">
        <v>122</v>
      </c>
      <c r="H745" s="13" t="s">
        <v>311</v>
      </c>
      <c r="I745" s="13"/>
    </row>
    <row r="746" spans="1:9" ht="36" x14ac:dyDescent="0.25">
      <c r="A746" s="15" t="s">
        <v>312</v>
      </c>
      <c r="B746" s="15" t="s">
        <v>91</v>
      </c>
      <c r="C746" s="9" t="s">
        <v>313</v>
      </c>
      <c r="D746" s="15" t="s">
        <v>126</v>
      </c>
      <c r="E746" s="9" t="s">
        <v>2290</v>
      </c>
      <c r="F746" s="9"/>
      <c r="G746" s="15" t="s">
        <v>122</v>
      </c>
      <c r="H746" s="15" t="s">
        <v>314</v>
      </c>
      <c r="I746" s="15"/>
    </row>
    <row r="747" spans="1:9" ht="36" x14ac:dyDescent="0.25">
      <c r="A747" s="13" t="s">
        <v>312</v>
      </c>
      <c r="B747" s="13" t="s">
        <v>91</v>
      </c>
      <c r="C747" s="7" t="s">
        <v>313</v>
      </c>
      <c r="D747" s="13" t="s">
        <v>126</v>
      </c>
      <c r="E747" s="7" t="s">
        <v>2291</v>
      </c>
      <c r="F747" s="7"/>
      <c r="G747" s="13" t="s">
        <v>122</v>
      </c>
      <c r="H747" s="13" t="s">
        <v>314</v>
      </c>
      <c r="I747" s="13"/>
    </row>
    <row r="748" spans="1:9" ht="36" x14ac:dyDescent="0.25">
      <c r="A748" s="15" t="s">
        <v>312</v>
      </c>
      <c r="B748" s="15" t="s">
        <v>91</v>
      </c>
      <c r="C748" s="9" t="s">
        <v>313</v>
      </c>
      <c r="D748" s="15" t="s">
        <v>126</v>
      </c>
      <c r="E748" s="9" t="s">
        <v>2292</v>
      </c>
      <c r="F748" s="9" t="s">
        <v>2293</v>
      </c>
      <c r="G748" s="15" t="s">
        <v>121</v>
      </c>
      <c r="H748" s="15" t="s">
        <v>314</v>
      </c>
      <c r="I748" s="15"/>
    </row>
    <row r="749" spans="1:9" ht="36" x14ac:dyDescent="0.25">
      <c r="A749" s="13" t="s">
        <v>312</v>
      </c>
      <c r="B749" s="13" t="s">
        <v>91</v>
      </c>
      <c r="C749" s="7" t="s">
        <v>313</v>
      </c>
      <c r="D749" s="13" t="s">
        <v>126</v>
      </c>
      <c r="E749" s="7" t="s">
        <v>2294</v>
      </c>
      <c r="F749" s="7" t="s">
        <v>2295</v>
      </c>
      <c r="G749" s="13" t="s">
        <v>122</v>
      </c>
      <c r="H749" s="13" t="s">
        <v>314</v>
      </c>
      <c r="I749" s="13"/>
    </row>
    <row r="750" spans="1:9" ht="36" x14ac:dyDescent="0.25">
      <c r="A750" s="15" t="s">
        <v>312</v>
      </c>
      <c r="B750" s="15" t="s">
        <v>91</v>
      </c>
      <c r="C750" s="9" t="s">
        <v>313</v>
      </c>
      <c r="D750" s="15" t="s">
        <v>126</v>
      </c>
      <c r="E750" s="9" t="s">
        <v>2296</v>
      </c>
      <c r="F750" s="9" t="s">
        <v>2297</v>
      </c>
      <c r="G750" s="15" t="s">
        <v>121</v>
      </c>
      <c r="H750" s="15" t="s">
        <v>314</v>
      </c>
      <c r="I750" s="15"/>
    </row>
    <row r="751" spans="1:9" ht="36" x14ac:dyDescent="0.25">
      <c r="A751" s="13" t="s">
        <v>312</v>
      </c>
      <c r="B751" s="13" t="s">
        <v>91</v>
      </c>
      <c r="C751" s="7" t="s">
        <v>313</v>
      </c>
      <c r="D751" s="13" t="s">
        <v>126</v>
      </c>
      <c r="E751" s="7" t="s">
        <v>2298</v>
      </c>
      <c r="F751" s="7" t="s">
        <v>2299</v>
      </c>
      <c r="G751" s="13" t="s">
        <v>122</v>
      </c>
      <c r="H751" s="13" t="s">
        <v>314</v>
      </c>
      <c r="I751" s="13"/>
    </row>
    <row r="752" spans="1:9" ht="36" x14ac:dyDescent="0.25">
      <c r="A752" s="15" t="s">
        <v>312</v>
      </c>
      <c r="B752" s="15" t="s">
        <v>91</v>
      </c>
      <c r="C752" s="9" t="s">
        <v>313</v>
      </c>
      <c r="D752" s="15" t="s">
        <v>124</v>
      </c>
      <c r="E752" s="9" t="s">
        <v>2300</v>
      </c>
      <c r="F752" s="9"/>
      <c r="G752" s="15" t="s">
        <v>123</v>
      </c>
      <c r="H752" s="15" t="s">
        <v>314</v>
      </c>
      <c r="I752" s="15"/>
    </row>
    <row r="753" spans="1:9" ht="36" x14ac:dyDescent="0.25">
      <c r="A753" s="13" t="s">
        <v>312</v>
      </c>
      <c r="B753" s="13" t="s">
        <v>91</v>
      </c>
      <c r="C753" s="7" t="s">
        <v>313</v>
      </c>
      <c r="D753" s="13" t="s">
        <v>127</v>
      </c>
      <c r="E753" s="7" t="s">
        <v>2301</v>
      </c>
      <c r="F753" s="7" t="s">
        <v>2302</v>
      </c>
      <c r="G753" s="13" t="s">
        <v>123</v>
      </c>
      <c r="H753" s="13" t="s">
        <v>314</v>
      </c>
      <c r="I753" s="13"/>
    </row>
    <row r="754" spans="1:9" ht="36" x14ac:dyDescent="0.25">
      <c r="A754" s="15" t="s">
        <v>312</v>
      </c>
      <c r="B754" s="15" t="s">
        <v>91</v>
      </c>
      <c r="C754" s="9" t="s">
        <v>313</v>
      </c>
      <c r="D754" s="15" t="s">
        <v>124</v>
      </c>
      <c r="E754" s="9" t="s">
        <v>2303</v>
      </c>
      <c r="F754" s="9" t="s">
        <v>1985</v>
      </c>
      <c r="G754" s="15" t="s">
        <v>123</v>
      </c>
      <c r="H754" s="15" t="s">
        <v>314</v>
      </c>
      <c r="I754" s="15"/>
    </row>
    <row r="755" spans="1:9" ht="36" x14ac:dyDescent="0.25">
      <c r="A755" s="13" t="s">
        <v>312</v>
      </c>
      <c r="B755" s="13" t="s">
        <v>91</v>
      </c>
      <c r="C755" s="7" t="s">
        <v>313</v>
      </c>
      <c r="D755" s="13" t="s">
        <v>126</v>
      </c>
      <c r="E755" s="7" t="s">
        <v>2304</v>
      </c>
      <c r="F755" s="7"/>
      <c r="G755" s="13" t="s">
        <v>122</v>
      </c>
      <c r="H755" s="13" t="s">
        <v>314</v>
      </c>
      <c r="I755" s="13"/>
    </row>
    <row r="756" spans="1:9" ht="36" x14ac:dyDescent="0.25">
      <c r="A756" s="15" t="s">
        <v>312</v>
      </c>
      <c r="B756" s="15" t="s">
        <v>91</v>
      </c>
      <c r="C756" s="9" t="s">
        <v>313</v>
      </c>
      <c r="D756" s="15" t="s">
        <v>127</v>
      </c>
      <c r="E756" s="9" t="s">
        <v>2305</v>
      </c>
      <c r="F756" s="9"/>
      <c r="G756" s="15" t="s">
        <v>122</v>
      </c>
      <c r="H756" s="15" t="s">
        <v>314</v>
      </c>
      <c r="I756" s="15"/>
    </row>
    <row r="757" spans="1:9" ht="36" x14ac:dyDescent="0.25">
      <c r="A757" s="13" t="s">
        <v>312</v>
      </c>
      <c r="B757" s="13" t="s">
        <v>91</v>
      </c>
      <c r="C757" s="7" t="s">
        <v>313</v>
      </c>
      <c r="D757" s="13" t="s">
        <v>126</v>
      </c>
      <c r="E757" s="7" t="s">
        <v>2306</v>
      </c>
      <c r="F757" s="7"/>
      <c r="G757" s="13" t="s">
        <v>123</v>
      </c>
      <c r="H757" s="13" t="s">
        <v>314</v>
      </c>
      <c r="I757" s="13"/>
    </row>
    <row r="758" spans="1:9" ht="18" x14ac:dyDescent="0.25">
      <c r="A758" s="15" t="s">
        <v>315</v>
      </c>
      <c r="B758" s="15" t="s">
        <v>91</v>
      </c>
      <c r="C758" s="9" t="s">
        <v>316</v>
      </c>
      <c r="D758" s="15" t="s">
        <v>125</v>
      </c>
      <c r="E758" s="9" t="s">
        <v>2307</v>
      </c>
      <c r="F758" s="9"/>
      <c r="G758" s="15" t="s">
        <v>122</v>
      </c>
      <c r="H758" s="15" t="s">
        <v>317</v>
      </c>
      <c r="I758" s="15"/>
    </row>
    <row r="759" spans="1:9" ht="18" x14ac:dyDescent="0.25">
      <c r="A759" s="13" t="s">
        <v>315</v>
      </c>
      <c r="B759" s="13" t="s">
        <v>91</v>
      </c>
      <c r="C759" s="7" t="s">
        <v>316</v>
      </c>
      <c r="D759" s="13" t="s">
        <v>127</v>
      </c>
      <c r="E759" s="7" t="s">
        <v>2308</v>
      </c>
      <c r="F759" s="7"/>
      <c r="G759" s="13" t="s">
        <v>122</v>
      </c>
      <c r="H759" s="13" t="s">
        <v>317</v>
      </c>
      <c r="I759" s="13"/>
    </row>
    <row r="760" spans="1:9" ht="18" x14ac:dyDescent="0.25">
      <c r="A760" s="15" t="s">
        <v>318</v>
      </c>
      <c r="B760" s="15" t="s">
        <v>91</v>
      </c>
      <c r="C760" s="9" t="s">
        <v>319</v>
      </c>
      <c r="D760" s="15" t="s">
        <v>126</v>
      </c>
      <c r="E760" s="9" t="s">
        <v>2309</v>
      </c>
      <c r="F760" s="9"/>
      <c r="G760" s="15" t="s">
        <v>122</v>
      </c>
      <c r="H760" s="15" t="s">
        <v>320</v>
      </c>
      <c r="I760" s="15"/>
    </row>
    <row r="761" spans="1:9" ht="18" x14ac:dyDescent="0.25">
      <c r="A761" s="13" t="s">
        <v>318</v>
      </c>
      <c r="B761" s="13" t="s">
        <v>91</v>
      </c>
      <c r="C761" s="7" t="s">
        <v>319</v>
      </c>
      <c r="D761" s="13" t="s">
        <v>127</v>
      </c>
      <c r="E761" s="7" t="s">
        <v>2310</v>
      </c>
      <c r="F761" s="7"/>
      <c r="G761" s="13" t="s">
        <v>122</v>
      </c>
      <c r="H761" s="13" t="s">
        <v>320</v>
      </c>
      <c r="I761" s="13"/>
    </row>
    <row r="762" spans="1:9" ht="18" x14ac:dyDescent="0.25">
      <c r="A762" s="15" t="s">
        <v>318</v>
      </c>
      <c r="B762" s="15" t="s">
        <v>91</v>
      </c>
      <c r="C762" s="9" t="s">
        <v>319</v>
      </c>
      <c r="D762" s="15" t="s">
        <v>127</v>
      </c>
      <c r="E762" s="9" t="s">
        <v>2311</v>
      </c>
      <c r="F762" s="9" t="s">
        <v>2312</v>
      </c>
      <c r="G762" s="15" t="s">
        <v>123</v>
      </c>
      <c r="H762" s="15" t="s">
        <v>320</v>
      </c>
      <c r="I762" s="15"/>
    </row>
    <row r="763" spans="1:9" ht="18" x14ac:dyDescent="0.25">
      <c r="A763" s="13" t="s">
        <v>318</v>
      </c>
      <c r="B763" s="13" t="s">
        <v>91</v>
      </c>
      <c r="C763" s="7" t="s">
        <v>319</v>
      </c>
      <c r="D763" s="13" t="s">
        <v>127</v>
      </c>
      <c r="E763" s="7" t="s">
        <v>2313</v>
      </c>
      <c r="F763" s="7"/>
      <c r="G763" s="13" t="s">
        <v>122</v>
      </c>
      <c r="H763" s="13" t="s">
        <v>320</v>
      </c>
      <c r="I763" s="13"/>
    </row>
    <row r="764" spans="1:9" ht="18" x14ac:dyDescent="0.25">
      <c r="A764" s="15" t="s">
        <v>318</v>
      </c>
      <c r="B764" s="15" t="s">
        <v>91</v>
      </c>
      <c r="C764" s="9" t="s">
        <v>319</v>
      </c>
      <c r="D764" s="15" t="s">
        <v>127</v>
      </c>
      <c r="E764" s="9" t="s">
        <v>2314</v>
      </c>
      <c r="F764" s="9" t="s">
        <v>2315</v>
      </c>
      <c r="G764" s="15" t="s">
        <v>121</v>
      </c>
      <c r="H764" s="15" t="s">
        <v>320</v>
      </c>
      <c r="I764" s="15"/>
    </row>
    <row r="765" spans="1:9" ht="18" x14ac:dyDescent="0.25">
      <c r="A765" s="13" t="s">
        <v>318</v>
      </c>
      <c r="B765" s="13" t="s">
        <v>91</v>
      </c>
      <c r="C765" s="7" t="s">
        <v>319</v>
      </c>
      <c r="D765" s="13" t="s">
        <v>127</v>
      </c>
      <c r="E765" s="7" t="s">
        <v>2316</v>
      </c>
      <c r="F765" s="7"/>
      <c r="G765" s="13" t="s">
        <v>122</v>
      </c>
      <c r="H765" s="13" t="s">
        <v>320</v>
      </c>
      <c r="I765" s="13"/>
    </row>
    <row r="766" spans="1:9" ht="18" x14ac:dyDescent="0.25">
      <c r="A766" s="15" t="s">
        <v>321</v>
      </c>
      <c r="B766" s="15" t="s">
        <v>91</v>
      </c>
      <c r="C766" s="9" t="s">
        <v>322</v>
      </c>
      <c r="D766" s="15" t="s">
        <v>127</v>
      </c>
      <c r="E766" s="9" t="s">
        <v>2317</v>
      </c>
      <c r="F766" s="9"/>
      <c r="G766" s="15" t="s">
        <v>122</v>
      </c>
      <c r="H766" s="15" t="s">
        <v>323</v>
      </c>
      <c r="I766" s="15"/>
    </row>
    <row r="767" spans="1:9" ht="18" x14ac:dyDescent="0.25">
      <c r="A767" s="13" t="s">
        <v>324</v>
      </c>
      <c r="B767" s="13" t="s">
        <v>91</v>
      </c>
      <c r="C767" s="7" t="s">
        <v>325</v>
      </c>
      <c r="D767" s="13" t="s">
        <v>125</v>
      </c>
      <c r="E767" s="7" t="s">
        <v>2318</v>
      </c>
      <c r="F767" s="7"/>
      <c r="G767" s="13" t="s">
        <v>122</v>
      </c>
      <c r="H767" s="13" t="s">
        <v>326</v>
      </c>
      <c r="I767" s="13"/>
    </row>
    <row r="768" spans="1:9" ht="18" x14ac:dyDescent="0.25">
      <c r="A768" s="15" t="s">
        <v>324</v>
      </c>
      <c r="B768" s="15" t="s">
        <v>91</v>
      </c>
      <c r="C768" s="9" t="s">
        <v>325</v>
      </c>
      <c r="D768" s="15" t="s">
        <v>126</v>
      </c>
      <c r="E768" s="9" t="s">
        <v>2319</v>
      </c>
      <c r="F768" s="9"/>
      <c r="G768" s="15" t="s">
        <v>122</v>
      </c>
      <c r="H768" s="15" t="s">
        <v>326</v>
      </c>
      <c r="I768" s="15"/>
    </row>
    <row r="769" spans="1:9" ht="18" x14ac:dyDescent="0.25">
      <c r="A769" s="13" t="s">
        <v>324</v>
      </c>
      <c r="B769" s="13" t="s">
        <v>91</v>
      </c>
      <c r="C769" s="7" t="s">
        <v>325</v>
      </c>
      <c r="D769" s="13" t="s">
        <v>126</v>
      </c>
      <c r="E769" s="7" t="s">
        <v>2320</v>
      </c>
      <c r="F769" s="7" t="s">
        <v>1985</v>
      </c>
      <c r="G769" s="13" t="s">
        <v>122</v>
      </c>
      <c r="H769" s="13" t="s">
        <v>326</v>
      </c>
      <c r="I769" s="13"/>
    </row>
    <row r="770" spans="1:9" ht="18" x14ac:dyDescent="0.25">
      <c r="A770" s="15" t="s">
        <v>324</v>
      </c>
      <c r="B770" s="15" t="s">
        <v>91</v>
      </c>
      <c r="C770" s="9" t="s">
        <v>325</v>
      </c>
      <c r="D770" s="15" t="s">
        <v>127</v>
      </c>
      <c r="E770" s="9" t="s">
        <v>2321</v>
      </c>
      <c r="F770" s="9"/>
      <c r="G770" s="15" t="s">
        <v>122</v>
      </c>
      <c r="H770" s="15" t="s">
        <v>326</v>
      </c>
      <c r="I770" s="15"/>
    </row>
    <row r="771" spans="1:9" ht="36" x14ac:dyDescent="0.25">
      <c r="A771" s="13" t="s">
        <v>327</v>
      </c>
      <c r="B771" s="13" t="s">
        <v>91</v>
      </c>
      <c r="C771" s="7" t="s">
        <v>328</v>
      </c>
      <c r="D771" s="13" t="s">
        <v>126</v>
      </c>
      <c r="E771" s="7" t="s">
        <v>2322</v>
      </c>
      <c r="F771" s="7"/>
      <c r="G771" s="13" t="s">
        <v>122</v>
      </c>
      <c r="H771" s="13" t="s">
        <v>329</v>
      </c>
      <c r="I771" s="13"/>
    </row>
    <row r="772" spans="1:9" ht="36" x14ac:dyDescent="0.25">
      <c r="A772" s="15" t="s">
        <v>327</v>
      </c>
      <c r="B772" s="15" t="s">
        <v>91</v>
      </c>
      <c r="C772" s="9" t="s">
        <v>328</v>
      </c>
      <c r="D772" s="15" t="s">
        <v>127</v>
      </c>
      <c r="E772" s="9" t="s">
        <v>2323</v>
      </c>
      <c r="F772" s="9" t="s">
        <v>2324</v>
      </c>
      <c r="G772" s="15" t="s">
        <v>122</v>
      </c>
      <c r="H772" s="15" t="s">
        <v>329</v>
      </c>
      <c r="I772" s="15"/>
    </row>
    <row r="773" spans="1:9" ht="36" x14ac:dyDescent="0.25">
      <c r="A773" s="13" t="s">
        <v>327</v>
      </c>
      <c r="B773" s="13" t="s">
        <v>91</v>
      </c>
      <c r="C773" s="7" t="s">
        <v>328</v>
      </c>
      <c r="D773" s="13" t="s">
        <v>127</v>
      </c>
      <c r="E773" s="7" t="s">
        <v>2325</v>
      </c>
      <c r="F773" s="7"/>
      <c r="G773" s="13" t="s">
        <v>122</v>
      </c>
      <c r="H773" s="13" t="s">
        <v>329</v>
      </c>
      <c r="I773" s="13"/>
    </row>
    <row r="774" spans="1:9" ht="36" x14ac:dyDescent="0.25">
      <c r="A774" s="15" t="s">
        <v>330</v>
      </c>
      <c r="B774" s="15" t="s">
        <v>91</v>
      </c>
      <c r="C774" s="9" t="s">
        <v>331</v>
      </c>
      <c r="D774" s="15" t="s">
        <v>124</v>
      </c>
      <c r="E774" s="9" t="s">
        <v>2326</v>
      </c>
      <c r="F774" s="9"/>
      <c r="G774" s="15" t="s">
        <v>123</v>
      </c>
      <c r="H774" s="15" t="s">
        <v>332</v>
      </c>
      <c r="I774" s="15"/>
    </row>
    <row r="775" spans="1:9" ht="18" x14ac:dyDescent="0.25">
      <c r="A775" s="13" t="s">
        <v>333</v>
      </c>
      <c r="B775" s="13" t="s">
        <v>91</v>
      </c>
      <c r="C775" s="7" t="s">
        <v>334</v>
      </c>
      <c r="D775" s="13" t="s">
        <v>124</v>
      </c>
      <c r="E775" s="7" t="s">
        <v>2327</v>
      </c>
      <c r="F775" s="7"/>
      <c r="G775" s="13" t="s">
        <v>123</v>
      </c>
      <c r="H775" s="13" t="s">
        <v>335</v>
      </c>
      <c r="I775" s="13" t="s">
        <v>1275</v>
      </c>
    </row>
    <row r="776" spans="1:9" ht="36" x14ac:dyDescent="0.25">
      <c r="A776" s="15" t="s">
        <v>336</v>
      </c>
      <c r="B776" s="15" t="s">
        <v>91</v>
      </c>
      <c r="C776" s="9" t="s">
        <v>337</v>
      </c>
      <c r="D776" s="15" t="s">
        <v>126</v>
      </c>
      <c r="E776" s="9" t="s">
        <v>2328</v>
      </c>
      <c r="F776" s="9"/>
      <c r="G776" s="15" t="s">
        <v>122</v>
      </c>
      <c r="H776" s="15" t="s">
        <v>338</v>
      </c>
      <c r="I776" s="15" t="s">
        <v>1275</v>
      </c>
    </row>
    <row r="777" spans="1:9" ht="36" x14ac:dyDescent="0.25">
      <c r="A777" s="13" t="s">
        <v>336</v>
      </c>
      <c r="B777" s="13" t="s">
        <v>91</v>
      </c>
      <c r="C777" s="7" t="s">
        <v>337</v>
      </c>
      <c r="D777" s="13" t="s">
        <v>126</v>
      </c>
      <c r="E777" s="7" t="s">
        <v>2329</v>
      </c>
      <c r="F777" s="7"/>
      <c r="G777" s="13" t="s">
        <v>122</v>
      </c>
      <c r="H777" s="13" t="s">
        <v>338</v>
      </c>
      <c r="I777" s="13" t="s">
        <v>1275</v>
      </c>
    </row>
    <row r="778" spans="1:9" ht="18" x14ac:dyDescent="0.25">
      <c r="A778" s="15" t="s">
        <v>339</v>
      </c>
      <c r="B778" s="15" t="s">
        <v>92</v>
      </c>
      <c r="C778" s="9" t="s">
        <v>340</v>
      </c>
      <c r="D778" s="15" t="s">
        <v>125</v>
      </c>
      <c r="E778" s="9" t="s">
        <v>2330</v>
      </c>
      <c r="F778" s="9"/>
      <c r="G778" s="15" t="s">
        <v>121</v>
      </c>
      <c r="H778" s="15" t="s">
        <v>1866</v>
      </c>
      <c r="I778" s="15"/>
    </row>
    <row r="779" spans="1:9" ht="18" x14ac:dyDescent="0.25">
      <c r="A779" s="13" t="s">
        <v>339</v>
      </c>
      <c r="B779" s="13" t="s">
        <v>92</v>
      </c>
      <c r="C779" s="7" t="s">
        <v>340</v>
      </c>
      <c r="D779" s="13" t="s">
        <v>125</v>
      </c>
      <c r="E779" s="7" t="s">
        <v>2331</v>
      </c>
      <c r="F779" s="7"/>
      <c r="G779" s="13" t="s">
        <v>122</v>
      </c>
      <c r="H779" s="13" t="s">
        <v>1866</v>
      </c>
      <c r="I779" s="13"/>
    </row>
    <row r="780" spans="1:9" ht="18" x14ac:dyDescent="0.25">
      <c r="A780" s="15" t="s">
        <v>339</v>
      </c>
      <c r="B780" s="15" t="s">
        <v>92</v>
      </c>
      <c r="C780" s="9" t="s">
        <v>340</v>
      </c>
      <c r="D780" s="15" t="s">
        <v>125</v>
      </c>
      <c r="E780" s="9" t="s">
        <v>2332</v>
      </c>
      <c r="F780" s="9"/>
      <c r="G780" s="15" t="s">
        <v>123</v>
      </c>
      <c r="H780" s="15" t="s">
        <v>1866</v>
      </c>
      <c r="I780" s="15"/>
    </row>
    <row r="781" spans="1:9" ht="18" x14ac:dyDescent="0.25">
      <c r="A781" s="13" t="s">
        <v>339</v>
      </c>
      <c r="B781" s="13" t="s">
        <v>92</v>
      </c>
      <c r="C781" s="7" t="s">
        <v>340</v>
      </c>
      <c r="D781" s="13" t="s">
        <v>125</v>
      </c>
      <c r="E781" s="7" t="s">
        <v>2333</v>
      </c>
      <c r="F781" s="7"/>
      <c r="G781" s="13" t="s">
        <v>123</v>
      </c>
      <c r="H781" s="13" t="s">
        <v>1866</v>
      </c>
      <c r="I781" s="13"/>
    </row>
    <row r="782" spans="1:9" ht="36" x14ac:dyDescent="0.25">
      <c r="A782" s="15" t="s">
        <v>339</v>
      </c>
      <c r="B782" s="15" t="s">
        <v>92</v>
      </c>
      <c r="C782" s="9" t="s">
        <v>340</v>
      </c>
      <c r="D782" s="15" t="s">
        <v>125</v>
      </c>
      <c r="E782" s="9" t="s">
        <v>2334</v>
      </c>
      <c r="F782" s="9"/>
      <c r="G782" s="15" t="s">
        <v>123</v>
      </c>
      <c r="H782" s="15" t="s">
        <v>2335</v>
      </c>
      <c r="I782" s="15" t="s">
        <v>1275</v>
      </c>
    </row>
    <row r="783" spans="1:9" ht="36" x14ac:dyDescent="0.25">
      <c r="A783" s="13" t="s">
        <v>339</v>
      </c>
      <c r="B783" s="13" t="s">
        <v>92</v>
      </c>
      <c r="C783" s="7" t="s">
        <v>340</v>
      </c>
      <c r="D783" s="13" t="s">
        <v>125</v>
      </c>
      <c r="E783" s="7" t="s">
        <v>2336</v>
      </c>
      <c r="F783" s="7"/>
      <c r="G783" s="13" t="s">
        <v>121</v>
      </c>
      <c r="H783" s="13" t="s">
        <v>2337</v>
      </c>
      <c r="I783" s="13"/>
    </row>
    <row r="784" spans="1:9" ht="18" x14ac:dyDescent="0.25">
      <c r="A784" s="15" t="s">
        <v>339</v>
      </c>
      <c r="B784" s="15" t="s">
        <v>92</v>
      </c>
      <c r="C784" s="9" t="s">
        <v>340</v>
      </c>
      <c r="D784" s="15" t="s">
        <v>125</v>
      </c>
      <c r="E784" s="9" t="s">
        <v>2338</v>
      </c>
      <c r="F784" s="9" t="s">
        <v>2339</v>
      </c>
      <c r="G784" s="15" t="s">
        <v>122</v>
      </c>
      <c r="H784" s="15" t="s">
        <v>2337</v>
      </c>
      <c r="I784" s="15"/>
    </row>
    <row r="785" spans="1:9" ht="18" x14ac:dyDescent="0.25">
      <c r="A785" s="13" t="s">
        <v>339</v>
      </c>
      <c r="B785" s="13" t="s">
        <v>92</v>
      </c>
      <c r="C785" s="7" t="s">
        <v>340</v>
      </c>
      <c r="D785" s="13" t="s">
        <v>125</v>
      </c>
      <c r="E785" s="7" t="s">
        <v>2340</v>
      </c>
      <c r="F785" s="7"/>
      <c r="G785" s="13" t="s">
        <v>121</v>
      </c>
      <c r="H785" s="13" t="s">
        <v>2337</v>
      </c>
      <c r="I785" s="13"/>
    </row>
    <row r="786" spans="1:9" ht="18" x14ac:dyDescent="0.25">
      <c r="A786" s="15" t="s">
        <v>339</v>
      </c>
      <c r="B786" s="15" t="s">
        <v>92</v>
      </c>
      <c r="C786" s="9" t="s">
        <v>340</v>
      </c>
      <c r="D786" s="15" t="s">
        <v>125</v>
      </c>
      <c r="E786" s="9" t="s">
        <v>2341</v>
      </c>
      <c r="F786" s="9"/>
      <c r="G786" s="15" t="s">
        <v>122</v>
      </c>
      <c r="H786" s="15" t="s">
        <v>2337</v>
      </c>
      <c r="I786" s="15"/>
    </row>
    <row r="787" spans="1:9" ht="18" x14ac:dyDescent="0.25">
      <c r="A787" s="13" t="s">
        <v>339</v>
      </c>
      <c r="B787" s="13" t="s">
        <v>92</v>
      </c>
      <c r="C787" s="7" t="s">
        <v>340</v>
      </c>
      <c r="D787" s="13" t="s">
        <v>125</v>
      </c>
      <c r="E787" s="7" t="s">
        <v>2342</v>
      </c>
      <c r="F787" s="7" t="s">
        <v>2343</v>
      </c>
      <c r="G787" s="13" t="s">
        <v>121</v>
      </c>
      <c r="H787" s="13" t="s">
        <v>2337</v>
      </c>
      <c r="I787" s="13"/>
    </row>
    <row r="788" spans="1:9" ht="18" x14ac:dyDescent="0.25">
      <c r="A788" s="15" t="s">
        <v>339</v>
      </c>
      <c r="B788" s="15" t="s">
        <v>92</v>
      </c>
      <c r="C788" s="9" t="s">
        <v>340</v>
      </c>
      <c r="D788" s="15" t="s">
        <v>125</v>
      </c>
      <c r="E788" s="9" t="s">
        <v>2344</v>
      </c>
      <c r="F788" s="9"/>
      <c r="G788" s="15" t="s">
        <v>122</v>
      </c>
      <c r="H788" s="15" t="s">
        <v>2337</v>
      </c>
      <c r="I788" s="15"/>
    </row>
    <row r="789" spans="1:9" ht="36" x14ac:dyDescent="0.25">
      <c r="A789" s="13" t="s">
        <v>339</v>
      </c>
      <c r="B789" s="13" t="s">
        <v>92</v>
      </c>
      <c r="C789" s="7" t="s">
        <v>340</v>
      </c>
      <c r="D789" s="13" t="s">
        <v>125</v>
      </c>
      <c r="E789" s="7" t="s">
        <v>2345</v>
      </c>
      <c r="F789" s="7"/>
      <c r="G789" s="13" t="s">
        <v>123</v>
      </c>
      <c r="H789" s="13" t="s">
        <v>2337</v>
      </c>
      <c r="I789" s="13"/>
    </row>
    <row r="790" spans="1:9" ht="18" x14ac:dyDescent="0.25">
      <c r="A790" s="15" t="s">
        <v>339</v>
      </c>
      <c r="B790" s="15" t="s">
        <v>92</v>
      </c>
      <c r="C790" s="9" t="s">
        <v>340</v>
      </c>
      <c r="D790" s="15" t="s">
        <v>125</v>
      </c>
      <c r="E790" s="9" t="s">
        <v>2346</v>
      </c>
      <c r="F790" s="9"/>
      <c r="G790" s="15" t="s">
        <v>122</v>
      </c>
      <c r="H790" s="15" t="s">
        <v>2337</v>
      </c>
      <c r="I790" s="15"/>
    </row>
    <row r="791" spans="1:9" ht="18" x14ac:dyDescent="0.25">
      <c r="A791" s="13" t="s">
        <v>339</v>
      </c>
      <c r="B791" s="13" t="s">
        <v>92</v>
      </c>
      <c r="C791" s="7" t="s">
        <v>340</v>
      </c>
      <c r="D791" s="13" t="s">
        <v>125</v>
      </c>
      <c r="E791" s="7" t="s">
        <v>2347</v>
      </c>
      <c r="F791" s="7"/>
      <c r="G791" s="13" t="s">
        <v>123</v>
      </c>
      <c r="H791" s="13" t="s">
        <v>2337</v>
      </c>
      <c r="I791" s="13"/>
    </row>
    <row r="792" spans="1:9" ht="18" x14ac:dyDescent="0.25">
      <c r="A792" s="15" t="s">
        <v>339</v>
      </c>
      <c r="B792" s="15" t="s">
        <v>92</v>
      </c>
      <c r="C792" s="9" t="s">
        <v>340</v>
      </c>
      <c r="D792" s="15" t="s">
        <v>125</v>
      </c>
      <c r="E792" s="9" t="s">
        <v>2348</v>
      </c>
      <c r="F792" s="9"/>
      <c r="G792" s="15" t="s">
        <v>121</v>
      </c>
      <c r="H792" s="15" t="s">
        <v>2337</v>
      </c>
      <c r="I792" s="15"/>
    </row>
    <row r="793" spans="1:9" ht="18" x14ac:dyDescent="0.25">
      <c r="A793" s="13" t="s">
        <v>339</v>
      </c>
      <c r="B793" s="13" t="s">
        <v>92</v>
      </c>
      <c r="C793" s="7" t="s">
        <v>340</v>
      </c>
      <c r="D793" s="13" t="s">
        <v>126</v>
      </c>
      <c r="E793" s="7" t="s">
        <v>2349</v>
      </c>
      <c r="F793" s="7"/>
      <c r="G793" s="13" t="s">
        <v>122</v>
      </c>
      <c r="H793" s="13" t="s">
        <v>2337</v>
      </c>
      <c r="I793" s="13"/>
    </row>
    <row r="794" spans="1:9" ht="18" x14ac:dyDescent="0.25">
      <c r="A794" s="15" t="s">
        <v>339</v>
      </c>
      <c r="B794" s="15" t="s">
        <v>92</v>
      </c>
      <c r="C794" s="9" t="s">
        <v>340</v>
      </c>
      <c r="D794" s="15" t="s">
        <v>126</v>
      </c>
      <c r="E794" s="9" t="s">
        <v>2350</v>
      </c>
      <c r="F794" s="9"/>
      <c r="G794" s="15" t="s">
        <v>123</v>
      </c>
      <c r="H794" s="15" t="s">
        <v>2337</v>
      </c>
      <c r="I794" s="15"/>
    </row>
    <row r="795" spans="1:9" ht="36" x14ac:dyDescent="0.25">
      <c r="A795" s="13" t="s">
        <v>339</v>
      </c>
      <c r="B795" s="13" t="s">
        <v>92</v>
      </c>
      <c r="C795" s="7" t="s">
        <v>340</v>
      </c>
      <c r="D795" s="13" t="s">
        <v>126</v>
      </c>
      <c r="E795" s="7" t="s">
        <v>2351</v>
      </c>
      <c r="F795" s="7" t="s">
        <v>2352</v>
      </c>
      <c r="G795" s="13" t="s">
        <v>122</v>
      </c>
      <c r="H795" s="13" t="s">
        <v>2337</v>
      </c>
      <c r="I795" s="13" t="s">
        <v>1538</v>
      </c>
    </row>
    <row r="796" spans="1:9" ht="18" x14ac:dyDescent="0.25">
      <c r="A796" s="15" t="s">
        <v>339</v>
      </c>
      <c r="B796" s="15" t="s">
        <v>92</v>
      </c>
      <c r="C796" s="9" t="s">
        <v>340</v>
      </c>
      <c r="D796" s="15" t="s">
        <v>125</v>
      </c>
      <c r="E796" s="9" t="s">
        <v>2353</v>
      </c>
      <c r="F796" s="9" t="s">
        <v>2354</v>
      </c>
      <c r="G796" s="15" t="s">
        <v>121</v>
      </c>
      <c r="H796" s="15" t="s">
        <v>2337</v>
      </c>
      <c r="I796" s="15"/>
    </row>
    <row r="797" spans="1:9" ht="36" x14ac:dyDescent="0.25">
      <c r="A797" s="13" t="s">
        <v>339</v>
      </c>
      <c r="B797" s="13" t="s">
        <v>92</v>
      </c>
      <c r="C797" s="7" t="s">
        <v>340</v>
      </c>
      <c r="D797" s="13" t="s">
        <v>126</v>
      </c>
      <c r="E797" s="7" t="s">
        <v>2355</v>
      </c>
      <c r="F797" s="7" t="s">
        <v>2356</v>
      </c>
      <c r="G797" s="13" t="s">
        <v>122</v>
      </c>
      <c r="H797" s="13" t="s">
        <v>2357</v>
      </c>
      <c r="I797" s="13"/>
    </row>
    <row r="798" spans="1:9" ht="18" x14ac:dyDescent="0.25">
      <c r="A798" s="15" t="s">
        <v>339</v>
      </c>
      <c r="B798" s="15" t="s">
        <v>92</v>
      </c>
      <c r="C798" s="9" t="s">
        <v>340</v>
      </c>
      <c r="D798" s="15" t="s">
        <v>126</v>
      </c>
      <c r="E798" s="9" t="s">
        <v>2358</v>
      </c>
      <c r="F798" s="9" t="s">
        <v>2091</v>
      </c>
      <c r="G798" s="15" t="s">
        <v>122</v>
      </c>
      <c r="H798" s="15" t="s">
        <v>2357</v>
      </c>
      <c r="I798" s="15"/>
    </row>
    <row r="799" spans="1:9" ht="18" x14ac:dyDescent="0.25">
      <c r="A799" s="13" t="s">
        <v>339</v>
      </c>
      <c r="B799" s="13" t="s">
        <v>92</v>
      </c>
      <c r="C799" s="7" t="s">
        <v>340</v>
      </c>
      <c r="D799" s="13" t="s">
        <v>126</v>
      </c>
      <c r="E799" s="7" t="s">
        <v>2359</v>
      </c>
      <c r="F799" s="7"/>
      <c r="G799" s="13" t="s">
        <v>122</v>
      </c>
      <c r="H799" s="13" t="s">
        <v>2357</v>
      </c>
      <c r="I799" s="13"/>
    </row>
    <row r="800" spans="1:9" ht="18" x14ac:dyDescent="0.25">
      <c r="A800" s="15" t="s">
        <v>339</v>
      </c>
      <c r="B800" s="15" t="s">
        <v>92</v>
      </c>
      <c r="C800" s="9" t="s">
        <v>340</v>
      </c>
      <c r="D800" s="15" t="s">
        <v>126</v>
      </c>
      <c r="E800" s="9" t="s">
        <v>2360</v>
      </c>
      <c r="F800" s="9"/>
      <c r="G800" s="15" t="s">
        <v>122</v>
      </c>
      <c r="H800" s="15" t="s">
        <v>2357</v>
      </c>
      <c r="I800" s="15"/>
    </row>
    <row r="801" spans="1:9" ht="18" x14ac:dyDescent="0.25">
      <c r="A801" s="13" t="s">
        <v>339</v>
      </c>
      <c r="B801" s="13" t="s">
        <v>92</v>
      </c>
      <c r="C801" s="7" t="s">
        <v>340</v>
      </c>
      <c r="D801" s="13" t="s">
        <v>125</v>
      </c>
      <c r="E801" s="7" t="s">
        <v>2361</v>
      </c>
      <c r="F801" s="7"/>
      <c r="G801" s="13" t="s">
        <v>123</v>
      </c>
      <c r="H801" s="13" t="s">
        <v>2357</v>
      </c>
      <c r="I801" s="13"/>
    </row>
    <row r="802" spans="1:9" ht="18" x14ac:dyDescent="0.25">
      <c r="A802" s="15" t="s">
        <v>339</v>
      </c>
      <c r="B802" s="15" t="s">
        <v>92</v>
      </c>
      <c r="C802" s="9" t="s">
        <v>340</v>
      </c>
      <c r="D802" s="15" t="s">
        <v>126</v>
      </c>
      <c r="E802" s="9" t="s">
        <v>2362</v>
      </c>
      <c r="F802" s="9"/>
      <c r="G802" s="15" t="s">
        <v>122</v>
      </c>
      <c r="H802" s="15" t="s">
        <v>2357</v>
      </c>
      <c r="I802" s="15"/>
    </row>
    <row r="803" spans="1:9" ht="18" x14ac:dyDescent="0.25">
      <c r="A803" s="13" t="s">
        <v>339</v>
      </c>
      <c r="B803" s="13" t="s">
        <v>92</v>
      </c>
      <c r="C803" s="7" t="s">
        <v>340</v>
      </c>
      <c r="D803" s="13" t="s">
        <v>127</v>
      </c>
      <c r="E803" s="7" t="s">
        <v>2363</v>
      </c>
      <c r="F803" s="7"/>
      <c r="G803" s="13" t="s">
        <v>122</v>
      </c>
      <c r="H803" s="13" t="s">
        <v>2357</v>
      </c>
      <c r="I803" s="13"/>
    </row>
    <row r="804" spans="1:9" ht="36" x14ac:dyDescent="0.25">
      <c r="A804" s="15" t="s">
        <v>339</v>
      </c>
      <c r="B804" s="15" t="s">
        <v>92</v>
      </c>
      <c r="C804" s="9" t="s">
        <v>340</v>
      </c>
      <c r="D804" s="15" t="s">
        <v>127</v>
      </c>
      <c r="E804" s="9" t="s">
        <v>2364</v>
      </c>
      <c r="F804" s="9"/>
      <c r="G804" s="15" t="s">
        <v>122</v>
      </c>
      <c r="H804" s="15" t="s">
        <v>2357</v>
      </c>
      <c r="I804" s="15" t="s">
        <v>1275</v>
      </c>
    </row>
    <row r="805" spans="1:9" ht="18" x14ac:dyDescent="0.25">
      <c r="A805" s="13" t="s">
        <v>339</v>
      </c>
      <c r="B805" s="13" t="s">
        <v>92</v>
      </c>
      <c r="C805" s="7" t="s">
        <v>340</v>
      </c>
      <c r="D805" s="13" t="s">
        <v>127</v>
      </c>
      <c r="E805" s="7" t="s">
        <v>2365</v>
      </c>
      <c r="F805" s="7"/>
      <c r="G805" s="13" t="s">
        <v>122</v>
      </c>
      <c r="H805" s="13" t="s">
        <v>2357</v>
      </c>
      <c r="I805" s="13"/>
    </row>
    <row r="806" spans="1:9" ht="18" x14ac:dyDescent="0.25">
      <c r="A806" s="15" t="s">
        <v>339</v>
      </c>
      <c r="B806" s="15" t="s">
        <v>92</v>
      </c>
      <c r="C806" s="9" t="s">
        <v>340</v>
      </c>
      <c r="D806" s="15" t="s">
        <v>127</v>
      </c>
      <c r="E806" s="9" t="s">
        <v>2366</v>
      </c>
      <c r="F806" s="9" t="s">
        <v>2263</v>
      </c>
      <c r="G806" s="15" t="s">
        <v>122</v>
      </c>
      <c r="H806" s="15" t="s">
        <v>2357</v>
      </c>
      <c r="I806" s="15"/>
    </row>
    <row r="807" spans="1:9" ht="18" x14ac:dyDescent="0.25">
      <c r="A807" s="13" t="s">
        <v>339</v>
      </c>
      <c r="B807" s="13" t="s">
        <v>92</v>
      </c>
      <c r="C807" s="7" t="s">
        <v>340</v>
      </c>
      <c r="D807" s="13" t="s">
        <v>127</v>
      </c>
      <c r="E807" s="7" t="s">
        <v>2367</v>
      </c>
      <c r="F807" s="7"/>
      <c r="G807" s="13" t="s">
        <v>123</v>
      </c>
      <c r="H807" s="13" t="s">
        <v>2357</v>
      </c>
      <c r="I807" s="13"/>
    </row>
    <row r="808" spans="1:9" ht="36" x14ac:dyDescent="0.25">
      <c r="A808" s="15" t="s">
        <v>342</v>
      </c>
      <c r="B808" s="15" t="s">
        <v>92</v>
      </c>
      <c r="C808" s="9" t="s">
        <v>343</v>
      </c>
      <c r="D808" s="15" t="s">
        <v>125</v>
      </c>
      <c r="E808" s="9" t="s">
        <v>2368</v>
      </c>
      <c r="F808" s="9" t="s">
        <v>2369</v>
      </c>
      <c r="G808" s="15" t="s">
        <v>123</v>
      </c>
      <c r="H808" s="15" t="s">
        <v>2357</v>
      </c>
      <c r="I808" s="15"/>
    </row>
    <row r="809" spans="1:9" ht="36" x14ac:dyDescent="0.25">
      <c r="A809" s="13" t="s">
        <v>342</v>
      </c>
      <c r="B809" s="13" t="s">
        <v>92</v>
      </c>
      <c r="C809" s="7" t="s">
        <v>343</v>
      </c>
      <c r="D809" s="13" t="s">
        <v>125</v>
      </c>
      <c r="E809" s="7" t="s">
        <v>2370</v>
      </c>
      <c r="F809" s="7"/>
      <c r="G809" s="13" t="s">
        <v>121</v>
      </c>
      <c r="H809" s="13" t="s">
        <v>2371</v>
      </c>
      <c r="I809" s="13"/>
    </row>
    <row r="810" spans="1:9" ht="36" x14ac:dyDescent="0.25">
      <c r="A810" s="15" t="s">
        <v>342</v>
      </c>
      <c r="B810" s="15" t="s">
        <v>92</v>
      </c>
      <c r="C810" s="9" t="s">
        <v>343</v>
      </c>
      <c r="D810" s="15" t="s">
        <v>127</v>
      </c>
      <c r="E810" s="9" t="s">
        <v>2372</v>
      </c>
      <c r="F810" s="9"/>
      <c r="G810" s="15" t="s">
        <v>121</v>
      </c>
      <c r="H810" s="15" t="s">
        <v>2371</v>
      </c>
      <c r="I810" s="15"/>
    </row>
    <row r="811" spans="1:9" ht="18" x14ac:dyDescent="0.25">
      <c r="A811" s="13" t="s">
        <v>342</v>
      </c>
      <c r="B811" s="13" t="s">
        <v>92</v>
      </c>
      <c r="C811" s="7" t="s">
        <v>343</v>
      </c>
      <c r="D811" s="13" t="s">
        <v>125</v>
      </c>
      <c r="E811" s="7" t="s">
        <v>2373</v>
      </c>
      <c r="F811" s="7"/>
      <c r="G811" s="13" t="s">
        <v>122</v>
      </c>
      <c r="H811" s="13" t="s">
        <v>2371</v>
      </c>
      <c r="I811" s="13"/>
    </row>
    <row r="812" spans="1:9" ht="36" x14ac:dyDescent="0.25">
      <c r="A812" s="15" t="s">
        <v>342</v>
      </c>
      <c r="B812" s="15" t="s">
        <v>92</v>
      </c>
      <c r="C812" s="9" t="s">
        <v>343</v>
      </c>
      <c r="D812" s="15" t="s">
        <v>125</v>
      </c>
      <c r="E812" s="9" t="s">
        <v>2374</v>
      </c>
      <c r="F812" s="9"/>
      <c r="G812" s="15" t="s">
        <v>122</v>
      </c>
      <c r="H812" s="15" t="s">
        <v>2371</v>
      </c>
      <c r="I812" s="15"/>
    </row>
    <row r="813" spans="1:9" ht="18" x14ac:dyDescent="0.25">
      <c r="A813" s="13" t="s">
        <v>342</v>
      </c>
      <c r="B813" s="13" t="s">
        <v>92</v>
      </c>
      <c r="C813" s="7" t="s">
        <v>343</v>
      </c>
      <c r="D813" s="13" t="s">
        <v>125</v>
      </c>
      <c r="E813" s="7" t="s">
        <v>2375</v>
      </c>
      <c r="F813" s="7"/>
      <c r="G813" s="13" t="s">
        <v>123</v>
      </c>
      <c r="H813" s="13" t="s">
        <v>2371</v>
      </c>
      <c r="I813" s="13"/>
    </row>
    <row r="814" spans="1:9" ht="18" x14ac:dyDescent="0.25">
      <c r="A814" s="15" t="s">
        <v>342</v>
      </c>
      <c r="B814" s="15" t="s">
        <v>92</v>
      </c>
      <c r="C814" s="9" t="s">
        <v>343</v>
      </c>
      <c r="D814" s="15" t="s">
        <v>125</v>
      </c>
      <c r="E814" s="9" t="s">
        <v>2376</v>
      </c>
      <c r="F814" s="9"/>
      <c r="G814" s="15" t="s">
        <v>122</v>
      </c>
      <c r="H814" s="15" t="s">
        <v>2371</v>
      </c>
      <c r="I814" s="15"/>
    </row>
    <row r="815" spans="1:9" ht="18" x14ac:dyDescent="0.25">
      <c r="A815" s="13" t="s">
        <v>342</v>
      </c>
      <c r="B815" s="13" t="s">
        <v>92</v>
      </c>
      <c r="C815" s="7" t="s">
        <v>343</v>
      </c>
      <c r="D815" s="13" t="s">
        <v>125</v>
      </c>
      <c r="E815" s="7" t="s">
        <v>2377</v>
      </c>
      <c r="F815" s="7"/>
      <c r="G815" s="13" t="s">
        <v>122</v>
      </c>
      <c r="H815" s="13" t="s">
        <v>2371</v>
      </c>
      <c r="I815" s="13"/>
    </row>
    <row r="816" spans="1:9" ht="18" x14ac:dyDescent="0.25">
      <c r="A816" s="15" t="s">
        <v>342</v>
      </c>
      <c r="B816" s="15" t="s">
        <v>92</v>
      </c>
      <c r="C816" s="9" t="s">
        <v>343</v>
      </c>
      <c r="D816" s="15" t="s">
        <v>125</v>
      </c>
      <c r="E816" s="9" t="s">
        <v>2378</v>
      </c>
      <c r="F816" s="9"/>
      <c r="G816" s="15" t="s">
        <v>121</v>
      </c>
      <c r="H816" s="15" t="s">
        <v>2371</v>
      </c>
      <c r="I816" s="15"/>
    </row>
    <row r="817" spans="1:9" ht="18" x14ac:dyDescent="0.25">
      <c r="A817" s="13" t="s">
        <v>342</v>
      </c>
      <c r="B817" s="13" t="s">
        <v>92</v>
      </c>
      <c r="C817" s="7" t="s">
        <v>343</v>
      </c>
      <c r="D817" s="13" t="s">
        <v>125</v>
      </c>
      <c r="E817" s="7" t="s">
        <v>2379</v>
      </c>
      <c r="F817" s="7"/>
      <c r="G817" s="13" t="s">
        <v>122</v>
      </c>
      <c r="H817" s="13" t="s">
        <v>2371</v>
      </c>
      <c r="I817" s="13"/>
    </row>
    <row r="818" spans="1:9" ht="18" x14ac:dyDescent="0.25">
      <c r="A818" s="15" t="s">
        <v>342</v>
      </c>
      <c r="B818" s="15" t="s">
        <v>92</v>
      </c>
      <c r="C818" s="9" t="s">
        <v>343</v>
      </c>
      <c r="D818" s="15" t="s">
        <v>125</v>
      </c>
      <c r="E818" s="9" t="s">
        <v>2380</v>
      </c>
      <c r="F818" s="9"/>
      <c r="G818" s="15" t="s">
        <v>122</v>
      </c>
      <c r="H818" s="15" t="s">
        <v>2371</v>
      </c>
      <c r="I818" s="15"/>
    </row>
    <row r="819" spans="1:9" ht="18" x14ac:dyDescent="0.25">
      <c r="A819" s="13" t="s">
        <v>342</v>
      </c>
      <c r="B819" s="13" t="s">
        <v>92</v>
      </c>
      <c r="C819" s="7" t="s">
        <v>343</v>
      </c>
      <c r="D819" s="13" t="s">
        <v>125</v>
      </c>
      <c r="E819" s="7" t="s">
        <v>2381</v>
      </c>
      <c r="F819" s="7"/>
      <c r="G819" s="13" t="s">
        <v>121</v>
      </c>
      <c r="H819" s="13" t="s">
        <v>2371</v>
      </c>
      <c r="I819" s="13"/>
    </row>
    <row r="820" spans="1:9" ht="18" x14ac:dyDescent="0.25">
      <c r="A820" s="15" t="s">
        <v>342</v>
      </c>
      <c r="B820" s="15" t="s">
        <v>92</v>
      </c>
      <c r="C820" s="9" t="s">
        <v>343</v>
      </c>
      <c r="D820" s="15" t="s">
        <v>125</v>
      </c>
      <c r="E820" s="9" t="s">
        <v>2382</v>
      </c>
      <c r="F820" s="9"/>
      <c r="G820" s="15" t="s">
        <v>122</v>
      </c>
      <c r="H820" s="15" t="s">
        <v>2371</v>
      </c>
      <c r="I820" s="15"/>
    </row>
    <row r="821" spans="1:9" ht="18" x14ac:dyDescent="0.25">
      <c r="A821" s="13" t="s">
        <v>342</v>
      </c>
      <c r="B821" s="13" t="s">
        <v>92</v>
      </c>
      <c r="C821" s="7" t="s">
        <v>343</v>
      </c>
      <c r="D821" s="13" t="s">
        <v>125</v>
      </c>
      <c r="E821" s="7" t="s">
        <v>2383</v>
      </c>
      <c r="F821" s="7"/>
      <c r="G821" s="13" t="s">
        <v>122</v>
      </c>
      <c r="H821" s="13" t="s">
        <v>2371</v>
      </c>
      <c r="I821" s="13"/>
    </row>
    <row r="822" spans="1:9" ht="36" x14ac:dyDescent="0.25">
      <c r="A822" s="15" t="s">
        <v>342</v>
      </c>
      <c r="B822" s="15" t="s">
        <v>92</v>
      </c>
      <c r="C822" s="9" t="s">
        <v>343</v>
      </c>
      <c r="D822" s="15" t="s">
        <v>125</v>
      </c>
      <c r="E822" s="9" t="s">
        <v>2384</v>
      </c>
      <c r="F822" s="9"/>
      <c r="G822" s="15" t="s">
        <v>122</v>
      </c>
      <c r="H822" s="15" t="s">
        <v>2371</v>
      </c>
      <c r="I822" s="15"/>
    </row>
    <row r="823" spans="1:9" ht="18" x14ac:dyDescent="0.25">
      <c r="A823" s="13" t="s">
        <v>342</v>
      </c>
      <c r="B823" s="13" t="s">
        <v>92</v>
      </c>
      <c r="C823" s="7" t="s">
        <v>343</v>
      </c>
      <c r="D823" s="13" t="s">
        <v>125</v>
      </c>
      <c r="E823" s="7" t="s">
        <v>2385</v>
      </c>
      <c r="F823" s="7"/>
      <c r="G823" s="13" t="s">
        <v>122</v>
      </c>
      <c r="H823" s="13" t="s">
        <v>2371</v>
      </c>
      <c r="I823" s="13"/>
    </row>
    <row r="824" spans="1:9" ht="18" x14ac:dyDescent="0.25">
      <c r="A824" s="15" t="s">
        <v>342</v>
      </c>
      <c r="B824" s="15" t="s">
        <v>92</v>
      </c>
      <c r="C824" s="9" t="s">
        <v>343</v>
      </c>
      <c r="D824" s="15" t="s">
        <v>125</v>
      </c>
      <c r="E824" s="9" t="s">
        <v>2386</v>
      </c>
      <c r="F824" s="9"/>
      <c r="G824" s="15" t="s">
        <v>121</v>
      </c>
      <c r="H824" s="15" t="s">
        <v>2371</v>
      </c>
      <c r="I824" s="15"/>
    </row>
    <row r="825" spans="1:9" ht="18" x14ac:dyDescent="0.25">
      <c r="A825" s="13" t="s">
        <v>342</v>
      </c>
      <c r="B825" s="13" t="s">
        <v>92</v>
      </c>
      <c r="C825" s="7" t="s">
        <v>343</v>
      </c>
      <c r="D825" s="13" t="s">
        <v>125</v>
      </c>
      <c r="E825" s="7" t="s">
        <v>2387</v>
      </c>
      <c r="F825" s="7"/>
      <c r="G825" s="13" t="s">
        <v>121</v>
      </c>
      <c r="H825" s="13" t="s">
        <v>2371</v>
      </c>
      <c r="I825" s="13"/>
    </row>
    <row r="826" spans="1:9" ht="18" x14ac:dyDescent="0.25">
      <c r="A826" s="15" t="s">
        <v>342</v>
      </c>
      <c r="B826" s="15" t="s">
        <v>92</v>
      </c>
      <c r="C826" s="9" t="s">
        <v>343</v>
      </c>
      <c r="D826" s="15" t="s">
        <v>125</v>
      </c>
      <c r="E826" s="9" t="s">
        <v>2388</v>
      </c>
      <c r="F826" s="9"/>
      <c r="G826" s="15" t="s">
        <v>122</v>
      </c>
      <c r="H826" s="15" t="s">
        <v>2389</v>
      </c>
      <c r="I826" s="15" t="s">
        <v>1275</v>
      </c>
    </row>
    <row r="827" spans="1:9" ht="18" x14ac:dyDescent="0.25">
      <c r="A827" s="13" t="s">
        <v>342</v>
      </c>
      <c r="B827" s="13" t="s">
        <v>92</v>
      </c>
      <c r="C827" s="7" t="s">
        <v>343</v>
      </c>
      <c r="D827" s="13" t="s">
        <v>125</v>
      </c>
      <c r="E827" s="7" t="s">
        <v>2390</v>
      </c>
      <c r="F827" s="7"/>
      <c r="G827" s="13" t="s">
        <v>121</v>
      </c>
      <c r="H827" s="13" t="s">
        <v>2389</v>
      </c>
      <c r="I827" s="13"/>
    </row>
    <row r="828" spans="1:9" ht="36" x14ac:dyDescent="0.25">
      <c r="A828" s="15" t="s">
        <v>342</v>
      </c>
      <c r="B828" s="15" t="s">
        <v>92</v>
      </c>
      <c r="C828" s="9" t="s">
        <v>343</v>
      </c>
      <c r="D828" s="15" t="s">
        <v>125</v>
      </c>
      <c r="E828" s="9" t="s">
        <v>2391</v>
      </c>
      <c r="F828" s="9"/>
      <c r="G828" s="15" t="s">
        <v>122</v>
      </c>
      <c r="H828" s="15" t="s">
        <v>2389</v>
      </c>
      <c r="I828" s="15"/>
    </row>
    <row r="829" spans="1:9" ht="18" x14ac:dyDescent="0.25">
      <c r="A829" s="13" t="s">
        <v>342</v>
      </c>
      <c r="B829" s="13" t="s">
        <v>92</v>
      </c>
      <c r="C829" s="7" t="s">
        <v>343</v>
      </c>
      <c r="D829" s="13" t="s">
        <v>125</v>
      </c>
      <c r="E829" s="7" t="s">
        <v>2392</v>
      </c>
      <c r="F829" s="7" t="s">
        <v>2393</v>
      </c>
      <c r="G829" s="13" t="s">
        <v>122</v>
      </c>
      <c r="H829" s="13" t="s">
        <v>2389</v>
      </c>
      <c r="I829" s="13"/>
    </row>
    <row r="830" spans="1:9" ht="18" x14ac:dyDescent="0.25">
      <c r="A830" s="15" t="s">
        <v>342</v>
      </c>
      <c r="B830" s="15" t="s">
        <v>92</v>
      </c>
      <c r="C830" s="9" t="s">
        <v>343</v>
      </c>
      <c r="D830" s="15" t="s">
        <v>125</v>
      </c>
      <c r="E830" s="9" t="s">
        <v>2394</v>
      </c>
      <c r="F830" s="9"/>
      <c r="G830" s="15" t="s">
        <v>122</v>
      </c>
      <c r="H830" s="15" t="s">
        <v>2389</v>
      </c>
      <c r="I830" s="15"/>
    </row>
    <row r="831" spans="1:9" ht="36" x14ac:dyDescent="0.25">
      <c r="A831" s="13" t="s">
        <v>342</v>
      </c>
      <c r="B831" s="13" t="s">
        <v>92</v>
      </c>
      <c r="C831" s="7" t="s">
        <v>343</v>
      </c>
      <c r="D831" s="13" t="s">
        <v>125</v>
      </c>
      <c r="E831" s="7" t="s">
        <v>2395</v>
      </c>
      <c r="F831" s="7"/>
      <c r="G831" s="13" t="s">
        <v>121</v>
      </c>
      <c r="H831" s="13" t="s">
        <v>2389</v>
      </c>
      <c r="I831" s="13" t="s">
        <v>1275</v>
      </c>
    </row>
    <row r="832" spans="1:9" ht="18" x14ac:dyDescent="0.25">
      <c r="A832" s="15" t="s">
        <v>342</v>
      </c>
      <c r="B832" s="15" t="s">
        <v>92</v>
      </c>
      <c r="C832" s="9" t="s">
        <v>343</v>
      </c>
      <c r="D832" s="15" t="s">
        <v>125</v>
      </c>
      <c r="E832" s="9" t="s">
        <v>2396</v>
      </c>
      <c r="F832" s="9"/>
      <c r="G832" s="15" t="s">
        <v>121</v>
      </c>
      <c r="H832" s="15" t="s">
        <v>2389</v>
      </c>
      <c r="I832" s="15"/>
    </row>
    <row r="833" spans="1:9" ht="18" x14ac:dyDescent="0.25">
      <c r="A833" s="13" t="s">
        <v>342</v>
      </c>
      <c r="B833" s="13" t="s">
        <v>92</v>
      </c>
      <c r="C833" s="7" t="s">
        <v>343</v>
      </c>
      <c r="D833" s="13" t="s">
        <v>125</v>
      </c>
      <c r="E833" s="7" t="s">
        <v>2397</v>
      </c>
      <c r="F833" s="7"/>
      <c r="G833" s="13" t="s">
        <v>121</v>
      </c>
      <c r="H833" s="13" t="s">
        <v>2389</v>
      </c>
      <c r="I833" s="13"/>
    </row>
    <row r="834" spans="1:9" ht="18" x14ac:dyDescent="0.25">
      <c r="A834" s="15" t="s">
        <v>342</v>
      </c>
      <c r="B834" s="15" t="s">
        <v>92</v>
      </c>
      <c r="C834" s="9" t="s">
        <v>343</v>
      </c>
      <c r="D834" s="15" t="s">
        <v>125</v>
      </c>
      <c r="E834" s="9" t="s">
        <v>2398</v>
      </c>
      <c r="F834" s="9"/>
      <c r="G834" s="15" t="s">
        <v>123</v>
      </c>
      <c r="H834" s="15" t="s">
        <v>2389</v>
      </c>
      <c r="I834" s="15"/>
    </row>
    <row r="835" spans="1:9" ht="18" x14ac:dyDescent="0.25">
      <c r="A835" s="13" t="s">
        <v>342</v>
      </c>
      <c r="B835" s="13" t="s">
        <v>92</v>
      </c>
      <c r="C835" s="7" t="s">
        <v>343</v>
      </c>
      <c r="D835" s="13" t="s">
        <v>126</v>
      </c>
      <c r="E835" s="7" t="s">
        <v>2399</v>
      </c>
      <c r="F835" s="7"/>
      <c r="G835" s="13" t="s">
        <v>122</v>
      </c>
      <c r="H835" s="13" t="s">
        <v>2389</v>
      </c>
      <c r="I835" s="13"/>
    </row>
    <row r="836" spans="1:9" ht="18" x14ac:dyDescent="0.25">
      <c r="A836" s="15" t="s">
        <v>342</v>
      </c>
      <c r="B836" s="15" t="s">
        <v>92</v>
      </c>
      <c r="C836" s="9" t="s">
        <v>343</v>
      </c>
      <c r="D836" s="15" t="s">
        <v>126</v>
      </c>
      <c r="E836" s="9" t="s">
        <v>2400</v>
      </c>
      <c r="F836" s="9" t="s">
        <v>2401</v>
      </c>
      <c r="G836" s="15" t="s">
        <v>122</v>
      </c>
      <c r="H836" s="15" t="s">
        <v>2389</v>
      </c>
      <c r="I836" s="15"/>
    </row>
    <row r="837" spans="1:9" ht="36" x14ac:dyDescent="0.25">
      <c r="A837" s="13" t="s">
        <v>342</v>
      </c>
      <c r="B837" s="13" t="s">
        <v>92</v>
      </c>
      <c r="C837" s="7" t="s">
        <v>343</v>
      </c>
      <c r="D837" s="13" t="s">
        <v>126</v>
      </c>
      <c r="E837" s="7" t="s">
        <v>2402</v>
      </c>
      <c r="F837" s="7" t="s">
        <v>2403</v>
      </c>
      <c r="G837" s="13" t="s">
        <v>121</v>
      </c>
      <c r="H837" s="13" t="s">
        <v>2389</v>
      </c>
      <c r="I837" s="13"/>
    </row>
    <row r="838" spans="1:9" ht="36" x14ac:dyDescent="0.25">
      <c r="A838" s="15" t="s">
        <v>342</v>
      </c>
      <c r="B838" s="15" t="s">
        <v>92</v>
      </c>
      <c r="C838" s="9" t="s">
        <v>343</v>
      </c>
      <c r="D838" s="15" t="s">
        <v>125</v>
      </c>
      <c r="E838" s="9" t="s">
        <v>2404</v>
      </c>
      <c r="F838" s="9" t="s">
        <v>2405</v>
      </c>
      <c r="G838" s="15" t="s">
        <v>123</v>
      </c>
      <c r="H838" s="15" t="s">
        <v>2389</v>
      </c>
      <c r="I838" s="15"/>
    </row>
    <row r="839" spans="1:9" ht="18" x14ac:dyDescent="0.25">
      <c r="A839" s="13" t="s">
        <v>345</v>
      </c>
      <c r="B839" s="13" t="s">
        <v>92</v>
      </c>
      <c r="C839" s="7" t="s">
        <v>346</v>
      </c>
      <c r="D839" s="13" t="s">
        <v>125</v>
      </c>
      <c r="E839" s="7" t="s">
        <v>2406</v>
      </c>
      <c r="F839" s="7"/>
      <c r="G839" s="13" t="s">
        <v>121</v>
      </c>
      <c r="H839" s="13" t="s">
        <v>2407</v>
      </c>
      <c r="I839" s="13"/>
    </row>
    <row r="840" spans="1:9" ht="18" x14ac:dyDescent="0.25">
      <c r="A840" s="15" t="s">
        <v>345</v>
      </c>
      <c r="B840" s="15" t="s">
        <v>92</v>
      </c>
      <c r="C840" s="9" t="s">
        <v>346</v>
      </c>
      <c r="D840" s="15" t="s">
        <v>125</v>
      </c>
      <c r="E840" s="9" t="s">
        <v>2408</v>
      </c>
      <c r="F840" s="9"/>
      <c r="G840" s="15" t="s">
        <v>123</v>
      </c>
      <c r="H840" s="15" t="s">
        <v>2407</v>
      </c>
      <c r="I840" s="15"/>
    </row>
    <row r="841" spans="1:9" ht="18" x14ac:dyDescent="0.25">
      <c r="A841" s="13" t="s">
        <v>345</v>
      </c>
      <c r="B841" s="13" t="s">
        <v>92</v>
      </c>
      <c r="C841" s="7" t="s">
        <v>346</v>
      </c>
      <c r="D841" s="13" t="s">
        <v>125</v>
      </c>
      <c r="E841" s="7" t="s">
        <v>2409</v>
      </c>
      <c r="F841" s="7"/>
      <c r="G841" s="13" t="s">
        <v>121</v>
      </c>
      <c r="H841" s="13" t="s">
        <v>2407</v>
      </c>
      <c r="I841" s="13"/>
    </row>
    <row r="842" spans="1:9" ht="18" x14ac:dyDescent="0.25">
      <c r="A842" s="15" t="s">
        <v>345</v>
      </c>
      <c r="B842" s="15" t="s">
        <v>92</v>
      </c>
      <c r="C842" s="9" t="s">
        <v>346</v>
      </c>
      <c r="D842" s="15" t="s">
        <v>125</v>
      </c>
      <c r="E842" s="9" t="s">
        <v>2410</v>
      </c>
      <c r="F842" s="9" t="s">
        <v>2411</v>
      </c>
      <c r="G842" s="15" t="s">
        <v>122</v>
      </c>
      <c r="H842" s="15" t="s">
        <v>2407</v>
      </c>
      <c r="I842" s="15"/>
    </row>
    <row r="843" spans="1:9" ht="18" x14ac:dyDescent="0.25">
      <c r="A843" s="13" t="s">
        <v>345</v>
      </c>
      <c r="B843" s="13" t="s">
        <v>92</v>
      </c>
      <c r="C843" s="7" t="s">
        <v>346</v>
      </c>
      <c r="D843" s="13" t="s">
        <v>125</v>
      </c>
      <c r="E843" s="7" t="s">
        <v>2412</v>
      </c>
      <c r="F843" s="7"/>
      <c r="G843" s="13" t="s">
        <v>122</v>
      </c>
      <c r="H843" s="13" t="s">
        <v>2407</v>
      </c>
      <c r="I843" s="13"/>
    </row>
    <row r="844" spans="1:9" ht="18" x14ac:dyDescent="0.25">
      <c r="A844" s="15" t="s">
        <v>345</v>
      </c>
      <c r="B844" s="15" t="s">
        <v>92</v>
      </c>
      <c r="C844" s="9" t="s">
        <v>346</v>
      </c>
      <c r="D844" s="15" t="s">
        <v>125</v>
      </c>
      <c r="E844" s="9" t="s">
        <v>2413</v>
      </c>
      <c r="F844" s="9"/>
      <c r="G844" s="15" t="s">
        <v>122</v>
      </c>
      <c r="H844" s="15" t="s">
        <v>2407</v>
      </c>
      <c r="I844" s="15"/>
    </row>
    <row r="845" spans="1:9" ht="18" x14ac:dyDescent="0.25">
      <c r="A845" s="13" t="s">
        <v>345</v>
      </c>
      <c r="B845" s="13" t="s">
        <v>92</v>
      </c>
      <c r="C845" s="7" t="s">
        <v>346</v>
      </c>
      <c r="D845" s="13" t="s">
        <v>125</v>
      </c>
      <c r="E845" s="7" t="s">
        <v>2414</v>
      </c>
      <c r="F845" s="7"/>
      <c r="G845" s="13" t="s">
        <v>121</v>
      </c>
      <c r="H845" s="13" t="s">
        <v>2407</v>
      </c>
      <c r="I845" s="13"/>
    </row>
    <row r="846" spans="1:9" ht="18" x14ac:dyDescent="0.25">
      <c r="A846" s="15" t="s">
        <v>345</v>
      </c>
      <c r="B846" s="15" t="s">
        <v>92</v>
      </c>
      <c r="C846" s="9" t="s">
        <v>346</v>
      </c>
      <c r="D846" s="15" t="s">
        <v>125</v>
      </c>
      <c r="E846" s="9" t="s">
        <v>2415</v>
      </c>
      <c r="F846" s="9" t="s">
        <v>2416</v>
      </c>
      <c r="G846" s="15" t="s">
        <v>121</v>
      </c>
      <c r="H846" s="15" t="s">
        <v>2407</v>
      </c>
      <c r="I846" s="15"/>
    </row>
    <row r="847" spans="1:9" ht="18" x14ac:dyDescent="0.25">
      <c r="A847" s="13" t="s">
        <v>345</v>
      </c>
      <c r="B847" s="13" t="s">
        <v>92</v>
      </c>
      <c r="C847" s="7" t="s">
        <v>346</v>
      </c>
      <c r="D847" s="13" t="s">
        <v>125</v>
      </c>
      <c r="E847" s="7" t="s">
        <v>2417</v>
      </c>
      <c r="F847" s="7"/>
      <c r="G847" s="13" t="s">
        <v>123</v>
      </c>
      <c r="H847" s="13" t="s">
        <v>2407</v>
      </c>
      <c r="I847" s="13"/>
    </row>
    <row r="848" spans="1:9" ht="18" x14ac:dyDescent="0.25">
      <c r="A848" s="15" t="s">
        <v>345</v>
      </c>
      <c r="B848" s="15" t="s">
        <v>92</v>
      </c>
      <c r="C848" s="9" t="s">
        <v>346</v>
      </c>
      <c r="D848" s="15" t="s">
        <v>125</v>
      </c>
      <c r="E848" s="9" t="s">
        <v>2418</v>
      </c>
      <c r="F848" s="9"/>
      <c r="G848" s="15" t="s">
        <v>122</v>
      </c>
      <c r="H848" s="15" t="s">
        <v>2407</v>
      </c>
      <c r="I848" s="15"/>
    </row>
    <row r="849" spans="1:9" ht="18" x14ac:dyDescent="0.25">
      <c r="A849" s="13" t="s">
        <v>345</v>
      </c>
      <c r="B849" s="13" t="s">
        <v>92</v>
      </c>
      <c r="C849" s="7" t="s">
        <v>346</v>
      </c>
      <c r="D849" s="13" t="s">
        <v>125</v>
      </c>
      <c r="E849" s="7" t="s">
        <v>2419</v>
      </c>
      <c r="F849" s="7" t="s">
        <v>2420</v>
      </c>
      <c r="G849" s="13" t="s">
        <v>121</v>
      </c>
      <c r="H849" s="13" t="s">
        <v>2421</v>
      </c>
      <c r="I849" s="13" t="s">
        <v>1275</v>
      </c>
    </row>
    <row r="850" spans="1:9" ht="18" x14ac:dyDescent="0.25">
      <c r="A850" s="15" t="s">
        <v>345</v>
      </c>
      <c r="B850" s="15" t="s">
        <v>92</v>
      </c>
      <c r="C850" s="9" t="s">
        <v>346</v>
      </c>
      <c r="D850" s="15" t="s">
        <v>126</v>
      </c>
      <c r="E850" s="9" t="s">
        <v>2422</v>
      </c>
      <c r="F850" s="9"/>
      <c r="G850" s="15" t="s">
        <v>121</v>
      </c>
      <c r="H850" s="15" t="s">
        <v>2407</v>
      </c>
      <c r="I850" s="15" t="s">
        <v>1275</v>
      </c>
    </row>
    <row r="851" spans="1:9" ht="36" x14ac:dyDescent="0.25">
      <c r="A851" s="13" t="s">
        <v>345</v>
      </c>
      <c r="B851" s="13" t="s">
        <v>92</v>
      </c>
      <c r="C851" s="7" t="s">
        <v>346</v>
      </c>
      <c r="D851" s="13" t="s">
        <v>125</v>
      </c>
      <c r="E851" s="7" t="s">
        <v>2423</v>
      </c>
      <c r="F851" s="7" t="s">
        <v>2424</v>
      </c>
      <c r="G851" s="13" t="s">
        <v>121</v>
      </c>
      <c r="H851" s="13" t="s">
        <v>2425</v>
      </c>
      <c r="I851" s="13" t="s">
        <v>1275</v>
      </c>
    </row>
    <row r="852" spans="1:9" ht="18" x14ac:dyDescent="0.25">
      <c r="A852" s="15" t="s">
        <v>345</v>
      </c>
      <c r="B852" s="15" t="s">
        <v>92</v>
      </c>
      <c r="C852" s="9" t="s">
        <v>346</v>
      </c>
      <c r="D852" s="15" t="s">
        <v>125</v>
      </c>
      <c r="E852" s="9" t="s">
        <v>2426</v>
      </c>
      <c r="F852" s="9"/>
      <c r="G852" s="15" t="s">
        <v>122</v>
      </c>
      <c r="H852" s="15" t="s">
        <v>2427</v>
      </c>
      <c r="I852" s="15"/>
    </row>
    <row r="853" spans="1:9" ht="18" x14ac:dyDescent="0.25">
      <c r="A853" s="13" t="s">
        <v>345</v>
      </c>
      <c r="B853" s="13" t="s">
        <v>92</v>
      </c>
      <c r="C853" s="7" t="s">
        <v>346</v>
      </c>
      <c r="D853" s="13" t="s">
        <v>126</v>
      </c>
      <c r="E853" s="7" t="s">
        <v>2428</v>
      </c>
      <c r="F853" s="7"/>
      <c r="G853" s="13" t="s">
        <v>122</v>
      </c>
      <c r="H853" s="13" t="s">
        <v>2427</v>
      </c>
      <c r="I853" s="13"/>
    </row>
    <row r="854" spans="1:9" ht="18" x14ac:dyDescent="0.25">
      <c r="A854" s="15" t="s">
        <v>345</v>
      </c>
      <c r="B854" s="15" t="s">
        <v>92</v>
      </c>
      <c r="C854" s="9" t="s">
        <v>346</v>
      </c>
      <c r="D854" s="15" t="s">
        <v>126</v>
      </c>
      <c r="E854" s="9" t="s">
        <v>2429</v>
      </c>
      <c r="F854" s="9"/>
      <c r="G854" s="15" t="s">
        <v>122</v>
      </c>
      <c r="H854" s="15" t="s">
        <v>2427</v>
      </c>
      <c r="I854" s="15"/>
    </row>
    <row r="855" spans="1:9" ht="18" x14ac:dyDescent="0.25">
      <c r="A855" s="13" t="s">
        <v>345</v>
      </c>
      <c r="B855" s="13" t="s">
        <v>92</v>
      </c>
      <c r="C855" s="7" t="s">
        <v>346</v>
      </c>
      <c r="D855" s="13" t="s">
        <v>125</v>
      </c>
      <c r="E855" s="7" t="s">
        <v>2430</v>
      </c>
      <c r="F855" s="7"/>
      <c r="G855" s="13" t="s">
        <v>123</v>
      </c>
      <c r="H855" s="13" t="s">
        <v>2427</v>
      </c>
      <c r="I855" s="13"/>
    </row>
    <row r="856" spans="1:9" ht="18" x14ac:dyDescent="0.25">
      <c r="A856" s="15" t="s">
        <v>345</v>
      </c>
      <c r="B856" s="15" t="s">
        <v>92</v>
      </c>
      <c r="C856" s="9" t="s">
        <v>346</v>
      </c>
      <c r="D856" s="15" t="s">
        <v>125</v>
      </c>
      <c r="E856" s="9" t="s">
        <v>2431</v>
      </c>
      <c r="F856" s="9"/>
      <c r="G856" s="15" t="s">
        <v>123</v>
      </c>
      <c r="H856" s="15" t="s">
        <v>2427</v>
      </c>
      <c r="I856" s="15"/>
    </row>
    <row r="857" spans="1:9" ht="18" x14ac:dyDescent="0.25">
      <c r="A857" s="13" t="s">
        <v>345</v>
      </c>
      <c r="B857" s="13" t="s">
        <v>92</v>
      </c>
      <c r="C857" s="7" t="s">
        <v>346</v>
      </c>
      <c r="D857" s="13" t="s">
        <v>126</v>
      </c>
      <c r="E857" s="7" t="s">
        <v>2432</v>
      </c>
      <c r="F857" s="7"/>
      <c r="G857" s="13" t="s">
        <v>122</v>
      </c>
      <c r="H857" s="13" t="s">
        <v>2427</v>
      </c>
      <c r="I857" s="13"/>
    </row>
    <row r="858" spans="1:9" ht="18" x14ac:dyDescent="0.25">
      <c r="A858" s="15" t="s">
        <v>345</v>
      </c>
      <c r="B858" s="15" t="s">
        <v>92</v>
      </c>
      <c r="C858" s="9" t="s">
        <v>346</v>
      </c>
      <c r="D858" s="15" t="s">
        <v>126</v>
      </c>
      <c r="E858" s="9" t="s">
        <v>2162</v>
      </c>
      <c r="F858" s="9"/>
      <c r="G858" s="15" t="s">
        <v>122</v>
      </c>
      <c r="H858" s="15" t="s">
        <v>2427</v>
      </c>
      <c r="I858" s="15"/>
    </row>
    <row r="859" spans="1:9" ht="18" x14ac:dyDescent="0.25">
      <c r="A859" s="13" t="s">
        <v>345</v>
      </c>
      <c r="B859" s="13" t="s">
        <v>92</v>
      </c>
      <c r="C859" s="7" t="s">
        <v>346</v>
      </c>
      <c r="D859" s="13" t="s">
        <v>126</v>
      </c>
      <c r="E859" s="7" t="s">
        <v>2433</v>
      </c>
      <c r="F859" s="7"/>
      <c r="G859" s="13" t="s">
        <v>122</v>
      </c>
      <c r="H859" s="13" t="s">
        <v>2427</v>
      </c>
      <c r="I859" s="13"/>
    </row>
    <row r="860" spans="1:9" ht="18" x14ac:dyDescent="0.25">
      <c r="A860" s="15" t="s">
        <v>345</v>
      </c>
      <c r="B860" s="15" t="s">
        <v>92</v>
      </c>
      <c r="C860" s="9" t="s">
        <v>346</v>
      </c>
      <c r="D860" s="15" t="s">
        <v>127</v>
      </c>
      <c r="E860" s="9" t="s">
        <v>2434</v>
      </c>
      <c r="F860" s="9"/>
      <c r="G860" s="15" t="s">
        <v>121</v>
      </c>
      <c r="H860" s="15" t="s">
        <v>2427</v>
      </c>
      <c r="I860" s="15"/>
    </row>
    <row r="861" spans="1:9" ht="18" x14ac:dyDescent="0.25">
      <c r="A861" s="13" t="s">
        <v>345</v>
      </c>
      <c r="B861" s="13" t="s">
        <v>92</v>
      </c>
      <c r="C861" s="7" t="s">
        <v>346</v>
      </c>
      <c r="D861" s="13" t="s">
        <v>127</v>
      </c>
      <c r="E861" s="7" t="s">
        <v>2435</v>
      </c>
      <c r="F861" s="7"/>
      <c r="G861" s="13" t="s">
        <v>121</v>
      </c>
      <c r="H861" s="13" t="s">
        <v>2427</v>
      </c>
      <c r="I861" s="13"/>
    </row>
    <row r="862" spans="1:9" ht="18" x14ac:dyDescent="0.25">
      <c r="A862" s="15" t="s">
        <v>345</v>
      </c>
      <c r="B862" s="15" t="s">
        <v>92</v>
      </c>
      <c r="C862" s="9" t="s">
        <v>346</v>
      </c>
      <c r="D862" s="15" t="s">
        <v>127</v>
      </c>
      <c r="E862" s="9" t="s">
        <v>2436</v>
      </c>
      <c r="F862" s="9" t="s">
        <v>2437</v>
      </c>
      <c r="G862" s="15" t="s">
        <v>122</v>
      </c>
      <c r="H862" s="15" t="s">
        <v>2427</v>
      </c>
      <c r="I862" s="15"/>
    </row>
    <row r="863" spans="1:9" ht="18" x14ac:dyDescent="0.25">
      <c r="A863" s="13" t="s">
        <v>348</v>
      </c>
      <c r="B863" s="13" t="s">
        <v>92</v>
      </c>
      <c r="C863" s="7" t="s">
        <v>349</v>
      </c>
      <c r="D863" s="13" t="s">
        <v>125</v>
      </c>
      <c r="E863" s="7" t="s">
        <v>2438</v>
      </c>
      <c r="F863" s="7"/>
      <c r="G863" s="13" t="s">
        <v>123</v>
      </c>
      <c r="H863" s="13" t="s">
        <v>1727</v>
      </c>
      <c r="I863" s="13"/>
    </row>
    <row r="864" spans="1:9" ht="18" x14ac:dyDescent="0.25">
      <c r="A864" s="15" t="s">
        <v>348</v>
      </c>
      <c r="B864" s="15" t="s">
        <v>92</v>
      </c>
      <c r="C864" s="9" t="s">
        <v>349</v>
      </c>
      <c r="D864" s="15" t="s">
        <v>125</v>
      </c>
      <c r="E864" s="9" t="s">
        <v>2439</v>
      </c>
      <c r="F864" s="9"/>
      <c r="G864" s="15" t="s">
        <v>121</v>
      </c>
      <c r="H864" s="15" t="s">
        <v>1727</v>
      </c>
      <c r="I864" s="15"/>
    </row>
    <row r="865" spans="1:9" ht="18" x14ac:dyDescent="0.25">
      <c r="A865" s="13" t="s">
        <v>348</v>
      </c>
      <c r="B865" s="13" t="s">
        <v>92</v>
      </c>
      <c r="C865" s="7" t="s">
        <v>349</v>
      </c>
      <c r="D865" s="13" t="s">
        <v>125</v>
      </c>
      <c r="E865" s="7" t="s">
        <v>2440</v>
      </c>
      <c r="F865" s="7"/>
      <c r="G865" s="13" t="s">
        <v>121</v>
      </c>
      <c r="H865" s="13" t="s">
        <v>1727</v>
      </c>
      <c r="I865" s="13"/>
    </row>
    <row r="866" spans="1:9" ht="18" x14ac:dyDescent="0.25">
      <c r="A866" s="15" t="s">
        <v>348</v>
      </c>
      <c r="B866" s="15" t="s">
        <v>92</v>
      </c>
      <c r="C866" s="9" t="s">
        <v>349</v>
      </c>
      <c r="D866" s="15" t="s">
        <v>125</v>
      </c>
      <c r="E866" s="9" t="s">
        <v>2441</v>
      </c>
      <c r="F866" s="9"/>
      <c r="G866" s="15" t="s">
        <v>123</v>
      </c>
      <c r="H866" s="15" t="s">
        <v>1727</v>
      </c>
      <c r="I866" s="15"/>
    </row>
    <row r="867" spans="1:9" ht="18" x14ac:dyDescent="0.25">
      <c r="A867" s="13" t="s">
        <v>348</v>
      </c>
      <c r="B867" s="13" t="s">
        <v>92</v>
      </c>
      <c r="C867" s="7" t="s">
        <v>349</v>
      </c>
      <c r="D867" s="13" t="s">
        <v>125</v>
      </c>
      <c r="E867" s="7" t="s">
        <v>2442</v>
      </c>
      <c r="F867" s="7" t="s">
        <v>2443</v>
      </c>
      <c r="G867" s="13" t="s">
        <v>122</v>
      </c>
      <c r="H867" s="13" t="s">
        <v>1727</v>
      </c>
      <c r="I867" s="13"/>
    </row>
    <row r="868" spans="1:9" ht="18" x14ac:dyDescent="0.25">
      <c r="A868" s="15" t="s">
        <v>348</v>
      </c>
      <c r="B868" s="15" t="s">
        <v>92</v>
      </c>
      <c r="C868" s="9" t="s">
        <v>349</v>
      </c>
      <c r="D868" s="15" t="s">
        <v>125</v>
      </c>
      <c r="E868" s="9" t="s">
        <v>2444</v>
      </c>
      <c r="F868" s="9"/>
      <c r="G868" s="15" t="s">
        <v>121</v>
      </c>
      <c r="H868" s="15" t="s">
        <v>1727</v>
      </c>
      <c r="I868" s="15"/>
    </row>
    <row r="869" spans="1:9" ht="18" x14ac:dyDescent="0.25">
      <c r="A869" s="13" t="s">
        <v>348</v>
      </c>
      <c r="B869" s="13" t="s">
        <v>92</v>
      </c>
      <c r="C869" s="7" t="s">
        <v>349</v>
      </c>
      <c r="D869" s="13" t="s">
        <v>125</v>
      </c>
      <c r="E869" s="7" t="s">
        <v>2445</v>
      </c>
      <c r="F869" s="7"/>
      <c r="G869" s="13" t="s">
        <v>121</v>
      </c>
      <c r="H869" s="13" t="s">
        <v>1727</v>
      </c>
      <c r="I869" s="13"/>
    </row>
    <row r="870" spans="1:9" ht="18" x14ac:dyDescent="0.25">
      <c r="A870" s="15" t="s">
        <v>348</v>
      </c>
      <c r="B870" s="15" t="s">
        <v>92</v>
      </c>
      <c r="C870" s="9" t="s">
        <v>349</v>
      </c>
      <c r="D870" s="15" t="s">
        <v>125</v>
      </c>
      <c r="E870" s="9" t="s">
        <v>2446</v>
      </c>
      <c r="F870" s="9"/>
      <c r="G870" s="15" t="s">
        <v>122</v>
      </c>
      <c r="H870" s="15" t="s">
        <v>2447</v>
      </c>
      <c r="I870" s="15"/>
    </row>
    <row r="871" spans="1:9" ht="18" x14ac:dyDescent="0.25">
      <c r="A871" s="13" t="s">
        <v>348</v>
      </c>
      <c r="B871" s="13" t="s">
        <v>92</v>
      </c>
      <c r="C871" s="7" t="s">
        <v>349</v>
      </c>
      <c r="D871" s="13" t="s">
        <v>125</v>
      </c>
      <c r="E871" s="7" t="s">
        <v>2448</v>
      </c>
      <c r="F871" s="7"/>
      <c r="G871" s="13" t="s">
        <v>121</v>
      </c>
      <c r="H871" s="13" t="s">
        <v>2447</v>
      </c>
      <c r="I871" s="13"/>
    </row>
    <row r="872" spans="1:9" ht="18" x14ac:dyDescent="0.25">
      <c r="A872" s="15" t="s">
        <v>348</v>
      </c>
      <c r="B872" s="15" t="s">
        <v>92</v>
      </c>
      <c r="C872" s="9" t="s">
        <v>349</v>
      </c>
      <c r="D872" s="15" t="s">
        <v>125</v>
      </c>
      <c r="E872" s="9" t="s">
        <v>2449</v>
      </c>
      <c r="F872" s="9"/>
      <c r="G872" s="15" t="s">
        <v>121</v>
      </c>
      <c r="H872" s="15" t="s">
        <v>2447</v>
      </c>
      <c r="I872" s="15"/>
    </row>
    <row r="873" spans="1:9" ht="18" x14ac:dyDescent="0.25">
      <c r="A873" s="13" t="s">
        <v>348</v>
      </c>
      <c r="B873" s="13" t="s">
        <v>92</v>
      </c>
      <c r="C873" s="7" t="s">
        <v>349</v>
      </c>
      <c r="D873" s="13" t="s">
        <v>125</v>
      </c>
      <c r="E873" s="7" t="s">
        <v>2450</v>
      </c>
      <c r="F873" s="7"/>
      <c r="G873" s="13" t="s">
        <v>121</v>
      </c>
      <c r="H873" s="13" t="s">
        <v>2447</v>
      </c>
      <c r="I873" s="13"/>
    </row>
    <row r="874" spans="1:9" ht="18" x14ac:dyDescent="0.25">
      <c r="A874" s="15" t="s">
        <v>348</v>
      </c>
      <c r="B874" s="15" t="s">
        <v>92</v>
      </c>
      <c r="C874" s="9" t="s">
        <v>349</v>
      </c>
      <c r="D874" s="15" t="s">
        <v>125</v>
      </c>
      <c r="E874" s="9" t="s">
        <v>2451</v>
      </c>
      <c r="F874" s="9"/>
      <c r="G874" s="15" t="s">
        <v>121</v>
      </c>
      <c r="H874" s="15" t="s">
        <v>2447</v>
      </c>
      <c r="I874" s="15"/>
    </row>
    <row r="875" spans="1:9" ht="18" x14ac:dyDescent="0.25">
      <c r="A875" s="13" t="s">
        <v>348</v>
      </c>
      <c r="B875" s="13" t="s">
        <v>92</v>
      </c>
      <c r="C875" s="7" t="s">
        <v>349</v>
      </c>
      <c r="D875" s="13" t="s">
        <v>125</v>
      </c>
      <c r="E875" s="7" t="s">
        <v>2452</v>
      </c>
      <c r="F875" s="7"/>
      <c r="G875" s="13" t="s">
        <v>123</v>
      </c>
      <c r="H875" s="13" t="s">
        <v>2447</v>
      </c>
      <c r="I875" s="13"/>
    </row>
    <row r="876" spans="1:9" ht="18" x14ac:dyDescent="0.25">
      <c r="A876" s="15" t="s">
        <v>348</v>
      </c>
      <c r="B876" s="15" t="s">
        <v>92</v>
      </c>
      <c r="C876" s="9" t="s">
        <v>349</v>
      </c>
      <c r="D876" s="15" t="s">
        <v>125</v>
      </c>
      <c r="E876" s="9" t="s">
        <v>2453</v>
      </c>
      <c r="F876" s="9"/>
      <c r="G876" s="15" t="s">
        <v>123</v>
      </c>
      <c r="H876" s="15" t="s">
        <v>2447</v>
      </c>
      <c r="I876" s="15"/>
    </row>
    <row r="877" spans="1:9" ht="18" x14ac:dyDescent="0.25">
      <c r="A877" s="13" t="s">
        <v>348</v>
      </c>
      <c r="B877" s="13" t="s">
        <v>92</v>
      </c>
      <c r="C877" s="7" t="s">
        <v>349</v>
      </c>
      <c r="D877" s="13" t="s">
        <v>125</v>
      </c>
      <c r="E877" s="7" t="s">
        <v>2454</v>
      </c>
      <c r="F877" s="7" t="s">
        <v>2455</v>
      </c>
      <c r="G877" s="13" t="s">
        <v>121</v>
      </c>
      <c r="H877" s="13" t="s">
        <v>2447</v>
      </c>
      <c r="I877" s="13"/>
    </row>
    <row r="878" spans="1:9" ht="18" x14ac:dyDescent="0.25">
      <c r="A878" s="15" t="s">
        <v>348</v>
      </c>
      <c r="B878" s="15" t="s">
        <v>92</v>
      </c>
      <c r="C878" s="9" t="s">
        <v>349</v>
      </c>
      <c r="D878" s="15" t="s">
        <v>125</v>
      </c>
      <c r="E878" s="9" t="s">
        <v>2456</v>
      </c>
      <c r="F878" s="9"/>
      <c r="G878" s="15" t="s">
        <v>123</v>
      </c>
      <c r="H878" s="15" t="s">
        <v>2447</v>
      </c>
      <c r="I878" s="15"/>
    </row>
    <row r="879" spans="1:9" ht="18" x14ac:dyDescent="0.25">
      <c r="A879" s="13" t="s">
        <v>348</v>
      </c>
      <c r="B879" s="13" t="s">
        <v>92</v>
      </c>
      <c r="C879" s="7" t="s">
        <v>349</v>
      </c>
      <c r="D879" s="13" t="s">
        <v>125</v>
      </c>
      <c r="E879" s="7" t="s">
        <v>2457</v>
      </c>
      <c r="F879" s="7"/>
      <c r="G879" s="13" t="s">
        <v>122</v>
      </c>
      <c r="H879" s="13" t="s">
        <v>2447</v>
      </c>
      <c r="I879" s="13"/>
    </row>
    <row r="880" spans="1:9" ht="18" x14ac:dyDescent="0.25">
      <c r="A880" s="15" t="s">
        <v>348</v>
      </c>
      <c r="B880" s="15" t="s">
        <v>92</v>
      </c>
      <c r="C880" s="9" t="s">
        <v>349</v>
      </c>
      <c r="D880" s="15" t="s">
        <v>125</v>
      </c>
      <c r="E880" s="9" t="s">
        <v>2458</v>
      </c>
      <c r="F880" s="9"/>
      <c r="G880" s="15" t="s">
        <v>122</v>
      </c>
      <c r="H880" s="15" t="s">
        <v>2447</v>
      </c>
      <c r="I880" s="15"/>
    </row>
    <row r="881" spans="1:9" ht="36" x14ac:dyDescent="0.25">
      <c r="A881" s="13" t="s">
        <v>348</v>
      </c>
      <c r="B881" s="13" t="s">
        <v>92</v>
      </c>
      <c r="C881" s="7" t="s">
        <v>349</v>
      </c>
      <c r="D881" s="13" t="s">
        <v>125</v>
      </c>
      <c r="E881" s="7" t="s">
        <v>2459</v>
      </c>
      <c r="F881" s="7"/>
      <c r="G881" s="13" t="s">
        <v>121</v>
      </c>
      <c r="H881" s="13" t="s">
        <v>2447</v>
      </c>
      <c r="I881" s="13"/>
    </row>
    <row r="882" spans="1:9" ht="18" x14ac:dyDescent="0.25">
      <c r="A882" s="15" t="s">
        <v>348</v>
      </c>
      <c r="B882" s="15" t="s">
        <v>92</v>
      </c>
      <c r="C882" s="9" t="s">
        <v>349</v>
      </c>
      <c r="D882" s="15" t="s">
        <v>125</v>
      </c>
      <c r="E882" s="9" t="s">
        <v>2460</v>
      </c>
      <c r="F882" s="9"/>
      <c r="G882" s="15" t="s">
        <v>122</v>
      </c>
      <c r="H882" s="15" t="s">
        <v>2447</v>
      </c>
      <c r="I882" s="15"/>
    </row>
    <row r="883" spans="1:9" ht="18" x14ac:dyDescent="0.25">
      <c r="A883" s="13" t="s">
        <v>348</v>
      </c>
      <c r="B883" s="13" t="s">
        <v>92</v>
      </c>
      <c r="C883" s="7" t="s">
        <v>349</v>
      </c>
      <c r="D883" s="13" t="s">
        <v>125</v>
      </c>
      <c r="E883" s="7" t="s">
        <v>2461</v>
      </c>
      <c r="F883" s="7"/>
      <c r="G883" s="13" t="s">
        <v>123</v>
      </c>
      <c r="H883" s="13" t="s">
        <v>2447</v>
      </c>
      <c r="I883" s="13"/>
    </row>
    <row r="884" spans="1:9" ht="18" x14ac:dyDescent="0.25">
      <c r="A884" s="15" t="s">
        <v>348</v>
      </c>
      <c r="B884" s="15" t="s">
        <v>92</v>
      </c>
      <c r="C884" s="9" t="s">
        <v>349</v>
      </c>
      <c r="D884" s="15" t="s">
        <v>125</v>
      </c>
      <c r="E884" s="9" t="s">
        <v>2462</v>
      </c>
      <c r="F884" s="9"/>
      <c r="G884" s="15" t="s">
        <v>122</v>
      </c>
      <c r="H884" s="15" t="s">
        <v>2447</v>
      </c>
      <c r="I884" s="15"/>
    </row>
    <row r="885" spans="1:9" ht="18" x14ac:dyDescent="0.25">
      <c r="A885" s="13" t="s">
        <v>348</v>
      </c>
      <c r="B885" s="13" t="s">
        <v>92</v>
      </c>
      <c r="C885" s="7" t="s">
        <v>349</v>
      </c>
      <c r="D885" s="13" t="s">
        <v>125</v>
      </c>
      <c r="E885" s="7" t="s">
        <v>2463</v>
      </c>
      <c r="F885" s="7"/>
      <c r="G885" s="13" t="s">
        <v>121</v>
      </c>
      <c r="H885" s="13" t="s">
        <v>2447</v>
      </c>
      <c r="I885" s="13"/>
    </row>
    <row r="886" spans="1:9" ht="18" x14ac:dyDescent="0.25">
      <c r="A886" s="15" t="s">
        <v>348</v>
      </c>
      <c r="B886" s="15" t="s">
        <v>92</v>
      </c>
      <c r="C886" s="9" t="s">
        <v>349</v>
      </c>
      <c r="D886" s="15" t="s">
        <v>125</v>
      </c>
      <c r="E886" s="9" t="s">
        <v>2464</v>
      </c>
      <c r="F886" s="9"/>
      <c r="G886" s="15" t="s">
        <v>121</v>
      </c>
      <c r="H886" s="15" t="s">
        <v>2447</v>
      </c>
      <c r="I886" s="15"/>
    </row>
    <row r="887" spans="1:9" ht="36" x14ac:dyDescent="0.25">
      <c r="A887" s="13" t="s">
        <v>348</v>
      </c>
      <c r="B887" s="13" t="s">
        <v>92</v>
      </c>
      <c r="C887" s="7" t="s">
        <v>349</v>
      </c>
      <c r="D887" s="13" t="s">
        <v>125</v>
      </c>
      <c r="E887" s="7" t="s">
        <v>2465</v>
      </c>
      <c r="F887" s="7" t="s">
        <v>2466</v>
      </c>
      <c r="G887" s="13" t="s">
        <v>121</v>
      </c>
      <c r="H887" s="13" t="s">
        <v>2447</v>
      </c>
      <c r="I887" s="13"/>
    </row>
    <row r="888" spans="1:9" ht="18" x14ac:dyDescent="0.25">
      <c r="A888" s="15" t="s">
        <v>348</v>
      </c>
      <c r="B888" s="15" t="s">
        <v>92</v>
      </c>
      <c r="C888" s="9" t="s">
        <v>349</v>
      </c>
      <c r="D888" s="15" t="s">
        <v>125</v>
      </c>
      <c r="E888" s="9" t="s">
        <v>2467</v>
      </c>
      <c r="F888" s="9" t="s">
        <v>2468</v>
      </c>
      <c r="G888" s="15" t="s">
        <v>121</v>
      </c>
      <c r="H888" s="15" t="s">
        <v>2469</v>
      </c>
      <c r="I888" s="15" t="s">
        <v>1275</v>
      </c>
    </row>
    <row r="889" spans="1:9" ht="18" x14ac:dyDescent="0.25">
      <c r="A889" s="13" t="s">
        <v>348</v>
      </c>
      <c r="B889" s="13" t="s">
        <v>92</v>
      </c>
      <c r="C889" s="7" t="s">
        <v>349</v>
      </c>
      <c r="D889" s="13" t="s">
        <v>125</v>
      </c>
      <c r="E889" s="7" t="s">
        <v>2470</v>
      </c>
      <c r="F889" s="7"/>
      <c r="G889" s="13" t="s">
        <v>122</v>
      </c>
      <c r="H889" s="13" t="s">
        <v>2471</v>
      </c>
      <c r="I889" s="13" t="s">
        <v>1275</v>
      </c>
    </row>
    <row r="890" spans="1:9" ht="18" x14ac:dyDescent="0.25">
      <c r="A890" s="15" t="s">
        <v>348</v>
      </c>
      <c r="B890" s="15" t="s">
        <v>92</v>
      </c>
      <c r="C890" s="9" t="s">
        <v>349</v>
      </c>
      <c r="D890" s="15" t="s">
        <v>125</v>
      </c>
      <c r="E890" s="9" t="s">
        <v>2472</v>
      </c>
      <c r="F890" s="9"/>
      <c r="G890" s="15" t="s">
        <v>122</v>
      </c>
      <c r="H890" s="15" t="s">
        <v>2471</v>
      </c>
      <c r="I890" s="15" t="s">
        <v>1275</v>
      </c>
    </row>
    <row r="891" spans="1:9" ht="18" x14ac:dyDescent="0.25">
      <c r="A891" s="13" t="s">
        <v>348</v>
      </c>
      <c r="B891" s="13" t="s">
        <v>92</v>
      </c>
      <c r="C891" s="7" t="s">
        <v>349</v>
      </c>
      <c r="D891" s="13" t="s">
        <v>125</v>
      </c>
      <c r="E891" s="7" t="s">
        <v>2473</v>
      </c>
      <c r="F891" s="7"/>
      <c r="G891" s="13" t="s">
        <v>121</v>
      </c>
      <c r="H891" s="13" t="s">
        <v>2471</v>
      </c>
      <c r="I891" s="13" t="s">
        <v>1275</v>
      </c>
    </row>
    <row r="892" spans="1:9" ht="18" x14ac:dyDescent="0.25">
      <c r="A892" s="15" t="s">
        <v>348</v>
      </c>
      <c r="B892" s="15" t="s">
        <v>92</v>
      </c>
      <c r="C892" s="9" t="s">
        <v>349</v>
      </c>
      <c r="D892" s="15" t="s">
        <v>125</v>
      </c>
      <c r="E892" s="9" t="s">
        <v>2474</v>
      </c>
      <c r="F892" s="9"/>
      <c r="G892" s="15" t="s">
        <v>122</v>
      </c>
      <c r="H892" s="15" t="s">
        <v>2471</v>
      </c>
      <c r="I892" s="15" t="s">
        <v>1275</v>
      </c>
    </row>
    <row r="893" spans="1:9" ht="18" x14ac:dyDescent="0.25">
      <c r="A893" s="13" t="s">
        <v>348</v>
      </c>
      <c r="B893" s="13" t="s">
        <v>92</v>
      </c>
      <c r="C893" s="7" t="s">
        <v>349</v>
      </c>
      <c r="D893" s="13" t="s">
        <v>125</v>
      </c>
      <c r="E893" s="7" t="s">
        <v>2475</v>
      </c>
      <c r="F893" s="7"/>
      <c r="G893" s="13" t="s">
        <v>122</v>
      </c>
      <c r="H893" s="13" t="s">
        <v>2471</v>
      </c>
      <c r="I893" s="13" t="s">
        <v>1275</v>
      </c>
    </row>
    <row r="894" spans="1:9" ht="18" x14ac:dyDescent="0.25">
      <c r="A894" s="15" t="s">
        <v>348</v>
      </c>
      <c r="B894" s="15" t="s">
        <v>92</v>
      </c>
      <c r="C894" s="9" t="s">
        <v>349</v>
      </c>
      <c r="D894" s="15" t="s">
        <v>125</v>
      </c>
      <c r="E894" s="9" t="s">
        <v>2476</v>
      </c>
      <c r="F894" s="9"/>
      <c r="G894" s="15" t="s">
        <v>122</v>
      </c>
      <c r="H894" s="15" t="s">
        <v>2471</v>
      </c>
      <c r="I894" s="15" t="s">
        <v>1275</v>
      </c>
    </row>
    <row r="895" spans="1:9" ht="18" x14ac:dyDescent="0.25">
      <c r="A895" s="13" t="s">
        <v>348</v>
      </c>
      <c r="B895" s="13" t="s">
        <v>92</v>
      </c>
      <c r="C895" s="7" t="s">
        <v>349</v>
      </c>
      <c r="D895" s="13" t="s">
        <v>125</v>
      </c>
      <c r="E895" s="7" t="s">
        <v>2477</v>
      </c>
      <c r="F895" s="7"/>
      <c r="G895" s="13" t="s">
        <v>121</v>
      </c>
      <c r="H895" s="13" t="s">
        <v>2471</v>
      </c>
      <c r="I895" s="13"/>
    </row>
    <row r="896" spans="1:9" ht="36" x14ac:dyDescent="0.25">
      <c r="A896" s="15" t="s">
        <v>348</v>
      </c>
      <c r="B896" s="15" t="s">
        <v>92</v>
      </c>
      <c r="C896" s="9" t="s">
        <v>349</v>
      </c>
      <c r="D896" s="15" t="s">
        <v>125</v>
      </c>
      <c r="E896" s="9" t="s">
        <v>2478</v>
      </c>
      <c r="F896" s="9"/>
      <c r="G896" s="15" t="s">
        <v>123</v>
      </c>
      <c r="H896" s="15" t="s">
        <v>2471</v>
      </c>
      <c r="I896" s="15"/>
    </row>
    <row r="897" spans="1:9" ht="18" x14ac:dyDescent="0.25">
      <c r="A897" s="13" t="s">
        <v>348</v>
      </c>
      <c r="B897" s="13" t="s">
        <v>92</v>
      </c>
      <c r="C897" s="7" t="s">
        <v>349</v>
      </c>
      <c r="D897" s="13" t="s">
        <v>125</v>
      </c>
      <c r="E897" s="7" t="s">
        <v>2479</v>
      </c>
      <c r="F897" s="7"/>
      <c r="G897" s="13" t="s">
        <v>121</v>
      </c>
      <c r="H897" s="13" t="s">
        <v>2471</v>
      </c>
      <c r="I897" s="13"/>
    </row>
    <row r="898" spans="1:9" ht="18" x14ac:dyDescent="0.25">
      <c r="A898" s="15" t="s">
        <v>348</v>
      </c>
      <c r="B898" s="15" t="s">
        <v>92</v>
      </c>
      <c r="C898" s="9" t="s">
        <v>349</v>
      </c>
      <c r="D898" s="15" t="s">
        <v>127</v>
      </c>
      <c r="E898" s="9" t="s">
        <v>2480</v>
      </c>
      <c r="F898" s="9"/>
      <c r="G898" s="15" t="s">
        <v>121</v>
      </c>
      <c r="H898" s="15" t="s">
        <v>2471</v>
      </c>
      <c r="I898" s="15"/>
    </row>
    <row r="899" spans="1:9" ht="36" x14ac:dyDescent="0.25">
      <c r="A899" s="13" t="s">
        <v>348</v>
      </c>
      <c r="B899" s="13" t="s">
        <v>92</v>
      </c>
      <c r="C899" s="7" t="s">
        <v>349</v>
      </c>
      <c r="D899" s="13" t="s">
        <v>125</v>
      </c>
      <c r="E899" s="7" t="s">
        <v>2481</v>
      </c>
      <c r="F899" s="7" t="s">
        <v>2482</v>
      </c>
      <c r="G899" s="13" t="s">
        <v>121</v>
      </c>
      <c r="H899" s="13" t="s">
        <v>2471</v>
      </c>
      <c r="I899" s="13"/>
    </row>
    <row r="900" spans="1:9" ht="36" x14ac:dyDescent="0.25">
      <c r="A900" s="15" t="s">
        <v>348</v>
      </c>
      <c r="B900" s="15" t="s">
        <v>92</v>
      </c>
      <c r="C900" s="9" t="s">
        <v>349</v>
      </c>
      <c r="D900" s="15" t="s">
        <v>125</v>
      </c>
      <c r="E900" s="9" t="s">
        <v>2483</v>
      </c>
      <c r="F900" s="9"/>
      <c r="G900" s="15" t="s">
        <v>123</v>
      </c>
      <c r="H900" s="15" t="s">
        <v>2471</v>
      </c>
      <c r="I900" s="15"/>
    </row>
    <row r="901" spans="1:9" ht="18" x14ac:dyDescent="0.25">
      <c r="A901" s="13" t="s">
        <v>348</v>
      </c>
      <c r="B901" s="13" t="s">
        <v>92</v>
      </c>
      <c r="C901" s="7" t="s">
        <v>349</v>
      </c>
      <c r="D901" s="13" t="s">
        <v>127</v>
      </c>
      <c r="E901" s="7" t="s">
        <v>2484</v>
      </c>
      <c r="F901" s="7" t="s">
        <v>2485</v>
      </c>
      <c r="G901" s="13" t="s">
        <v>122</v>
      </c>
      <c r="H901" s="13" t="s">
        <v>2471</v>
      </c>
      <c r="I901" s="13"/>
    </row>
    <row r="902" spans="1:9" ht="18" x14ac:dyDescent="0.25">
      <c r="A902" s="15" t="s">
        <v>351</v>
      </c>
      <c r="B902" s="15" t="s">
        <v>92</v>
      </c>
      <c r="C902" s="9" t="s">
        <v>352</v>
      </c>
      <c r="D902" s="15" t="s">
        <v>125</v>
      </c>
      <c r="E902" s="9" t="s">
        <v>2486</v>
      </c>
      <c r="F902" s="9"/>
      <c r="G902" s="15" t="s">
        <v>122</v>
      </c>
      <c r="H902" s="15" t="s">
        <v>2138</v>
      </c>
      <c r="I902" s="15"/>
    </row>
    <row r="903" spans="1:9" ht="18" x14ac:dyDescent="0.25">
      <c r="A903" s="13" t="s">
        <v>351</v>
      </c>
      <c r="B903" s="13" t="s">
        <v>92</v>
      </c>
      <c r="C903" s="7" t="s">
        <v>352</v>
      </c>
      <c r="D903" s="13" t="s">
        <v>125</v>
      </c>
      <c r="E903" s="7" t="s">
        <v>2487</v>
      </c>
      <c r="F903" s="7"/>
      <c r="G903" s="13" t="s">
        <v>123</v>
      </c>
      <c r="H903" s="13" t="s">
        <v>2138</v>
      </c>
      <c r="I903" s="13"/>
    </row>
    <row r="904" spans="1:9" ht="18" x14ac:dyDescent="0.25">
      <c r="A904" s="15" t="s">
        <v>351</v>
      </c>
      <c r="B904" s="15" t="s">
        <v>92</v>
      </c>
      <c r="C904" s="9" t="s">
        <v>352</v>
      </c>
      <c r="D904" s="15" t="s">
        <v>125</v>
      </c>
      <c r="E904" s="9" t="s">
        <v>2488</v>
      </c>
      <c r="F904" s="9"/>
      <c r="G904" s="15" t="s">
        <v>121</v>
      </c>
      <c r="H904" s="15" t="s">
        <v>2138</v>
      </c>
      <c r="I904" s="15"/>
    </row>
    <row r="905" spans="1:9" ht="36" x14ac:dyDescent="0.25">
      <c r="A905" s="13" t="s">
        <v>351</v>
      </c>
      <c r="B905" s="13" t="s">
        <v>92</v>
      </c>
      <c r="C905" s="7" t="s">
        <v>352</v>
      </c>
      <c r="D905" s="13" t="s">
        <v>125</v>
      </c>
      <c r="E905" s="7" t="s">
        <v>2489</v>
      </c>
      <c r="F905" s="7"/>
      <c r="G905" s="13" t="s">
        <v>121</v>
      </c>
      <c r="H905" s="13" t="s">
        <v>2138</v>
      </c>
      <c r="I905" s="13"/>
    </row>
    <row r="906" spans="1:9" ht="18" x14ac:dyDescent="0.25">
      <c r="A906" s="15" t="s">
        <v>351</v>
      </c>
      <c r="B906" s="15" t="s">
        <v>92</v>
      </c>
      <c r="C906" s="9" t="s">
        <v>352</v>
      </c>
      <c r="D906" s="15" t="s">
        <v>125</v>
      </c>
      <c r="E906" s="9" t="s">
        <v>2490</v>
      </c>
      <c r="F906" s="9"/>
      <c r="G906" s="15" t="s">
        <v>121</v>
      </c>
      <c r="H906" s="15" t="s">
        <v>2491</v>
      </c>
      <c r="I906" s="15"/>
    </row>
    <row r="907" spans="1:9" ht="18" x14ac:dyDescent="0.25">
      <c r="A907" s="13" t="s">
        <v>351</v>
      </c>
      <c r="B907" s="13" t="s">
        <v>92</v>
      </c>
      <c r="C907" s="7" t="s">
        <v>352</v>
      </c>
      <c r="D907" s="13" t="s">
        <v>125</v>
      </c>
      <c r="E907" s="7" t="s">
        <v>2492</v>
      </c>
      <c r="F907" s="7" t="s">
        <v>2493</v>
      </c>
      <c r="G907" s="13" t="s">
        <v>121</v>
      </c>
      <c r="H907" s="13" t="s">
        <v>2491</v>
      </c>
      <c r="I907" s="13"/>
    </row>
    <row r="908" spans="1:9" ht="18" x14ac:dyDescent="0.25">
      <c r="A908" s="15" t="s">
        <v>351</v>
      </c>
      <c r="B908" s="15" t="s">
        <v>92</v>
      </c>
      <c r="C908" s="9" t="s">
        <v>352</v>
      </c>
      <c r="D908" s="15" t="s">
        <v>125</v>
      </c>
      <c r="E908" s="9" t="s">
        <v>2494</v>
      </c>
      <c r="F908" s="9"/>
      <c r="G908" s="15" t="s">
        <v>121</v>
      </c>
      <c r="H908" s="15" t="s">
        <v>2491</v>
      </c>
      <c r="I908" s="15"/>
    </row>
    <row r="909" spans="1:9" ht="18" x14ac:dyDescent="0.25">
      <c r="A909" s="13" t="s">
        <v>351</v>
      </c>
      <c r="B909" s="13" t="s">
        <v>92</v>
      </c>
      <c r="C909" s="7" t="s">
        <v>352</v>
      </c>
      <c r="D909" s="13" t="s">
        <v>125</v>
      </c>
      <c r="E909" s="7" t="s">
        <v>2495</v>
      </c>
      <c r="F909" s="7"/>
      <c r="G909" s="13" t="s">
        <v>121</v>
      </c>
      <c r="H909" s="13" t="s">
        <v>2491</v>
      </c>
      <c r="I909" s="13"/>
    </row>
    <row r="910" spans="1:9" ht="18" x14ac:dyDescent="0.25">
      <c r="A910" s="15" t="s">
        <v>351</v>
      </c>
      <c r="B910" s="15" t="s">
        <v>92</v>
      </c>
      <c r="C910" s="9" t="s">
        <v>352</v>
      </c>
      <c r="D910" s="15" t="s">
        <v>125</v>
      </c>
      <c r="E910" s="9" t="s">
        <v>2496</v>
      </c>
      <c r="F910" s="9"/>
      <c r="G910" s="15" t="s">
        <v>123</v>
      </c>
      <c r="H910" s="15" t="s">
        <v>2491</v>
      </c>
      <c r="I910" s="15"/>
    </row>
    <row r="911" spans="1:9" ht="18" x14ac:dyDescent="0.25">
      <c r="A911" s="13" t="s">
        <v>351</v>
      </c>
      <c r="B911" s="13" t="s">
        <v>92</v>
      </c>
      <c r="C911" s="7" t="s">
        <v>352</v>
      </c>
      <c r="D911" s="13" t="s">
        <v>125</v>
      </c>
      <c r="E911" s="7" t="s">
        <v>2497</v>
      </c>
      <c r="F911" s="7"/>
      <c r="G911" s="13" t="s">
        <v>121</v>
      </c>
      <c r="H911" s="13" t="s">
        <v>2491</v>
      </c>
      <c r="I911" s="13"/>
    </row>
    <row r="912" spans="1:9" ht="18" x14ac:dyDescent="0.25">
      <c r="A912" s="15" t="s">
        <v>351</v>
      </c>
      <c r="B912" s="15" t="s">
        <v>92</v>
      </c>
      <c r="C912" s="9" t="s">
        <v>352</v>
      </c>
      <c r="D912" s="15" t="s">
        <v>125</v>
      </c>
      <c r="E912" s="9" t="s">
        <v>2498</v>
      </c>
      <c r="F912" s="9"/>
      <c r="G912" s="15" t="s">
        <v>122</v>
      </c>
      <c r="H912" s="15" t="s">
        <v>2491</v>
      </c>
      <c r="I912" s="15"/>
    </row>
    <row r="913" spans="1:9" ht="18" x14ac:dyDescent="0.25">
      <c r="A913" s="13" t="s">
        <v>351</v>
      </c>
      <c r="B913" s="13" t="s">
        <v>92</v>
      </c>
      <c r="C913" s="7" t="s">
        <v>352</v>
      </c>
      <c r="D913" s="13" t="s">
        <v>125</v>
      </c>
      <c r="E913" s="7" t="s">
        <v>2499</v>
      </c>
      <c r="F913" s="7"/>
      <c r="G913" s="13" t="s">
        <v>122</v>
      </c>
      <c r="H913" s="13" t="s">
        <v>2491</v>
      </c>
      <c r="I913" s="13"/>
    </row>
    <row r="914" spans="1:9" ht="18" x14ac:dyDescent="0.25">
      <c r="A914" s="15" t="s">
        <v>351</v>
      </c>
      <c r="B914" s="15" t="s">
        <v>92</v>
      </c>
      <c r="C914" s="9" t="s">
        <v>352</v>
      </c>
      <c r="D914" s="15" t="s">
        <v>125</v>
      </c>
      <c r="E914" s="9" t="s">
        <v>2500</v>
      </c>
      <c r="F914" s="9" t="s">
        <v>2501</v>
      </c>
      <c r="G914" s="15" t="s">
        <v>122</v>
      </c>
      <c r="H914" s="15" t="s">
        <v>2491</v>
      </c>
      <c r="I914" s="15"/>
    </row>
    <row r="915" spans="1:9" ht="18" x14ac:dyDescent="0.25">
      <c r="A915" s="13" t="s">
        <v>351</v>
      </c>
      <c r="B915" s="13" t="s">
        <v>92</v>
      </c>
      <c r="C915" s="7" t="s">
        <v>352</v>
      </c>
      <c r="D915" s="13" t="s">
        <v>126</v>
      </c>
      <c r="E915" s="7" t="s">
        <v>2502</v>
      </c>
      <c r="F915" s="7"/>
      <c r="G915" s="13" t="s">
        <v>121</v>
      </c>
      <c r="H915" s="13" t="s">
        <v>2491</v>
      </c>
      <c r="I915" s="13"/>
    </row>
    <row r="916" spans="1:9" ht="18" x14ac:dyDescent="0.25">
      <c r="A916" s="15" t="s">
        <v>351</v>
      </c>
      <c r="B916" s="15" t="s">
        <v>92</v>
      </c>
      <c r="C916" s="9" t="s">
        <v>352</v>
      </c>
      <c r="D916" s="15" t="s">
        <v>125</v>
      </c>
      <c r="E916" s="9" t="s">
        <v>2503</v>
      </c>
      <c r="F916" s="9"/>
      <c r="G916" s="15" t="s">
        <v>123</v>
      </c>
      <c r="H916" s="15" t="s">
        <v>2491</v>
      </c>
      <c r="I916" s="15"/>
    </row>
    <row r="917" spans="1:9" ht="18" x14ac:dyDescent="0.25">
      <c r="A917" s="13" t="s">
        <v>351</v>
      </c>
      <c r="B917" s="13" t="s">
        <v>92</v>
      </c>
      <c r="C917" s="7" t="s">
        <v>352</v>
      </c>
      <c r="D917" s="13" t="s">
        <v>125</v>
      </c>
      <c r="E917" s="7" t="s">
        <v>2504</v>
      </c>
      <c r="F917" s="7"/>
      <c r="G917" s="13" t="s">
        <v>122</v>
      </c>
      <c r="H917" s="13" t="s">
        <v>2491</v>
      </c>
      <c r="I917" s="13"/>
    </row>
    <row r="918" spans="1:9" ht="18" x14ac:dyDescent="0.25">
      <c r="A918" s="15" t="s">
        <v>351</v>
      </c>
      <c r="B918" s="15" t="s">
        <v>92</v>
      </c>
      <c r="C918" s="9" t="s">
        <v>352</v>
      </c>
      <c r="D918" s="15" t="s">
        <v>125</v>
      </c>
      <c r="E918" s="9" t="s">
        <v>2505</v>
      </c>
      <c r="F918" s="9"/>
      <c r="G918" s="15" t="s">
        <v>122</v>
      </c>
      <c r="H918" s="15" t="s">
        <v>2491</v>
      </c>
      <c r="I918" s="15"/>
    </row>
    <row r="919" spans="1:9" ht="36" x14ac:dyDescent="0.25">
      <c r="A919" s="13" t="s">
        <v>351</v>
      </c>
      <c r="B919" s="13" t="s">
        <v>92</v>
      </c>
      <c r="C919" s="7" t="s">
        <v>352</v>
      </c>
      <c r="D919" s="13" t="s">
        <v>126</v>
      </c>
      <c r="E919" s="7" t="s">
        <v>2506</v>
      </c>
      <c r="F919" s="7"/>
      <c r="G919" s="13" t="s">
        <v>121</v>
      </c>
      <c r="H919" s="13" t="s">
        <v>2491</v>
      </c>
      <c r="I919" s="13"/>
    </row>
    <row r="920" spans="1:9" ht="18" x14ac:dyDescent="0.25">
      <c r="A920" s="15" t="s">
        <v>351</v>
      </c>
      <c r="B920" s="15" t="s">
        <v>92</v>
      </c>
      <c r="C920" s="9" t="s">
        <v>352</v>
      </c>
      <c r="D920" s="15" t="s">
        <v>125</v>
      </c>
      <c r="E920" s="9" t="s">
        <v>2507</v>
      </c>
      <c r="F920" s="9"/>
      <c r="G920" s="15" t="s">
        <v>123</v>
      </c>
      <c r="H920" s="15" t="s">
        <v>2491</v>
      </c>
      <c r="I920" s="15"/>
    </row>
    <row r="921" spans="1:9" ht="18" x14ac:dyDescent="0.25">
      <c r="A921" s="13" t="s">
        <v>351</v>
      </c>
      <c r="B921" s="13" t="s">
        <v>92</v>
      </c>
      <c r="C921" s="7" t="s">
        <v>352</v>
      </c>
      <c r="D921" s="13" t="s">
        <v>125</v>
      </c>
      <c r="E921" s="7" t="s">
        <v>2508</v>
      </c>
      <c r="F921" s="7" t="s">
        <v>2509</v>
      </c>
      <c r="G921" s="13" t="s">
        <v>122</v>
      </c>
      <c r="H921" s="13" t="s">
        <v>2491</v>
      </c>
      <c r="I921" s="13" t="s">
        <v>1318</v>
      </c>
    </row>
    <row r="922" spans="1:9" ht="18" x14ac:dyDescent="0.25">
      <c r="A922" s="15" t="s">
        <v>354</v>
      </c>
      <c r="B922" s="15" t="s">
        <v>92</v>
      </c>
      <c r="C922" s="9" t="s">
        <v>355</v>
      </c>
      <c r="D922" s="15" t="s">
        <v>125</v>
      </c>
      <c r="E922" s="9" t="s">
        <v>2510</v>
      </c>
      <c r="F922" s="9"/>
      <c r="G922" s="15" t="s">
        <v>121</v>
      </c>
      <c r="H922" s="15" t="s">
        <v>356</v>
      </c>
      <c r="I922" s="15"/>
    </row>
    <row r="923" spans="1:9" ht="36" x14ac:dyDescent="0.25">
      <c r="A923" s="13" t="s">
        <v>357</v>
      </c>
      <c r="B923" s="13" t="s">
        <v>92</v>
      </c>
      <c r="C923" s="7" t="s">
        <v>358</v>
      </c>
      <c r="D923" s="13" t="s">
        <v>125</v>
      </c>
      <c r="E923" s="7" t="s">
        <v>2511</v>
      </c>
      <c r="F923" s="7"/>
      <c r="G923" s="13" t="s">
        <v>123</v>
      </c>
      <c r="H923" s="13" t="s">
        <v>274</v>
      </c>
      <c r="I923" s="13"/>
    </row>
    <row r="924" spans="1:9" ht="36" x14ac:dyDescent="0.25">
      <c r="A924" s="15" t="s">
        <v>357</v>
      </c>
      <c r="B924" s="15" t="s">
        <v>92</v>
      </c>
      <c r="C924" s="9" t="s">
        <v>358</v>
      </c>
      <c r="D924" s="15" t="s">
        <v>125</v>
      </c>
      <c r="E924" s="9" t="s">
        <v>2512</v>
      </c>
      <c r="F924" s="9"/>
      <c r="G924" s="15" t="s">
        <v>123</v>
      </c>
      <c r="H924" s="15" t="s">
        <v>274</v>
      </c>
      <c r="I924" s="15"/>
    </row>
    <row r="925" spans="1:9" ht="18" x14ac:dyDescent="0.25">
      <c r="A925" s="13" t="s">
        <v>357</v>
      </c>
      <c r="B925" s="13" t="s">
        <v>92</v>
      </c>
      <c r="C925" s="7" t="s">
        <v>358</v>
      </c>
      <c r="D925" s="13" t="s">
        <v>125</v>
      </c>
      <c r="E925" s="7" t="s">
        <v>2513</v>
      </c>
      <c r="F925" s="7"/>
      <c r="G925" s="13" t="s">
        <v>121</v>
      </c>
      <c r="H925" s="13" t="s">
        <v>2514</v>
      </c>
      <c r="I925" s="13"/>
    </row>
    <row r="926" spans="1:9" ht="18" x14ac:dyDescent="0.25">
      <c r="A926" s="15" t="s">
        <v>357</v>
      </c>
      <c r="B926" s="15" t="s">
        <v>92</v>
      </c>
      <c r="C926" s="9" t="s">
        <v>358</v>
      </c>
      <c r="D926" s="15" t="s">
        <v>125</v>
      </c>
      <c r="E926" s="9" t="s">
        <v>2515</v>
      </c>
      <c r="F926" s="9" t="s">
        <v>2516</v>
      </c>
      <c r="G926" s="15" t="s">
        <v>122</v>
      </c>
      <c r="H926" s="15" t="s">
        <v>2514</v>
      </c>
      <c r="I926" s="15"/>
    </row>
    <row r="927" spans="1:9" ht="18" x14ac:dyDescent="0.25">
      <c r="A927" s="13" t="s">
        <v>357</v>
      </c>
      <c r="B927" s="13" t="s">
        <v>92</v>
      </c>
      <c r="C927" s="7" t="s">
        <v>358</v>
      </c>
      <c r="D927" s="13" t="s">
        <v>125</v>
      </c>
      <c r="E927" s="7" t="s">
        <v>2517</v>
      </c>
      <c r="F927" s="7"/>
      <c r="G927" s="13" t="s">
        <v>122</v>
      </c>
      <c r="H927" s="13" t="s">
        <v>2514</v>
      </c>
      <c r="I927" s="13"/>
    </row>
    <row r="928" spans="1:9" ht="18" x14ac:dyDescent="0.25">
      <c r="A928" s="15" t="s">
        <v>357</v>
      </c>
      <c r="B928" s="15" t="s">
        <v>92</v>
      </c>
      <c r="C928" s="9" t="s">
        <v>358</v>
      </c>
      <c r="D928" s="15" t="s">
        <v>126</v>
      </c>
      <c r="E928" s="9" t="s">
        <v>2518</v>
      </c>
      <c r="F928" s="9"/>
      <c r="G928" s="15" t="s">
        <v>122</v>
      </c>
      <c r="H928" s="15" t="s">
        <v>2514</v>
      </c>
      <c r="I928" s="15"/>
    </row>
    <row r="929" spans="1:9" ht="36" x14ac:dyDescent="0.25">
      <c r="A929" s="13" t="s">
        <v>357</v>
      </c>
      <c r="B929" s="13" t="s">
        <v>92</v>
      </c>
      <c r="C929" s="7" t="s">
        <v>358</v>
      </c>
      <c r="D929" s="13" t="s">
        <v>126</v>
      </c>
      <c r="E929" s="7" t="s">
        <v>2519</v>
      </c>
      <c r="F929" s="7"/>
      <c r="G929" s="13" t="s">
        <v>121</v>
      </c>
      <c r="H929" s="13" t="s">
        <v>2514</v>
      </c>
      <c r="I929" s="13"/>
    </row>
    <row r="930" spans="1:9" ht="18" x14ac:dyDescent="0.25">
      <c r="A930" s="15" t="s">
        <v>357</v>
      </c>
      <c r="B930" s="15" t="s">
        <v>92</v>
      </c>
      <c r="C930" s="9" t="s">
        <v>358</v>
      </c>
      <c r="D930" s="15" t="s">
        <v>126</v>
      </c>
      <c r="E930" s="9" t="s">
        <v>2520</v>
      </c>
      <c r="F930" s="9"/>
      <c r="G930" s="15" t="s">
        <v>122</v>
      </c>
      <c r="H930" s="15" t="s">
        <v>2514</v>
      </c>
      <c r="I930" s="15"/>
    </row>
    <row r="931" spans="1:9" ht="18" x14ac:dyDescent="0.25">
      <c r="A931" s="13" t="s">
        <v>357</v>
      </c>
      <c r="B931" s="13" t="s">
        <v>92</v>
      </c>
      <c r="C931" s="7" t="s">
        <v>358</v>
      </c>
      <c r="D931" s="13" t="s">
        <v>126</v>
      </c>
      <c r="E931" s="7" t="s">
        <v>2521</v>
      </c>
      <c r="F931" s="7"/>
      <c r="G931" s="13" t="s">
        <v>122</v>
      </c>
      <c r="H931" s="13" t="s">
        <v>2514</v>
      </c>
      <c r="I931" s="13"/>
    </row>
    <row r="932" spans="1:9" ht="36" x14ac:dyDescent="0.25">
      <c r="A932" s="15" t="s">
        <v>357</v>
      </c>
      <c r="B932" s="15" t="s">
        <v>92</v>
      </c>
      <c r="C932" s="9" t="s">
        <v>358</v>
      </c>
      <c r="D932" s="15" t="s">
        <v>126</v>
      </c>
      <c r="E932" s="9" t="s">
        <v>2522</v>
      </c>
      <c r="F932" s="9"/>
      <c r="G932" s="15" t="s">
        <v>122</v>
      </c>
      <c r="H932" s="15" t="s">
        <v>2514</v>
      </c>
      <c r="I932" s="15"/>
    </row>
    <row r="933" spans="1:9" ht="18" x14ac:dyDescent="0.25">
      <c r="A933" s="13" t="s">
        <v>357</v>
      </c>
      <c r="B933" s="13" t="s">
        <v>92</v>
      </c>
      <c r="C933" s="7" t="s">
        <v>358</v>
      </c>
      <c r="D933" s="13" t="s">
        <v>126</v>
      </c>
      <c r="E933" s="7" t="s">
        <v>2523</v>
      </c>
      <c r="F933" s="7"/>
      <c r="G933" s="13" t="s">
        <v>122</v>
      </c>
      <c r="H933" s="13" t="s">
        <v>2514</v>
      </c>
      <c r="I933" s="13"/>
    </row>
    <row r="934" spans="1:9" ht="18" x14ac:dyDescent="0.25">
      <c r="A934" s="15" t="s">
        <v>357</v>
      </c>
      <c r="B934" s="15" t="s">
        <v>92</v>
      </c>
      <c r="C934" s="9" t="s">
        <v>358</v>
      </c>
      <c r="D934" s="15" t="s">
        <v>126</v>
      </c>
      <c r="E934" s="9" t="s">
        <v>2524</v>
      </c>
      <c r="F934" s="9" t="s">
        <v>2525</v>
      </c>
      <c r="G934" s="15" t="s">
        <v>121</v>
      </c>
      <c r="H934" s="15" t="s">
        <v>2514</v>
      </c>
      <c r="I934" s="15"/>
    </row>
    <row r="935" spans="1:9" ht="18" x14ac:dyDescent="0.25">
      <c r="A935" s="13" t="s">
        <v>357</v>
      </c>
      <c r="B935" s="13" t="s">
        <v>92</v>
      </c>
      <c r="C935" s="7" t="s">
        <v>358</v>
      </c>
      <c r="D935" s="13" t="s">
        <v>126</v>
      </c>
      <c r="E935" s="7" t="s">
        <v>2526</v>
      </c>
      <c r="F935" s="7"/>
      <c r="G935" s="13" t="s">
        <v>122</v>
      </c>
      <c r="H935" s="13" t="s">
        <v>2514</v>
      </c>
      <c r="I935" s="13"/>
    </row>
    <row r="936" spans="1:9" ht="18" x14ac:dyDescent="0.25">
      <c r="A936" s="15" t="s">
        <v>357</v>
      </c>
      <c r="B936" s="15" t="s">
        <v>92</v>
      </c>
      <c r="C936" s="9" t="s">
        <v>358</v>
      </c>
      <c r="D936" s="15" t="s">
        <v>126</v>
      </c>
      <c r="E936" s="9" t="s">
        <v>2527</v>
      </c>
      <c r="F936" s="9"/>
      <c r="G936" s="15" t="s">
        <v>122</v>
      </c>
      <c r="H936" s="15" t="s">
        <v>2514</v>
      </c>
      <c r="I936" s="15"/>
    </row>
    <row r="937" spans="1:9" ht="18" x14ac:dyDescent="0.25">
      <c r="A937" s="13" t="s">
        <v>357</v>
      </c>
      <c r="B937" s="13" t="s">
        <v>92</v>
      </c>
      <c r="C937" s="7" t="s">
        <v>358</v>
      </c>
      <c r="D937" s="13" t="s">
        <v>126</v>
      </c>
      <c r="E937" s="7" t="s">
        <v>2528</v>
      </c>
      <c r="F937" s="7"/>
      <c r="G937" s="13" t="s">
        <v>121</v>
      </c>
      <c r="H937" s="13" t="s">
        <v>2514</v>
      </c>
      <c r="I937" s="13"/>
    </row>
    <row r="938" spans="1:9" ht="36" x14ac:dyDescent="0.25">
      <c r="A938" s="15" t="s">
        <v>357</v>
      </c>
      <c r="B938" s="15" t="s">
        <v>92</v>
      </c>
      <c r="C938" s="9" t="s">
        <v>358</v>
      </c>
      <c r="D938" s="15" t="s">
        <v>126</v>
      </c>
      <c r="E938" s="9" t="s">
        <v>2529</v>
      </c>
      <c r="F938" s="9"/>
      <c r="G938" s="15" t="s">
        <v>121</v>
      </c>
      <c r="H938" s="15" t="s">
        <v>2514</v>
      </c>
      <c r="I938" s="15"/>
    </row>
    <row r="939" spans="1:9" ht="36" x14ac:dyDescent="0.25">
      <c r="A939" s="13" t="s">
        <v>357</v>
      </c>
      <c r="B939" s="13" t="s">
        <v>92</v>
      </c>
      <c r="C939" s="7" t="s">
        <v>358</v>
      </c>
      <c r="D939" s="13" t="s">
        <v>125</v>
      </c>
      <c r="E939" s="7" t="s">
        <v>2530</v>
      </c>
      <c r="F939" s="7"/>
      <c r="G939" s="13" t="s">
        <v>121</v>
      </c>
      <c r="H939" s="13" t="s">
        <v>274</v>
      </c>
      <c r="I939" s="13" t="s">
        <v>1318</v>
      </c>
    </row>
    <row r="940" spans="1:9" ht="36" x14ac:dyDescent="0.25">
      <c r="A940" s="15" t="s">
        <v>360</v>
      </c>
      <c r="B940" s="15" t="s">
        <v>92</v>
      </c>
      <c r="C940" s="9" t="s">
        <v>361</v>
      </c>
      <c r="D940" s="15" t="s">
        <v>125</v>
      </c>
      <c r="E940" s="9" t="s">
        <v>2531</v>
      </c>
      <c r="F940" s="9" t="s">
        <v>2532</v>
      </c>
      <c r="G940" s="15" t="s">
        <v>123</v>
      </c>
      <c r="H940" s="15" t="s">
        <v>362</v>
      </c>
      <c r="I940" s="15"/>
    </row>
    <row r="941" spans="1:9" ht="54" x14ac:dyDescent="0.25">
      <c r="A941" s="13" t="s">
        <v>360</v>
      </c>
      <c r="B941" s="13" t="s">
        <v>92</v>
      </c>
      <c r="C941" s="7" t="s">
        <v>361</v>
      </c>
      <c r="D941" s="13" t="s">
        <v>125</v>
      </c>
      <c r="E941" s="7" t="s">
        <v>2533</v>
      </c>
      <c r="F941" s="7" t="s">
        <v>2534</v>
      </c>
      <c r="G941" s="13" t="s">
        <v>123</v>
      </c>
      <c r="H941" s="13" t="s">
        <v>362</v>
      </c>
      <c r="I941" s="13"/>
    </row>
    <row r="942" spans="1:9" ht="18" x14ac:dyDescent="0.25">
      <c r="A942" s="15" t="s">
        <v>360</v>
      </c>
      <c r="B942" s="15" t="s">
        <v>92</v>
      </c>
      <c r="C942" s="9" t="s">
        <v>361</v>
      </c>
      <c r="D942" s="15" t="s">
        <v>125</v>
      </c>
      <c r="E942" s="9" t="s">
        <v>2535</v>
      </c>
      <c r="F942" s="9"/>
      <c r="G942" s="15" t="s">
        <v>123</v>
      </c>
      <c r="H942" s="15" t="s">
        <v>362</v>
      </c>
      <c r="I942" s="15"/>
    </row>
    <row r="943" spans="1:9" ht="18" x14ac:dyDescent="0.25">
      <c r="A943" s="13" t="s">
        <v>360</v>
      </c>
      <c r="B943" s="13" t="s">
        <v>92</v>
      </c>
      <c r="C943" s="7" t="s">
        <v>361</v>
      </c>
      <c r="D943" s="13" t="s">
        <v>125</v>
      </c>
      <c r="E943" s="7" t="s">
        <v>2536</v>
      </c>
      <c r="F943" s="7" t="s">
        <v>2537</v>
      </c>
      <c r="G943" s="13" t="s">
        <v>123</v>
      </c>
      <c r="H943" s="13" t="s">
        <v>362</v>
      </c>
      <c r="I943" s="13"/>
    </row>
    <row r="944" spans="1:9" ht="36" x14ac:dyDescent="0.25">
      <c r="A944" s="15" t="s">
        <v>360</v>
      </c>
      <c r="B944" s="15" t="s">
        <v>92</v>
      </c>
      <c r="C944" s="9" t="s">
        <v>361</v>
      </c>
      <c r="D944" s="15" t="s">
        <v>125</v>
      </c>
      <c r="E944" s="9" t="s">
        <v>2538</v>
      </c>
      <c r="F944" s="9" t="s">
        <v>2539</v>
      </c>
      <c r="G944" s="15" t="s">
        <v>123</v>
      </c>
      <c r="H944" s="15" t="s">
        <v>362</v>
      </c>
      <c r="I944" s="15"/>
    </row>
    <row r="945" spans="1:9" ht="18" x14ac:dyDescent="0.25">
      <c r="A945" s="13" t="s">
        <v>360</v>
      </c>
      <c r="B945" s="13" t="s">
        <v>92</v>
      </c>
      <c r="C945" s="7" t="s">
        <v>361</v>
      </c>
      <c r="D945" s="13" t="s">
        <v>125</v>
      </c>
      <c r="E945" s="7" t="s">
        <v>2540</v>
      </c>
      <c r="F945" s="7"/>
      <c r="G945" s="13" t="s">
        <v>123</v>
      </c>
      <c r="H945" s="13" t="s">
        <v>362</v>
      </c>
      <c r="I945" s="13"/>
    </row>
    <row r="946" spans="1:9" ht="18" x14ac:dyDescent="0.25">
      <c r="A946" s="15" t="s">
        <v>360</v>
      </c>
      <c r="B946" s="15" t="s">
        <v>92</v>
      </c>
      <c r="C946" s="9" t="s">
        <v>361</v>
      </c>
      <c r="D946" s="15" t="s">
        <v>125</v>
      </c>
      <c r="E946" s="9" t="s">
        <v>2541</v>
      </c>
      <c r="F946" s="9"/>
      <c r="G946" s="15" t="s">
        <v>123</v>
      </c>
      <c r="H946" s="15" t="s">
        <v>362</v>
      </c>
      <c r="I946" s="15"/>
    </row>
    <row r="947" spans="1:9" ht="18" x14ac:dyDescent="0.25">
      <c r="A947" s="13" t="s">
        <v>360</v>
      </c>
      <c r="B947" s="13" t="s">
        <v>92</v>
      </c>
      <c r="C947" s="7" t="s">
        <v>361</v>
      </c>
      <c r="D947" s="13" t="s">
        <v>125</v>
      </c>
      <c r="E947" s="7" t="s">
        <v>2542</v>
      </c>
      <c r="F947" s="7" t="s">
        <v>1336</v>
      </c>
      <c r="G947" s="13" t="s">
        <v>123</v>
      </c>
      <c r="H947" s="13" t="s">
        <v>362</v>
      </c>
      <c r="I947" s="13"/>
    </row>
    <row r="948" spans="1:9" ht="36" x14ac:dyDescent="0.25">
      <c r="A948" s="15" t="s">
        <v>360</v>
      </c>
      <c r="B948" s="15" t="s">
        <v>92</v>
      </c>
      <c r="C948" s="9" t="s">
        <v>361</v>
      </c>
      <c r="D948" s="15" t="s">
        <v>125</v>
      </c>
      <c r="E948" s="9" t="s">
        <v>2543</v>
      </c>
      <c r="F948" s="9"/>
      <c r="G948" s="15" t="s">
        <v>123</v>
      </c>
      <c r="H948" s="15" t="s">
        <v>362</v>
      </c>
      <c r="I948" s="15"/>
    </row>
    <row r="949" spans="1:9" ht="36" x14ac:dyDescent="0.25">
      <c r="A949" s="13" t="s">
        <v>360</v>
      </c>
      <c r="B949" s="13" t="s">
        <v>92</v>
      </c>
      <c r="C949" s="7" t="s">
        <v>361</v>
      </c>
      <c r="D949" s="13" t="s">
        <v>125</v>
      </c>
      <c r="E949" s="7" t="s">
        <v>2544</v>
      </c>
      <c r="F949" s="7"/>
      <c r="G949" s="13" t="s">
        <v>123</v>
      </c>
      <c r="H949" s="13" t="s">
        <v>362</v>
      </c>
      <c r="I949" s="13"/>
    </row>
    <row r="950" spans="1:9" ht="18" x14ac:dyDescent="0.25">
      <c r="A950" s="15" t="s">
        <v>360</v>
      </c>
      <c r="B950" s="15" t="s">
        <v>92</v>
      </c>
      <c r="C950" s="9" t="s">
        <v>361</v>
      </c>
      <c r="D950" s="15" t="s">
        <v>125</v>
      </c>
      <c r="E950" s="9" t="s">
        <v>2545</v>
      </c>
      <c r="F950" s="9"/>
      <c r="G950" s="15" t="s">
        <v>123</v>
      </c>
      <c r="H950" s="15" t="s">
        <v>362</v>
      </c>
      <c r="I950" s="15"/>
    </row>
    <row r="951" spans="1:9" ht="54" x14ac:dyDescent="0.25">
      <c r="A951" s="13" t="s">
        <v>360</v>
      </c>
      <c r="B951" s="13" t="s">
        <v>92</v>
      </c>
      <c r="C951" s="7" t="s">
        <v>361</v>
      </c>
      <c r="D951" s="13" t="s">
        <v>125</v>
      </c>
      <c r="E951" s="7" t="s">
        <v>2546</v>
      </c>
      <c r="F951" s="7" t="s">
        <v>2547</v>
      </c>
      <c r="G951" s="13" t="s">
        <v>123</v>
      </c>
      <c r="H951" s="13" t="s">
        <v>362</v>
      </c>
      <c r="I951" s="13"/>
    </row>
    <row r="952" spans="1:9" ht="54" x14ac:dyDescent="0.25">
      <c r="A952" s="15" t="s">
        <v>363</v>
      </c>
      <c r="B952" s="15" t="s">
        <v>92</v>
      </c>
      <c r="C952" s="9" t="s">
        <v>364</v>
      </c>
      <c r="D952" s="15" t="s">
        <v>126</v>
      </c>
      <c r="E952" s="9" t="s">
        <v>2548</v>
      </c>
      <c r="F952" s="9" t="s">
        <v>2549</v>
      </c>
      <c r="G952" s="15" t="s">
        <v>121</v>
      </c>
      <c r="H952" s="15" t="s">
        <v>365</v>
      </c>
      <c r="I952" s="15"/>
    </row>
    <row r="953" spans="1:9" ht="18" x14ac:dyDescent="0.25">
      <c r="A953" s="13" t="s">
        <v>363</v>
      </c>
      <c r="B953" s="13" t="s">
        <v>92</v>
      </c>
      <c r="C953" s="7" t="s">
        <v>364</v>
      </c>
      <c r="D953" s="13" t="s">
        <v>126</v>
      </c>
      <c r="E953" s="7" t="s">
        <v>2550</v>
      </c>
      <c r="F953" s="7"/>
      <c r="G953" s="13" t="s">
        <v>122</v>
      </c>
      <c r="H953" s="13" t="s">
        <v>365</v>
      </c>
      <c r="I953" s="13"/>
    </row>
    <row r="954" spans="1:9" ht="18" x14ac:dyDescent="0.25">
      <c r="A954" s="15" t="s">
        <v>363</v>
      </c>
      <c r="B954" s="15" t="s">
        <v>92</v>
      </c>
      <c r="C954" s="9" t="s">
        <v>364</v>
      </c>
      <c r="D954" s="15" t="s">
        <v>126</v>
      </c>
      <c r="E954" s="9" t="s">
        <v>2551</v>
      </c>
      <c r="F954" s="9"/>
      <c r="G954" s="15" t="s">
        <v>121</v>
      </c>
      <c r="H954" s="15" t="s">
        <v>365</v>
      </c>
      <c r="I954" s="15"/>
    </row>
    <row r="955" spans="1:9" ht="18" x14ac:dyDescent="0.25">
      <c r="A955" s="13" t="s">
        <v>363</v>
      </c>
      <c r="B955" s="13" t="s">
        <v>92</v>
      </c>
      <c r="C955" s="7" t="s">
        <v>364</v>
      </c>
      <c r="D955" s="13" t="s">
        <v>126</v>
      </c>
      <c r="E955" s="7" t="s">
        <v>2552</v>
      </c>
      <c r="F955" s="7"/>
      <c r="G955" s="13" t="s">
        <v>121</v>
      </c>
      <c r="H955" s="13" t="s">
        <v>365</v>
      </c>
      <c r="I955" s="13"/>
    </row>
    <row r="956" spans="1:9" ht="18" x14ac:dyDescent="0.25">
      <c r="A956" s="15" t="s">
        <v>363</v>
      </c>
      <c r="B956" s="15" t="s">
        <v>92</v>
      </c>
      <c r="C956" s="9" t="s">
        <v>364</v>
      </c>
      <c r="D956" s="15" t="s">
        <v>126</v>
      </c>
      <c r="E956" s="9" t="s">
        <v>2553</v>
      </c>
      <c r="F956" s="9"/>
      <c r="G956" s="15" t="s">
        <v>122</v>
      </c>
      <c r="H956" s="15" t="s">
        <v>365</v>
      </c>
      <c r="I956" s="15"/>
    </row>
    <row r="957" spans="1:9" ht="18" x14ac:dyDescent="0.25">
      <c r="A957" s="13" t="s">
        <v>363</v>
      </c>
      <c r="B957" s="13" t="s">
        <v>92</v>
      </c>
      <c r="C957" s="7" t="s">
        <v>364</v>
      </c>
      <c r="D957" s="13" t="s">
        <v>126</v>
      </c>
      <c r="E957" s="7" t="s">
        <v>2554</v>
      </c>
      <c r="F957" s="7"/>
      <c r="G957" s="13" t="s">
        <v>122</v>
      </c>
      <c r="H957" s="13" t="s">
        <v>365</v>
      </c>
      <c r="I957" s="13"/>
    </row>
    <row r="958" spans="1:9" ht="18" x14ac:dyDescent="0.25">
      <c r="A958" s="15" t="s">
        <v>363</v>
      </c>
      <c r="B958" s="15" t="s">
        <v>92</v>
      </c>
      <c r="C958" s="9" t="s">
        <v>364</v>
      </c>
      <c r="D958" s="15" t="s">
        <v>126</v>
      </c>
      <c r="E958" s="9" t="s">
        <v>2555</v>
      </c>
      <c r="F958" s="9"/>
      <c r="G958" s="15" t="s">
        <v>122</v>
      </c>
      <c r="H958" s="15" t="s">
        <v>365</v>
      </c>
      <c r="I958" s="15"/>
    </row>
    <row r="959" spans="1:9" ht="18" x14ac:dyDescent="0.25">
      <c r="A959" s="13" t="s">
        <v>363</v>
      </c>
      <c r="B959" s="13" t="s">
        <v>92</v>
      </c>
      <c r="C959" s="7" t="s">
        <v>364</v>
      </c>
      <c r="D959" s="13" t="s">
        <v>126</v>
      </c>
      <c r="E959" s="7" t="s">
        <v>2556</v>
      </c>
      <c r="F959" s="7" t="s">
        <v>2557</v>
      </c>
      <c r="G959" s="13" t="s">
        <v>122</v>
      </c>
      <c r="H959" s="13" t="s">
        <v>365</v>
      </c>
      <c r="I959" s="13"/>
    </row>
    <row r="960" spans="1:9" ht="18" x14ac:dyDescent="0.25">
      <c r="A960" s="15" t="s">
        <v>363</v>
      </c>
      <c r="B960" s="15" t="s">
        <v>92</v>
      </c>
      <c r="C960" s="9" t="s">
        <v>364</v>
      </c>
      <c r="D960" s="15" t="s">
        <v>126</v>
      </c>
      <c r="E960" s="9" t="s">
        <v>2558</v>
      </c>
      <c r="F960" s="9" t="s">
        <v>2559</v>
      </c>
      <c r="G960" s="15" t="s">
        <v>121</v>
      </c>
      <c r="H960" s="15" t="s">
        <v>365</v>
      </c>
      <c r="I960" s="15"/>
    </row>
    <row r="961" spans="1:9" ht="18" x14ac:dyDescent="0.25">
      <c r="A961" s="13" t="s">
        <v>363</v>
      </c>
      <c r="B961" s="13" t="s">
        <v>92</v>
      </c>
      <c r="C961" s="7" t="s">
        <v>364</v>
      </c>
      <c r="D961" s="13" t="s">
        <v>126</v>
      </c>
      <c r="E961" s="7" t="s">
        <v>2560</v>
      </c>
      <c r="F961" s="7"/>
      <c r="G961" s="13" t="s">
        <v>122</v>
      </c>
      <c r="H961" s="13" t="s">
        <v>365</v>
      </c>
      <c r="I961" s="13"/>
    </row>
    <row r="962" spans="1:9" ht="18" x14ac:dyDescent="0.25">
      <c r="A962" s="15" t="s">
        <v>363</v>
      </c>
      <c r="B962" s="15" t="s">
        <v>92</v>
      </c>
      <c r="C962" s="9" t="s">
        <v>364</v>
      </c>
      <c r="D962" s="15" t="s">
        <v>126</v>
      </c>
      <c r="E962" s="9" t="s">
        <v>2561</v>
      </c>
      <c r="F962" s="9"/>
      <c r="G962" s="15" t="s">
        <v>122</v>
      </c>
      <c r="H962" s="15" t="s">
        <v>365</v>
      </c>
      <c r="I962" s="15"/>
    </row>
    <row r="963" spans="1:9" ht="18" x14ac:dyDescent="0.25">
      <c r="A963" s="13" t="s">
        <v>363</v>
      </c>
      <c r="B963" s="13" t="s">
        <v>92</v>
      </c>
      <c r="C963" s="7" t="s">
        <v>364</v>
      </c>
      <c r="D963" s="13" t="s">
        <v>126</v>
      </c>
      <c r="E963" s="7" t="s">
        <v>2562</v>
      </c>
      <c r="F963" s="7"/>
      <c r="G963" s="13" t="s">
        <v>122</v>
      </c>
      <c r="H963" s="13" t="s">
        <v>365</v>
      </c>
      <c r="I963" s="13"/>
    </row>
    <row r="964" spans="1:9" ht="18" x14ac:dyDescent="0.25">
      <c r="A964" s="15" t="s">
        <v>366</v>
      </c>
      <c r="B964" s="15" t="s">
        <v>92</v>
      </c>
      <c r="C964" s="9" t="s">
        <v>276</v>
      </c>
      <c r="D964" s="15" t="s">
        <v>126</v>
      </c>
      <c r="E964" s="9" t="s">
        <v>2563</v>
      </c>
      <c r="F964" s="9"/>
      <c r="G964" s="15" t="s">
        <v>122</v>
      </c>
      <c r="H964" s="15" t="s">
        <v>277</v>
      </c>
      <c r="I964" s="15" t="s">
        <v>1275</v>
      </c>
    </row>
    <row r="965" spans="1:9" ht="36" x14ac:dyDescent="0.25">
      <c r="A965" s="13" t="s">
        <v>367</v>
      </c>
      <c r="B965" s="13" t="s">
        <v>92</v>
      </c>
      <c r="C965" s="7" t="s">
        <v>368</v>
      </c>
      <c r="D965" s="13" t="s">
        <v>125</v>
      </c>
      <c r="E965" s="7" t="s">
        <v>2564</v>
      </c>
      <c r="F965" s="7" t="s">
        <v>2565</v>
      </c>
      <c r="G965" s="13" t="s">
        <v>121</v>
      </c>
      <c r="H965" s="13" t="s">
        <v>277</v>
      </c>
      <c r="I965" s="13"/>
    </row>
    <row r="966" spans="1:9" ht="36" x14ac:dyDescent="0.25">
      <c r="A966" s="15" t="s">
        <v>367</v>
      </c>
      <c r="B966" s="15" t="s">
        <v>92</v>
      </c>
      <c r="C966" s="9" t="s">
        <v>368</v>
      </c>
      <c r="D966" s="15" t="s">
        <v>125</v>
      </c>
      <c r="E966" s="9" t="s">
        <v>2566</v>
      </c>
      <c r="F966" s="9"/>
      <c r="G966" s="15" t="s">
        <v>123</v>
      </c>
      <c r="H966" s="15" t="s">
        <v>277</v>
      </c>
      <c r="I966" s="15"/>
    </row>
    <row r="967" spans="1:9" ht="36" x14ac:dyDescent="0.25">
      <c r="A967" s="13" t="s">
        <v>367</v>
      </c>
      <c r="B967" s="13" t="s">
        <v>92</v>
      </c>
      <c r="C967" s="7" t="s">
        <v>368</v>
      </c>
      <c r="D967" s="13" t="s">
        <v>125</v>
      </c>
      <c r="E967" s="7" t="s">
        <v>2567</v>
      </c>
      <c r="F967" s="7"/>
      <c r="G967" s="13" t="s">
        <v>123</v>
      </c>
      <c r="H967" s="13" t="s">
        <v>277</v>
      </c>
      <c r="I967" s="13" t="s">
        <v>1275</v>
      </c>
    </row>
    <row r="968" spans="1:9" ht="36" x14ac:dyDescent="0.25">
      <c r="A968" s="15" t="s">
        <v>367</v>
      </c>
      <c r="B968" s="15" t="s">
        <v>92</v>
      </c>
      <c r="C968" s="9" t="s">
        <v>368</v>
      </c>
      <c r="D968" s="15" t="s">
        <v>125</v>
      </c>
      <c r="E968" s="9" t="s">
        <v>2568</v>
      </c>
      <c r="F968" s="9"/>
      <c r="G968" s="15" t="s">
        <v>123</v>
      </c>
      <c r="H968" s="15" t="s">
        <v>277</v>
      </c>
      <c r="I968" s="15" t="s">
        <v>1275</v>
      </c>
    </row>
    <row r="969" spans="1:9" ht="18" x14ac:dyDescent="0.25">
      <c r="A969" s="13" t="s">
        <v>367</v>
      </c>
      <c r="B969" s="13" t="s">
        <v>92</v>
      </c>
      <c r="C969" s="7" t="s">
        <v>368</v>
      </c>
      <c r="D969" s="13" t="s">
        <v>125</v>
      </c>
      <c r="E969" s="7" t="s">
        <v>2569</v>
      </c>
      <c r="F969" s="7"/>
      <c r="G969" s="13" t="s">
        <v>123</v>
      </c>
      <c r="H969" s="13" t="s">
        <v>277</v>
      </c>
      <c r="I969" s="13" t="s">
        <v>1275</v>
      </c>
    </row>
    <row r="970" spans="1:9" ht="36" x14ac:dyDescent="0.25">
      <c r="A970" s="15" t="s">
        <v>367</v>
      </c>
      <c r="B970" s="15" t="s">
        <v>92</v>
      </c>
      <c r="C970" s="9" t="s">
        <v>368</v>
      </c>
      <c r="D970" s="15" t="s">
        <v>125</v>
      </c>
      <c r="E970" s="9" t="s">
        <v>2570</v>
      </c>
      <c r="F970" s="9"/>
      <c r="G970" s="15" t="s">
        <v>123</v>
      </c>
      <c r="H970" s="15" t="s">
        <v>277</v>
      </c>
      <c r="I970" s="15" t="s">
        <v>1275</v>
      </c>
    </row>
    <row r="971" spans="1:9" ht="18" x14ac:dyDescent="0.25">
      <c r="A971" s="13" t="s">
        <v>367</v>
      </c>
      <c r="B971" s="13" t="s">
        <v>92</v>
      </c>
      <c r="C971" s="7" t="s">
        <v>368</v>
      </c>
      <c r="D971" s="13" t="s">
        <v>125</v>
      </c>
      <c r="E971" s="7" t="s">
        <v>2571</v>
      </c>
      <c r="F971" s="7"/>
      <c r="G971" s="13" t="s">
        <v>122</v>
      </c>
      <c r="H971" s="13" t="s">
        <v>277</v>
      </c>
      <c r="I971" s="13" t="s">
        <v>1275</v>
      </c>
    </row>
    <row r="972" spans="1:9" ht="18" x14ac:dyDescent="0.25">
      <c r="A972" s="15" t="s">
        <v>367</v>
      </c>
      <c r="B972" s="15" t="s">
        <v>92</v>
      </c>
      <c r="C972" s="9" t="s">
        <v>368</v>
      </c>
      <c r="D972" s="15" t="s">
        <v>125</v>
      </c>
      <c r="E972" s="9" t="s">
        <v>2572</v>
      </c>
      <c r="F972" s="9"/>
      <c r="G972" s="15" t="s">
        <v>123</v>
      </c>
      <c r="H972" s="15" t="s">
        <v>2573</v>
      </c>
      <c r="I972" s="15"/>
    </row>
    <row r="973" spans="1:9" ht="18" x14ac:dyDescent="0.25">
      <c r="A973" s="13" t="s">
        <v>367</v>
      </c>
      <c r="B973" s="13" t="s">
        <v>92</v>
      </c>
      <c r="C973" s="7" t="s">
        <v>368</v>
      </c>
      <c r="D973" s="13" t="s">
        <v>125</v>
      </c>
      <c r="E973" s="7" t="s">
        <v>2574</v>
      </c>
      <c r="F973" s="7"/>
      <c r="G973" s="13" t="s">
        <v>122</v>
      </c>
      <c r="H973" s="13" t="s">
        <v>2573</v>
      </c>
      <c r="I973" s="13"/>
    </row>
    <row r="974" spans="1:9" ht="18" x14ac:dyDescent="0.25">
      <c r="A974" s="15" t="s">
        <v>367</v>
      </c>
      <c r="B974" s="15" t="s">
        <v>92</v>
      </c>
      <c r="C974" s="9" t="s">
        <v>368</v>
      </c>
      <c r="D974" s="15" t="s">
        <v>125</v>
      </c>
      <c r="E974" s="9" t="s">
        <v>2575</v>
      </c>
      <c r="F974" s="9"/>
      <c r="G974" s="15" t="s">
        <v>123</v>
      </c>
      <c r="H974" s="15" t="s">
        <v>2573</v>
      </c>
      <c r="I974" s="15"/>
    </row>
    <row r="975" spans="1:9" ht="18" x14ac:dyDescent="0.25">
      <c r="A975" s="13" t="s">
        <v>367</v>
      </c>
      <c r="B975" s="13" t="s">
        <v>92</v>
      </c>
      <c r="C975" s="7" t="s">
        <v>368</v>
      </c>
      <c r="D975" s="13" t="s">
        <v>125</v>
      </c>
      <c r="E975" s="7" t="s">
        <v>2576</v>
      </c>
      <c r="F975" s="7"/>
      <c r="G975" s="13" t="s">
        <v>123</v>
      </c>
      <c r="H975" s="13" t="s">
        <v>2573</v>
      </c>
      <c r="I975" s="13"/>
    </row>
    <row r="976" spans="1:9" ht="18" x14ac:dyDescent="0.25">
      <c r="A976" s="15" t="s">
        <v>367</v>
      </c>
      <c r="B976" s="15" t="s">
        <v>92</v>
      </c>
      <c r="C976" s="9" t="s">
        <v>368</v>
      </c>
      <c r="D976" s="15" t="s">
        <v>125</v>
      </c>
      <c r="E976" s="9" t="s">
        <v>2577</v>
      </c>
      <c r="F976" s="9"/>
      <c r="G976" s="15" t="s">
        <v>123</v>
      </c>
      <c r="H976" s="15" t="s">
        <v>2573</v>
      </c>
      <c r="I976" s="15"/>
    </row>
    <row r="977" spans="1:9" ht="18" x14ac:dyDescent="0.25">
      <c r="A977" s="13" t="s">
        <v>367</v>
      </c>
      <c r="B977" s="13" t="s">
        <v>92</v>
      </c>
      <c r="C977" s="7" t="s">
        <v>368</v>
      </c>
      <c r="D977" s="13" t="s">
        <v>125</v>
      </c>
      <c r="E977" s="7" t="s">
        <v>2578</v>
      </c>
      <c r="F977" s="7"/>
      <c r="G977" s="13" t="s">
        <v>123</v>
      </c>
      <c r="H977" s="13" t="s">
        <v>2573</v>
      </c>
      <c r="I977" s="13"/>
    </row>
    <row r="978" spans="1:9" ht="36" x14ac:dyDescent="0.25">
      <c r="A978" s="15" t="s">
        <v>367</v>
      </c>
      <c r="B978" s="15" t="s">
        <v>92</v>
      </c>
      <c r="C978" s="9" t="s">
        <v>368</v>
      </c>
      <c r="D978" s="15" t="s">
        <v>125</v>
      </c>
      <c r="E978" s="9" t="s">
        <v>2579</v>
      </c>
      <c r="F978" s="9"/>
      <c r="G978" s="15" t="s">
        <v>121</v>
      </c>
      <c r="H978" s="15" t="s">
        <v>2573</v>
      </c>
      <c r="I978" s="15"/>
    </row>
    <row r="979" spans="1:9" ht="18" x14ac:dyDescent="0.25">
      <c r="A979" s="13" t="s">
        <v>370</v>
      </c>
      <c r="B979" s="13" t="s">
        <v>92</v>
      </c>
      <c r="C979" s="7" t="s">
        <v>371</v>
      </c>
      <c r="D979" s="13" t="s">
        <v>126</v>
      </c>
      <c r="E979" s="7" t="s">
        <v>2580</v>
      </c>
      <c r="F979" s="7" t="s">
        <v>2581</v>
      </c>
      <c r="G979" s="13" t="s">
        <v>121</v>
      </c>
      <c r="H979" s="13" t="s">
        <v>2573</v>
      </c>
      <c r="I979" s="13"/>
    </row>
    <row r="980" spans="1:9" ht="18" x14ac:dyDescent="0.25">
      <c r="A980" s="15" t="s">
        <v>370</v>
      </c>
      <c r="B980" s="15" t="s">
        <v>92</v>
      </c>
      <c r="C980" s="9" t="s">
        <v>371</v>
      </c>
      <c r="D980" s="15" t="s">
        <v>126</v>
      </c>
      <c r="E980" s="9" t="s">
        <v>2582</v>
      </c>
      <c r="F980" s="9"/>
      <c r="G980" s="15" t="s">
        <v>121</v>
      </c>
      <c r="H980" s="15" t="s">
        <v>2573</v>
      </c>
      <c r="I980" s="15"/>
    </row>
    <row r="981" spans="1:9" ht="18" x14ac:dyDescent="0.25">
      <c r="A981" s="13" t="s">
        <v>370</v>
      </c>
      <c r="B981" s="13" t="s">
        <v>92</v>
      </c>
      <c r="C981" s="7" t="s">
        <v>371</v>
      </c>
      <c r="D981" s="13" t="s">
        <v>126</v>
      </c>
      <c r="E981" s="7" t="s">
        <v>2583</v>
      </c>
      <c r="F981" s="7"/>
      <c r="G981" s="13" t="s">
        <v>122</v>
      </c>
      <c r="H981" s="13" t="s">
        <v>2573</v>
      </c>
      <c r="I981" s="13"/>
    </row>
    <row r="982" spans="1:9" ht="18" x14ac:dyDescent="0.25">
      <c r="A982" s="15" t="s">
        <v>370</v>
      </c>
      <c r="B982" s="15" t="s">
        <v>92</v>
      </c>
      <c r="C982" s="9" t="s">
        <v>371</v>
      </c>
      <c r="D982" s="15" t="s">
        <v>126</v>
      </c>
      <c r="E982" s="9" t="s">
        <v>2584</v>
      </c>
      <c r="F982" s="9"/>
      <c r="G982" s="15" t="s">
        <v>122</v>
      </c>
      <c r="H982" s="15" t="s">
        <v>2573</v>
      </c>
      <c r="I982" s="15"/>
    </row>
    <row r="983" spans="1:9" ht="18" x14ac:dyDescent="0.25">
      <c r="A983" s="13" t="s">
        <v>370</v>
      </c>
      <c r="B983" s="13" t="s">
        <v>92</v>
      </c>
      <c r="C983" s="7" t="s">
        <v>371</v>
      </c>
      <c r="D983" s="13" t="s">
        <v>126</v>
      </c>
      <c r="E983" s="7" t="s">
        <v>2585</v>
      </c>
      <c r="F983" s="7"/>
      <c r="G983" s="13" t="s">
        <v>122</v>
      </c>
      <c r="H983" s="13" t="s">
        <v>2573</v>
      </c>
      <c r="I983" s="13"/>
    </row>
    <row r="984" spans="1:9" ht="18" x14ac:dyDescent="0.25">
      <c r="A984" s="15" t="s">
        <v>370</v>
      </c>
      <c r="B984" s="15" t="s">
        <v>92</v>
      </c>
      <c r="C984" s="9" t="s">
        <v>371</v>
      </c>
      <c r="D984" s="15" t="s">
        <v>126</v>
      </c>
      <c r="E984" s="9" t="s">
        <v>2586</v>
      </c>
      <c r="F984" s="9" t="s">
        <v>2587</v>
      </c>
      <c r="G984" s="15" t="s">
        <v>122</v>
      </c>
      <c r="H984" s="15" t="s">
        <v>2573</v>
      </c>
      <c r="I984" s="15"/>
    </row>
    <row r="985" spans="1:9" ht="18" x14ac:dyDescent="0.25">
      <c r="A985" s="13" t="s">
        <v>370</v>
      </c>
      <c r="B985" s="13" t="s">
        <v>92</v>
      </c>
      <c r="C985" s="7" t="s">
        <v>371</v>
      </c>
      <c r="D985" s="13" t="s">
        <v>126</v>
      </c>
      <c r="E985" s="7" t="s">
        <v>2588</v>
      </c>
      <c r="F985" s="7"/>
      <c r="G985" s="13" t="s">
        <v>122</v>
      </c>
      <c r="H985" s="13" t="s">
        <v>2573</v>
      </c>
      <c r="I985" s="13"/>
    </row>
    <row r="986" spans="1:9" ht="18" x14ac:dyDescent="0.25">
      <c r="A986" s="15" t="s">
        <v>370</v>
      </c>
      <c r="B986" s="15" t="s">
        <v>92</v>
      </c>
      <c r="C986" s="9" t="s">
        <v>371</v>
      </c>
      <c r="D986" s="15" t="s">
        <v>126</v>
      </c>
      <c r="E986" s="9" t="s">
        <v>2589</v>
      </c>
      <c r="F986" s="9"/>
      <c r="G986" s="15" t="s">
        <v>122</v>
      </c>
      <c r="H986" s="15" t="s">
        <v>2573</v>
      </c>
      <c r="I986" s="15"/>
    </row>
    <row r="987" spans="1:9" ht="36" x14ac:dyDescent="0.25">
      <c r="A987" s="13" t="s">
        <v>370</v>
      </c>
      <c r="B987" s="13" t="s">
        <v>92</v>
      </c>
      <c r="C987" s="7" t="s">
        <v>371</v>
      </c>
      <c r="D987" s="13" t="s">
        <v>126</v>
      </c>
      <c r="E987" s="7" t="s">
        <v>2590</v>
      </c>
      <c r="F987" s="7"/>
      <c r="G987" s="13" t="s">
        <v>121</v>
      </c>
      <c r="H987" s="13" t="s">
        <v>2573</v>
      </c>
      <c r="I987" s="13"/>
    </row>
    <row r="988" spans="1:9" ht="36" x14ac:dyDescent="0.25">
      <c r="A988" s="15" t="s">
        <v>370</v>
      </c>
      <c r="B988" s="15" t="s">
        <v>92</v>
      </c>
      <c r="C988" s="9" t="s">
        <v>371</v>
      </c>
      <c r="D988" s="15" t="s">
        <v>126</v>
      </c>
      <c r="E988" s="9" t="s">
        <v>2591</v>
      </c>
      <c r="F988" s="9" t="s">
        <v>2592</v>
      </c>
      <c r="G988" s="15" t="s">
        <v>121</v>
      </c>
      <c r="H988" s="15" t="s">
        <v>2593</v>
      </c>
      <c r="I988" s="15"/>
    </row>
    <row r="989" spans="1:9" ht="18" x14ac:dyDescent="0.25">
      <c r="A989" s="13" t="s">
        <v>370</v>
      </c>
      <c r="B989" s="13" t="s">
        <v>92</v>
      </c>
      <c r="C989" s="7" t="s">
        <v>371</v>
      </c>
      <c r="D989" s="13" t="s">
        <v>126</v>
      </c>
      <c r="E989" s="7" t="s">
        <v>2594</v>
      </c>
      <c r="F989" s="7" t="s">
        <v>2595</v>
      </c>
      <c r="G989" s="13" t="s">
        <v>122</v>
      </c>
      <c r="H989" s="13" t="s">
        <v>2593</v>
      </c>
      <c r="I989" s="13"/>
    </row>
    <row r="990" spans="1:9" ht="18" x14ac:dyDescent="0.25">
      <c r="A990" s="15" t="s">
        <v>370</v>
      </c>
      <c r="B990" s="15" t="s">
        <v>92</v>
      </c>
      <c r="C990" s="9" t="s">
        <v>371</v>
      </c>
      <c r="D990" s="15" t="s">
        <v>126</v>
      </c>
      <c r="E990" s="9" t="s">
        <v>2596</v>
      </c>
      <c r="F990" s="9"/>
      <c r="G990" s="15" t="s">
        <v>122</v>
      </c>
      <c r="H990" s="15" t="s">
        <v>2593</v>
      </c>
      <c r="I990" s="15"/>
    </row>
    <row r="991" spans="1:9" ht="18" x14ac:dyDescent="0.25">
      <c r="A991" s="13" t="s">
        <v>370</v>
      </c>
      <c r="B991" s="13" t="s">
        <v>92</v>
      </c>
      <c r="C991" s="7" t="s">
        <v>371</v>
      </c>
      <c r="D991" s="13" t="s">
        <v>126</v>
      </c>
      <c r="E991" s="7" t="s">
        <v>2597</v>
      </c>
      <c r="F991" s="7"/>
      <c r="G991" s="13" t="s">
        <v>122</v>
      </c>
      <c r="H991" s="13" t="s">
        <v>2593</v>
      </c>
      <c r="I991" s="13"/>
    </row>
    <row r="992" spans="1:9" ht="18" x14ac:dyDescent="0.25">
      <c r="A992" s="15" t="s">
        <v>373</v>
      </c>
      <c r="B992" s="15" t="s">
        <v>92</v>
      </c>
      <c r="C992" s="9" t="s">
        <v>152</v>
      </c>
      <c r="D992" s="15" t="s">
        <v>126</v>
      </c>
      <c r="E992" s="9" t="s">
        <v>2598</v>
      </c>
      <c r="F992" s="9" t="s">
        <v>2599</v>
      </c>
      <c r="G992" s="15" t="s">
        <v>121</v>
      </c>
      <c r="H992" s="15" t="s">
        <v>2593</v>
      </c>
      <c r="I992" s="15"/>
    </row>
    <row r="993" spans="1:9" ht="18" x14ac:dyDescent="0.25">
      <c r="A993" s="13" t="s">
        <v>373</v>
      </c>
      <c r="B993" s="13" t="s">
        <v>92</v>
      </c>
      <c r="C993" s="7" t="s">
        <v>152</v>
      </c>
      <c r="D993" s="13" t="s">
        <v>126</v>
      </c>
      <c r="E993" s="7" t="s">
        <v>2600</v>
      </c>
      <c r="F993" s="7"/>
      <c r="G993" s="13" t="s">
        <v>122</v>
      </c>
      <c r="H993" s="13" t="s">
        <v>2593</v>
      </c>
      <c r="I993" s="13"/>
    </row>
    <row r="994" spans="1:9" ht="18" x14ac:dyDescent="0.25">
      <c r="A994" s="15" t="s">
        <v>373</v>
      </c>
      <c r="B994" s="15" t="s">
        <v>92</v>
      </c>
      <c r="C994" s="9" t="s">
        <v>152</v>
      </c>
      <c r="D994" s="15" t="s">
        <v>126</v>
      </c>
      <c r="E994" s="9" t="s">
        <v>2601</v>
      </c>
      <c r="F994" s="9"/>
      <c r="G994" s="15" t="s">
        <v>122</v>
      </c>
      <c r="H994" s="15" t="s">
        <v>2593</v>
      </c>
      <c r="I994" s="15"/>
    </row>
    <row r="995" spans="1:9" ht="18" x14ac:dyDescent="0.25">
      <c r="A995" s="13" t="s">
        <v>373</v>
      </c>
      <c r="B995" s="13" t="s">
        <v>92</v>
      </c>
      <c r="C995" s="7" t="s">
        <v>152</v>
      </c>
      <c r="D995" s="13" t="s">
        <v>126</v>
      </c>
      <c r="E995" s="7" t="s">
        <v>2602</v>
      </c>
      <c r="F995" s="7" t="s">
        <v>2603</v>
      </c>
      <c r="G995" s="13" t="s">
        <v>122</v>
      </c>
      <c r="H995" s="13" t="s">
        <v>2593</v>
      </c>
      <c r="I995" s="13"/>
    </row>
    <row r="996" spans="1:9" ht="36" x14ac:dyDescent="0.25">
      <c r="A996" s="15" t="s">
        <v>373</v>
      </c>
      <c r="B996" s="15" t="s">
        <v>92</v>
      </c>
      <c r="C996" s="9" t="s">
        <v>152</v>
      </c>
      <c r="D996" s="15" t="s">
        <v>126</v>
      </c>
      <c r="E996" s="9" t="s">
        <v>2604</v>
      </c>
      <c r="F996" s="9" t="s">
        <v>2605</v>
      </c>
      <c r="G996" s="15" t="s">
        <v>121</v>
      </c>
      <c r="H996" s="15" t="s">
        <v>2593</v>
      </c>
      <c r="I996" s="15"/>
    </row>
    <row r="997" spans="1:9" ht="90" x14ac:dyDescent="0.25">
      <c r="A997" s="13" t="s">
        <v>373</v>
      </c>
      <c r="B997" s="13" t="s">
        <v>92</v>
      </c>
      <c r="C997" s="7" t="s">
        <v>152</v>
      </c>
      <c r="D997" s="13" t="s">
        <v>126</v>
      </c>
      <c r="E997" s="7" t="s">
        <v>2606</v>
      </c>
      <c r="F997" s="7" t="s">
        <v>2607</v>
      </c>
      <c r="G997" s="13" t="s">
        <v>121</v>
      </c>
      <c r="H997" s="13" t="s">
        <v>2593</v>
      </c>
      <c r="I997" s="13" t="s">
        <v>1275</v>
      </c>
    </row>
    <row r="998" spans="1:9" ht="36" x14ac:dyDescent="0.25">
      <c r="A998" s="15" t="s">
        <v>373</v>
      </c>
      <c r="B998" s="15" t="s">
        <v>92</v>
      </c>
      <c r="C998" s="9" t="s">
        <v>152</v>
      </c>
      <c r="D998" s="15" t="s">
        <v>126</v>
      </c>
      <c r="E998" s="9" t="s">
        <v>2608</v>
      </c>
      <c r="F998" s="9"/>
      <c r="G998" s="15" t="s">
        <v>122</v>
      </c>
      <c r="H998" s="15" t="s">
        <v>2593</v>
      </c>
      <c r="I998" s="15" t="s">
        <v>1275</v>
      </c>
    </row>
    <row r="999" spans="1:9" ht="18" x14ac:dyDescent="0.25">
      <c r="A999" s="13" t="s">
        <v>373</v>
      </c>
      <c r="B999" s="13" t="s">
        <v>92</v>
      </c>
      <c r="C999" s="7" t="s">
        <v>152</v>
      </c>
      <c r="D999" s="13" t="s">
        <v>126</v>
      </c>
      <c r="E999" s="7" t="s">
        <v>2609</v>
      </c>
      <c r="F999" s="7"/>
      <c r="G999" s="13" t="s">
        <v>121</v>
      </c>
      <c r="H999" s="13" t="s">
        <v>2593</v>
      </c>
      <c r="I999" s="13" t="s">
        <v>1275</v>
      </c>
    </row>
    <row r="1000" spans="1:9" ht="18" x14ac:dyDescent="0.25">
      <c r="A1000" s="15" t="s">
        <v>373</v>
      </c>
      <c r="B1000" s="15" t="s">
        <v>92</v>
      </c>
      <c r="C1000" s="9" t="s">
        <v>152</v>
      </c>
      <c r="D1000" s="15" t="s">
        <v>126</v>
      </c>
      <c r="E1000" s="9" t="s">
        <v>2610</v>
      </c>
      <c r="F1000" s="9"/>
      <c r="G1000" s="15" t="s">
        <v>121</v>
      </c>
      <c r="H1000" s="15" t="s">
        <v>2593</v>
      </c>
      <c r="I1000" s="15" t="s">
        <v>1275</v>
      </c>
    </row>
    <row r="1001" spans="1:9" ht="18" x14ac:dyDescent="0.25">
      <c r="A1001" s="13" t="s">
        <v>373</v>
      </c>
      <c r="B1001" s="13" t="s">
        <v>92</v>
      </c>
      <c r="C1001" s="7" t="s">
        <v>152</v>
      </c>
      <c r="D1001" s="13" t="s">
        <v>126</v>
      </c>
      <c r="E1001" s="7" t="s">
        <v>2611</v>
      </c>
      <c r="F1001" s="7"/>
      <c r="G1001" s="13" t="s">
        <v>122</v>
      </c>
      <c r="H1001" s="13" t="s">
        <v>2593</v>
      </c>
      <c r="I1001" s="13" t="s">
        <v>1275</v>
      </c>
    </row>
    <row r="1002" spans="1:9" ht="18" x14ac:dyDescent="0.25">
      <c r="A1002" s="15" t="s">
        <v>373</v>
      </c>
      <c r="B1002" s="15" t="s">
        <v>92</v>
      </c>
      <c r="C1002" s="9" t="s">
        <v>152</v>
      </c>
      <c r="D1002" s="15" t="s">
        <v>126</v>
      </c>
      <c r="E1002" s="9" t="s">
        <v>2612</v>
      </c>
      <c r="F1002" s="9"/>
      <c r="G1002" s="15" t="s">
        <v>122</v>
      </c>
      <c r="H1002" s="15" t="s">
        <v>279</v>
      </c>
      <c r="I1002" s="15"/>
    </row>
    <row r="1003" spans="1:9" ht="18" x14ac:dyDescent="0.25">
      <c r="A1003" s="13" t="s">
        <v>373</v>
      </c>
      <c r="B1003" s="13" t="s">
        <v>92</v>
      </c>
      <c r="C1003" s="7" t="s">
        <v>152</v>
      </c>
      <c r="D1003" s="13" t="s">
        <v>126</v>
      </c>
      <c r="E1003" s="7" t="s">
        <v>2613</v>
      </c>
      <c r="F1003" s="7" t="s">
        <v>2501</v>
      </c>
      <c r="G1003" s="13" t="s">
        <v>122</v>
      </c>
      <c r="H1003" s="13" t="s">
        <v>279</v>
      </c>
      <c r="I1003" s="13"/>
    </row>
    <row r="1004" spans="1:9" ht="18" x14ac:dyDescent="0.25">
      <c r="A1004" s="15" t="s">
        <v>373</v>
      </c>
      <c r="B1004" s="15" t="s">
        <v>92</v>
      </c>
      <c r="C1004" s="9" t="s">
        <v>152</v>
      </c>
      <c r="D1004" s="15" t="s">
        <v>126</v>
      </c>
      <c r="E1004" s="9" t="s">
        <v>2614</v>
      </c>
      <c r="F1004" s="9"/>
      <c r="G1004" s="15" t="s">
        <v>122</v>
      </c>
      <c r="H1004" s="15" t="s">
        <v>279</v>
      </c>
      <c r="I1004" s="15"/>
    </row>
    <row r="1005" spans="1:9" ht="18" x14ac:dyDescent="0.25">
      <c r="A1005" s="13" t="s">
        <v>373</v>
      </c>
      <c r="B1005" s="13" t="s">
        <v>92</v>
      </c>
      <c r="C1005" s="7" t="s">
        <v>152</v>
      </c>
      <c r="D1005" s="13" t="s">
        <v>126</v>
      </c>
      <c r="E1005" s="7" t="s">
        <v>2615</v>
      </c>
      <c r="F1005" s="7"/>
      <c r="G1005" s="13" t="s">
        <v>122</v>
      </c>
      <c r="H1005" s="13" t="s">
        <v>279</v>
      </c>
      <c r="I1005" s="13"/>
    </row>
    <row r="1006" spans="1:9" ht="18" x14ac:dyDescent="0.25">
      <c r="A1006" s="15" t="s">
        <v>373</v>
      </c>
      <c r="B1006" s="15" t="s">
        <v>92</v>
      </c>
      <c r="C1006" s="9" t="s">
        <v>152</v>
      </c>
      <c r="D1006" s="15" t="s">
        <v>126</v>
      </c>
      <c r="E1006" s="9" t="s">
        <v>2616</v>
      </c>
      <c r="F1006" s="9"/>
      <c r="G1006" s="15" t="s">
        <v>122</v>
      </c>
      <c r="H1006" s="15" t="s">
        <v>279</v>
      </c>
      <c r="I1006" s="15"/>
    </row>
    <row r="1007" spans="1:9" ht="18" x14ac:dyDescent="0.25">
      <c r="A1007" s="13" t="s">
        <v>373</v>
      </c>
      <c r="B1007" s="13" t="s">
        <v>92</v>
      </c>
      <c r="C1007" s="7" t="s">
        <v>152</v>
      </c>
      <c r="D1007" s="13" t="s">
        <v>126</v>
      </c>
      <c r="E1007" s="7" t="s">
        <v>2617</v>
      </c>
      <c r="F1007" s="7"/>
      <c r="G1007" s="13" t="s">
        <v>122</v>
      </c>
      <c r="H1007" s="13" t="s">
        <v>279</v>
      </c>
      <c r="I1007" s="13"/>
    </row>
    <row r="1008" spans="1:9" ht="18" x14ac:dyDescent="0.25">
      <c r="A1008" s="15" t="s">
        <v>373</v>
      </c>
      <c r="B1008" s="15" t="s">
        <v>92</v>
      </c>
      <c r="C1008" s="9" t="s">
        <v>152</v>
      </c>
      <c r="D1008" s="15" t="s">
        <v>126</v>
      </c>
      <c r="E1008" s="9" t="s">
        <v>2618</v>
      </c>
      <c r="F1008" s="9"/>
      <c r="G1008" s="15" t="s">
        <v>122</v>
      </c>
      <c r="H1008" s="15" t="s">
        <v>279</v>
      </c>
      <c r="I1008" s="15"/>
    </row>
    <row r="1009" spans="1:9" ht="36" x14ac:dyDescent="0.25">
      <c r="A1009" s="13" t="s">
        <v>373</v>
      </c>
      <c r="B1009" s="13" t="s">
        <v>92</v>
      </c>
      <c r="C1009" s="7" t="s">
        <v>152</v>
      </c>
      <c r="D1009" s="13" t="s">
        <v>126</v>
      </c>
      <c r="E1009" s="7" t="s">
        <v>2619</v>
      </c>
      <c r="F1009" s="7"/>
      <c r="G1009" s="13" t="s">
        <v>121</v>
      </c>
      <c r="H1009" s="13" t="s">
        <v>279</v>
      </c>
      <c r="I1009" s="13"/>
    </row>
    <row r="1010" spans="1:9" ht="36" x14ac:dyDescent="0.25">
      <c r="A1010" s="15" t="s">
        <v>373</v>
      </c>
      <c r="B1010" s="15" t="s">
        <v>92</v>
      </c>
      <c r="C1010" s="9" t="s">
        <v>152</v>
      </c>
      <c r="D1010" s="15" t="s">
        <v>126</v>
      </c>
      <c r="E1010" s="9" t="s">
        <v>2620</v>
      </c>
      <c r="F1010" s="9"/>
      <c r="G1010" s="15" t="s">
        <v>122</v>
      </c>
      <c r="H1010" s="15" t="s">
        <v>279</v>
      </c>
      <c r="I1010" s="15"/>
    </row>
    <row r="1011" spans="1:9" ht="18" x14ac:dyDescent="0.25">
      <c r="A1011" s="13" t="s">
        <v>373</v>
      </c>
      <c r="B1011" s="13" t="s">
        <v>92</v>
      </c>
      <c r="C1011" s="7" t="s">
        <v>152</v>
      </c>
      <c r="D1011" s="13" t="s">
        <v>126</v>
      </c>
      <c r="E1011" s="7" t="s">
        <v>2621</v>
      </c>
      <c r="F1011" s="7"/>
      <c r="G1011" s="13" t="s">
        <v>122</v>
      </c>
      <c r="H1011" s="13" t="s">
        <v>279</v>
      </c>
      <c r="I1011" s="13"/>
    </row>
    <row r="1012" spans="1:9" ht="18" x14ac:dyDescent="0.25">
      <c r="A1012" s="15" t="s">
        <v>373</v>
      </c>
      <c r="B1012" s="15" t="s">
        <v>92</v>
      </c>
      <c r="C1012" s="9" t="s">
        <v>152</v>
      </c>
      <c r="D1012" s="15" t="s">
        <v>126</v>
      </c>
      <c r="E1012" s="9" t="s">
        <v>2622</v>
      </c>
      <c r="F1012" s="9"/>
      <c r="G1012" s="15" t="s">
        <v>122</v>
      </c>
      <c r="H1012" s="15" t="s">
        <v>279</v>
      </c>
      <c r="I1012" s="15"/>
    </row>
    <row r="1013" spans="1:9" ht="36" x14ac:dyDescent="0.25">
      <c r="A1013" s="13" t="s">
        <v>373</v>
      </c>
      <c r="B1013" s="13" t="s">
        <v>92</v>
      </c>
      <c r="C1013" s="7" t="s">
        <v>152</v>
      </c>
      <c r="D1013" s="13" t="s">
        <v>126</v>
      </c>
      <c r="E1013" s="7" t="s">
        <v>2623</v>
      </c>
      <c r="F1013" s="7" t="s">
        <v>2624</v>
      </c>
      <c r="G1013" s="13" t="s">
        <v>123</v>
      </c>
      <c r="H1013" s="13" t="s">
        <v>279</v>
      </c>
      <c r="I1013" s="13"/>
    </row>
    <row r="1014" spans="1:9" ht="18" x14ac:dyDescent="0.25">
      <c r="A1014" s="15" t="s">
        <v>373</v>
      </c>
      <c r="B1014" s="15" t="s">
        <v>92</v>
      </c>
      <c r="C1014" s="9" t="s">
        <v>152</v>
      </c>
      <c r="D1014" s="15" t="s">
        <v>126</v>
      </c>
      <c r="E1014" s="9" t="s">
        <v>2625</v>
      </c>
      <c r="F1014" s="9"/>
      <c r="G1014" s="15" t="s">
        <v>122</v>
      </c>
      <c r="H1014" s="15" t="s">
        <v>279</v>
      </c>
      <c r="I1014" s="15"/>
    </row>
    <row r="1015" spans="1:9" ht="36" x14ac:dyDescent="0.25">
      <c r="A1015" s="13" t="s">
        <v>373</v>
      </c>
      <c r="B1015" s="13" t="s">
        <v>92</v>
      </c>
      <c r="C1015" s="7" t="s">
        <v>152</v>
      </c>
      <c r="D1015" s="13" t="s">
        <v>126</v>
      </c>
      <c r="E1015" s="7" t="s">
        <v>2626</v>
      </c>
      <c r="F1015" s="7"/>
      <c r="G1015" s="13" t="s">
        <v>121</v>
      </c>
      <c r="H1015" s="13" t="s">
        <v>279</v>
      </c>
      <c r="I1015" s="13"/>
    </row>
    <row r="1016" spans="1:9" ht="18" x14ac:dyDescent="0.25">
      <c r="A1016" s="15" t="s">
        <v>373</v>
      </c>
      <c r="B1016" s="15" t="s">
        <v>92</v>
      </c>
      <c r="C1016" s="9" t="s">
        <v>152</v>
      </c>
      <c r="D1016" s="15" t="s">
        <v>126</v>
      </c>
      <c r="E1016" s="9" t="s">
        <v>2627</v>
      </c>
      <c r="F1016" s="9"/>
      <c r="G1016" s="15" t="s">
        <v>122</v>
      </c>
      <c r="H1016" s="15" t="s">
        <v>279</v>
      </c>
      <c r="I1016" s="15"/>
    </row>
    <row r="1017" spans="1:9" ht="18" x14ac:dyDescent="0.25">
      <c r="A1017" s="13" t="s">
        <v>373</v>
      </c>
      <c r="B1017" s="13" t="s">
        <v>92</v>
      </c>
      <c r="C1017" s="7" t="s">
        <v>152</v>
      </c>
      <c r="D1017" s="13" t="s">
        <v>126</v>
      </c>
      <c r="E1017" s="7" t="s">
        <v>2628</v>
      </c>
      <c r="F1017" s="7"/>
      <c r="G1017" s="13" t="s">
        <v>122</v>
      </c>
      <c r="H1017" s="13" t="s">
        <v>153</v>
      </c>
      <c r="I1017" s="13" t="s">
        <v>1275</v>
      </c>
    </row>
    <row r="1018" spans="1:9" ht="18" x14ac:dyDescent="0.25">
      <c r="A1018" s="15" t="s">
        <v>373</v>
      </c>
      <c r="B1018" s="15" t="s">
        <v>92</v>
      </c>
      <c r="C1018" s="9" t="s">
        <v>152</v>
      </c>
      <c r="D1018" s="15" t="s">
        <v>126</v>
      </c>
      <c r="E1018" s="9" t="s">
        <v>2629</v>
      </c>
      <c r="F1018" s="9"/>
      <c r="G1018" s="15" t="s">
        <v>122</v>
      </c>
      <c r="H1018" s="15" t="s">
        <v>153</v>
      </c>
      <c r="I1018" s="15" t="s">
        <v>1275</v>
      </c>
    </row>
    <row r="1019" spans="1:9" ht="18" x14ac:dyDescent="0.25">
      <c r="A1019" s="13" t="s">
        <v>373</v>
      </c>
      <c r="B1019" s="13" t="s">
        <v>92</v>
      </c>
      <c r="C1019" s="7" t="s">
        <v>152</v>
      </c>
      <c r="D1019" s="13" t="s">
        <v>126</v>
      </c>
      <c r="E1019" s="7" t="s">
        <v>2630</v>
      </c>
      <c r="F1019" s="7"/>
      <c r="G1019" s="13" t="s">
        <v>122</v>
      </c>
      <c r="H1019" s="13" t="s">
        <v>153</v>
      </c>
      <c r="I1019" s="13"/>
    </row>
    <row r="1020" spans="1:9" ht="18" x14ac:dyDescent="0.25">
      <c r="A1020" s="15" t="s">
        <v>373</v>
      </c>
      <c r="B1020" s="15" t="s">
        <v>92</v>
      </c>
      <c r="C1020" s="9" t="s">
        <v>152</v>
      </c>
      <c r="D1020" s="15" t="s">
        <v>126</v>
      </c>
      <c r="E1020" s="9" t="s">
        <v>2631</v>
      </c>
      <c r="F1020" s="9"/>
      <c r="G1020" s="15" t="s">
        <v>121</v>
      </c>
      <c r="H1020" s="15" t="s">
        <v>153</v>
      </c>
      <c r="I1020" s="15"/>
    </row>
    <row r="1021" spans="1:9" ht="18" x14ac:dyDescent="0.25">
      <c r="A1021" s="13" t="s">
        <v>373</v>
      </c>
      <c r="B1021" s="13" t="s">
        <v>92</v>
      </c>
      <c r="C1021" s="7" t="s">
        <v>152</v>
      </c>
      <c r="D1021" s="13" t="s">
        <v>126</v>
      </c>
      <c r="E1021" s="7" t="s">
        <v>2632</v>
      </c>
      <c r="F1021" s="7"/>
      <c r="G1021" s="13" t="s">
        <v>122</v>
      </c>
      <c r="H1021" s="13" t="s">
        <v>153</v>
      </c>
      <c r="I1021" s="13"/>
    </row>
    <row r="1022" spans="1:9" ht="18" x14ac:dyDescent="0.25">
      <c r="A1022" s="15" t="s">
        <v>373</v>
      </c>
      <c r="B1022" s="15" t="s">
        <v>92</v>
      </c>
      <c r="C1022" s="9" t="s">
        <v>152</v>
      </c>
      <c r="D1022" s="15" t="s">
        <v>126</v>
      </c>
      <c r="E1022" s="9" t="s">
        <v>2633</v>
      </c>
      <c r="F1022" s="9"/>
      <c r="G1022" s="15" t="s">
        <v>121</v>
      </c>
      <c r="H1022" s="15" t="s">
        <v>153</v>
      </c>
      <c r="I1022" s="15"/>
    </row>
    <row r="1023" spans="1:9" ht="36" x14ac:dyDescent="0.25">
      <c r="A1023" s="13" t="s">
        <v>373</v>
      </c>
      <c r="B1023" s="13" t="s">
        <v>92</v>
      </c>
      <c r="C1023" s="7" t="s">
        <v>152</v>
      </c>
      <c r="D1023" s="13" t="s">
        <v>126</v>
      </c>
      <c r="E1023" s="7" t="s">
        <v>2634</v>
      </c>
      <c r="F1023" s="7" t="s">
        <v>2635</v>
      </c>
      <c r="G1023" s="13" t="s">
        <v>123</v>
      </c>
      <c r="H1023" s="13" t="s">
        <v>153</v>
      </c>
      <c r="I1023" s="13"/>
    </row>
    <row r="1024" spans="1:9" ht="18" x14ac:dyDescent="0.25">
      <c r="A1024" s="15" t="s">
        <v>373</v>
      </c>
      <c r="B1024" s="15" t="s">
        <v>92</v>
      </c>
      <c r="C1024" s="9" t="s">
        <v>152</v>
      </c>
      <c r="D1024" s="15" t="s">
        <v>126</v>
      </c>
      <c r="E1024" s="9" t="s">
        <v>2636</v>
      </c>
      <c r="F1024" s="9" t="s">
        <v>2637</v>
      </c>
      <c r="G1024" s="15" t="s">
        <v>122</v>
      </c>
      <c r="H1024" s="15" t="s">
        <v>153</v>
      </c>
      <c r="I1024" s="15"/>
    </row>
    <row r="1025" spans="1:9" ht="18" x14ac:dyDescent="0.25">
      <c r="A1025" s="13" t="s">
        <v>375</v>
      </c>
      <c r="B1025" s="13" t="s">
        <v>92</v>
      </c>
      <c r="C1025" s="7" t="s">
        <v>376</v>
      </c>
      <c r="D1025" s="13" t="s">
        <v>127</v>
      </c>
      <c r="E1025" s="7" t="s">
        <v>2638</v>
      </c>
      <c r="F1025" s="7" t="s">
        <v>2639</v>
      </c>
      <c r="G1025" s="13" t="s">
        <v>121</v>
      </c>
      <c r="H1025" s="13" t="s">
        <v>377</v>
      </c>
      <c r="I1025" s="13"/>
    </row>
    <row r="1026" spans="1:9" ht="54" x14ac:dyDescent="0.25">
      <c r="A1026" s="15" t="s">
        <v>375</v>
      </c>
      <c r="B1026" s="15" t="s">
        <v>92</v>
      </c>
      <c r="C1026" s="9" t="s">
        <v>376</v>
      </c>
      <c r="D1026" s="15" t="s">
        <v>127</v>
      </c>
      <c r="E1026" s="9" t="s">
        <v>2640</v>
      </c>
      <c r="F1026" s="9" t="s">
        <v>2641</v>
      </c>
      <c r="G1026" s="15" t="s">
        <v>121</v>
      </c>
      <c r="H1026" s="15" t="s">
        <v>377</v>
      </c>
      <c r="I1026" s="15"/>
    </row>
    <row r="1027" spans="1:9" ht="18" x14ac:dyDescent="0.25">
      <c r="A1027" s="13" t="s">
        <v>375</v>
      </c>
      <c r="B1027" s="13" t="s">
        <v>92</v>
      </c>
      <c r="C1027" s="7" t="s">
        <v>376</v>
      </c>
      <c r="D1027" s="13" t="s">
        <v>127</v>
      </c>
      <c r="E1027" s="7" t="s">
        <v>2642</v>
      </c>
      <c r="F1027" s="7" t="s">
        <v>2643</v>
      </c>
      <c r="G1027" s="13" t="s">
        <v>121</v>
      </c>
      <c r="H1027" s="13" t="s">
        <v>377</v>
      </c>
      <c r="I1027" s="13"/>
    </row>
    <row r="1028" spans="1:9" ht="18" x14ac:dyDescent="0.25">
      <c r="A1028" s="15" t="s">
        <v>375</v>
      </c>
      <c r="B1028" s="15" t="s">
        <v>92</v>
      </c>
      <c r="C1028" s="9" t="s">
        <v>376</v>
      </c>
      <c r="D1028" s="15" t="s">
        <v>127</v>
      </c>
      <c r="E1028" s="9" t="s">
        <v>2644</v>
      </c>
      <c r="F1028" s="9" t="s">
        <v>2645</v>
      </c>
      <c r="G1028" s="15" t="s">
        <v>121</v>
      </c>
      <c r="H1028" s="15" t="s">
        <v>377</v>
      </c>
      <c r="I1028" s="15"/>
    </row>
    <row r="1029" spans="1:9" ht="54" x14ac:dyDescent="0.25">
      <c r="A1029" s="13" t="s">
        <v>375</v>
      </c>
      <c r="B1029" s="13" t="s">
        <v>92</v>
      </c>
      <c r="C1029" s="7" t="s">
        <v>376</v>
      </c>
      <c r="D1029" s="13" t="s">
        <v>127</v>
      </c>
      <c r="E1029" s="7" t="s">
        <v>2646</v>
      </c>
      <c r="F1029" s="7" t="s">
        <v>2647</v>
      </c>
      <c r="G1029" s="13" t="s">
        <v>121</v>
      </c>
      <c r="H1029" s="13" t="s">
        <v>377</v>
      </c>
      <c r="I1029" s="13"/>
    </row>
    <row r="1030" spans="1:9" ht="36" x14ac:dyDescent="0.25">
      <c r="A1030" s="15" t="s">
        <v>375</v>
      </c>
      <c r="B1030" s="15" t="s">
        <v>92</v>
      </c>
      <c r="C1030" s="9" t="s">
        <v>376</v>
      </c>
      <c r="D1030" s="15" t="s">
        <v>127</v>
      </c>
      <c r="E1030" s="9" t="s">
        <v>2648</v>
      </c>
      <c r="F1030" s="9" t="s">
        <v>2649</v>
      </c>
      <c r="G1030" s="15" t="s">
        <v>121</v>
      </c>
      <c r="H1030" s="15" t="s">
        <v>377</v>
      </c>
      <c r="I1030" s="15"/>
    </row>
    <row r="1031" spans="1:9" ht="18" x14ac:dyDescent="0.25">
      <c r="A1031" s="13" t="s">
        <v>375</v>
      </c>
      <c r="B1031" s="13" t="s">
        <v>92</v>
      </c>
      <c r="C1031" s="7" t="s">
        <v>376</v>
      </c>
      <c r="D1031" s="13" t="s">
        <v>124</v>
      </c>
      <c r="E1031" s="7" t="s">
        <v>2650</v>
      </c>
      <c r="F1031" s="7"/>
      <c r="G1031" s="13" t="s">
        <v>121</v>
      </c>
      <c r="H1031" s="13" t="s">
        <v>377</v>
      </c>
      <c r="I1031" s="13"/>
    </row>
    <row r="1032" spans="1:9" ht="18" x14ac:dyDescent="0.25">
      <c r="A1032" s="15" t="s">
        <v>375</v>
      </c>
      <c r="B1032" s="15" t="s">
        <v>92</v>
      </c>
      <c r="C1032" s="9" t="s">
        <v>376</v>
      </c>
      <c r="D1032" s="15" t="s">
        <v>127</v>
      </c>
      <c r="E1032" s="9" t="s">
        <v>2651</v>
      </c>
      <c r="F1032" s="9" t="s">
        <v>2652</v>
      </c>
      <c r="G1032" s="15" t="s">
        <v>121</v>
      </c>
      <c r="H1032" s="15" t="s">
        <v>377</v>
      </c>
      <c r="I1032" s="15"/>
    </row>
    <row r="1033" spans="1:9" ht="18" x14ac:dyDescent="0.25">
      <c r="A1033" s="13" t="s">
        <v>375</v>
      </c>
      <c r="B1033" s="13" t="s">
        <v>92</v>
      </c>
      <c r="C1033" s="7" t="s">
        <v>376</v>
      </c>
      <c r="D1033" s="13" t="s">
        <v>127</v>
      </c>
      <c r="E1033" s="7" t="s">
        <v>2653</v>
      </c>
      <c r="F1033" s="7"/>
      <c r="G1033" s="13" t="s">
        <v>121</v>
      </c>
      <c r="H1033" s="13" t="s">
        <v>377</v>
      </c>
      <c r="I1033" s="13"/>
    </row>
    <row r="1034" spans="1:9" ht="18" x14ac:dyDescent="0.25">
      <c r="A1034" s="15" t="s">
        <v>375</v>
      </c>
      <c r="B1034" s="15" t="s">
        <v>92</v>
      </c>
      <c r="C1034" s="9" t="s">
        <v>376</v>
      </c>
      <c r="D1034" s="15" t="s">
        <v>127</v>
      </c>
      <c r="E1034" s="9" t="s">
        <v>2654</v>
      </c>
      <c r="F1034" s="9"/>
      <c r="G1034" s="15" t="s">
        <v>122</v>
      </c>
      <c r="H1034" s="15" t="s">
        <v>377</v>
      </c>
      <c r="I1034" s="15"/>
    </row>
    <row r="1035" spans="1:9" ht="18" x14ac:dyDescent="0.25">
      <c r="A1035" s="13" t="s">
        <v>378</v>
      </c>
      <c r="B1035" s="13" t="s">
        <v>92</v>
      </c>
      <c r="C1035" s="7" t="s">
        <v>379</v>
      </c>
      <c r="D1035" s="13" t="s">
        <v>125</v>
      </c>
      <c r="E1035" s="7" t="s">
        <v>2655</v>
      </c>
      <c r="F1035" s="7" t="s">
        <v>2656</v>
      </c>
      <c r="G1035" s="13" t="s">
        <v>121</v>
      </c>
      <c r="H1035" s="13" t="s">
        <v>380</v>
      </c>
      <c r="I1035" s="13"/>
    </row>
    <row r="1036" spans="1:9" ht="18" x14ac:dyDescent="0.25">
      <c r="A1036" s="15" t="s">
        <v>378</v>
      </c>
      <c r="B1036" s="15" t="s">
        <v>92</v>
      </c>
      <c r="C1036" s="9" t="s">
        <v>379</v>
      </c>
      <c r="D1036" s="15" t="s">
        <v>125</v>
      </c>
      <c r="E1036" s="9" t="s">
        <v>2657</v>
      </c>
      <c r="F1036" s="9"/>
      <c r="G1036" s="15" t="s">
        <v>122</v>
      </c>
      <c r="H1036" s="15" t="s">
        <v>380</v>
      </c>
      <c r="I1036" s="15"/>
    </row>
    <row r="1037" spans="1:9" ht="18" x14ac:dyDescent="0.25">
      <c r="A1037" s="13" t="s">
        <v>378</v>
      </c>
      <c r="B1037" s="13" t="s">
        <v>92</v>
      </c>
      <c r="C1037" s="7" t="s">
        <v>379</v>
      </c>
      <c r="D1037" s="13" t="s">
        <v>125</v>
      </c>
      <c r="E1037" s="7" t="s">
        <v>2658</v>
      </c>
      <c r="F1037" s="7" t="s">
        <v>2659</v>
      </c>
      <c r="G1037" s="13" t="s">
        <v>122</v>
      </c>
      <c r="H1037" s="13" t="s">
        <v>380</v>
      </c>
      <c r="I1037" s="13"/>
    </row>
    <row r="1038" spans="1:9" ht="18" x14ac:dyDescent="0.25">
      <c r="A1038" s="15" t="s">
        <v>378</v>
      </c>
      <c r="B1038" s="15" t="s">
        <v>92</v>
      </c>
      <c r="C1038" s="9" t="s">
        <v>379</v>
      </c>
      <c r="D1038" s="15" t="s">
        <v>125</v>
      </c>
      <c r="E1038" s="9" t="s">
        <v>2660</v>
      </c>
      <c r="F1038" s="9"/>
      <c r="G1038" s="15" t="s">
        <v>122</v>
      </c>
      <c r="H1038" s="15" t="s">
        <v>380</v>
      </c>
      <c r="I1038" s="15"/>
    </row>
    <row r="1039" spans="1:9" ht="18" x14ac:dyDescent="0.25">
      <c r="A1039" s="13" t="s">
        <v>381</v>
      </c>
      <c r="B1039" s="13" t="s">
        <v>92</v>
      </c>
      <c r="C1039" s="7" t="s">
        <v>382</v>
      </c>
      <c r="D1039" s="13" t="s">
        <v>126</v>
      </c>
      <c r="E1039" s="7" t="s">
        <v>2661</v>
      </c>
      <c r="F1039" s="7"/>
      <c r="G1039" s="13" t="s">
        <v>121</v>
      </c>
      <c r="H1039" s="13" t="s">
        <v>383</v>
      </c>
      <c r="I1039" s="13"/>
    </row>
    <row r="1040" spans="1:9" ht="18" x14ac:dyDescent="0.25">
      <c r="A1040" s="15" t="s">
        <v>381</v>
      </c>
      <c r="B1040" s="15" t="s">
        <v>92</v>
      </c>
      <c r="C1040" s="9" t="s">
        <v>382</v>
      </c>
      <c r="D1040" s="15" t="s">
        <v>125</v>
      </c>
      <c r="E1040" s="9" t="s">
        <v>2662</v>
      </c>
      <c r="F1040" s="9"/>
      <c r="G1040" s="15" t="s">
        <v>121</v>
      </c>
      <c r="H1040" s="15" t="s">
        <v>383</v>
      </c>
      <c r="I1040" s="15"/>
    </row>
    <row r="1041" spans="1:9" ht="18" x14ac:dyDescent="0.25">
      <c r="A1041" s="13" t="s">
        <v>381</v>
      </c>
      <c r="B1041" s="13" t="s">
        <v>92</v>
      </c>
      <c r="C1041" s="7" t="s">
        <v>382</v>
      </c>
      <c r="D1041" s="13" t="s">
        <v>127</v>
      </c>
      <c r="E1041" s="7" t="s">
        <v>2663</v>
      </c>
      <c r="F1041" s="7" t="s">
        <v>2664</v>
      </c>
      <c r="G1041" s="13" t="s">
        <v>121</v>
      </c>
      <c r="H1041" s="13" t="s">
        <v>383</v>
      </c>
      <c r="I1041" s="13"/>
    </row>
    <row r="1042" spans="1:9" ht="36" x14ac:dyDescent="0.25">
      <c r="A1042" s="15" t="s">
        <v>384</v>
      </c>
      <c r="B1042" s="15" t="s">
        <v>92</v>
      </c>
      <c r="C1042" s="9" t="s">
        <v>385</v>
      </c>
      <c r="D1042" s="15" t="s">
        <v>125</v>
      </c>
      <c r="E1042" s="9" t="s">
        <v>2665</v>
      </c>
      <c r="F1042" s="9"/>
      <c r="G1042" s="15" t="s">
        <v>122</v>
      </c>
      <c r="H1042" s="15" t="s">
        <v>386</v>
      </c>
      <c r="I1042" s="15"/>
    </row>
    <row r="1043" spans="1:9" ht="36" x14ac:dyDescent="0.25">
      <c r="A1043" s="13" t="s">
        <v>384</v>
      </c>
      <c r="B1043" s="13" t="s">
        <v>92</v>
      </c>
      <c r="C1043" s="7" t="s">
        <v>385</v>
      </c>
      <c r="D1043" s="13" t="s">
        <v>125</v>
      </c>
      <c r="E1043" s="7" t="s">
        <v>2666</v>
      </c>
      <c r="F1043" s="7"/>
      <c r="G1043" s="13" t="s">
        <v>122</v>
      </c>
      <c r="H1043" s="13" t="s">
        <v>386</v>
      </c>
      <c r="I1043" s="13"/>
    </row>
    <row r="1044" spans="1:9" ht="36" x14ac:dyDescent="0.25">
      <c r="A1044" s="15" t="s">
        <v>384</v>
      </c>
      <c r="B1044" s="15" t="s">
        <v>92</v>
      </c>
      <c r="C1044" s="9" t="s">
        <v>385</v>
      </c>
      <c r="D1044" s="15" t="s">
        <v>125</v>
      </c>
      <c r="E1044" s="9" t="s">
        <v>2667</v>
      </c>
      <c r="F1044" s="9" t="s">
        <v>2668</v>
      </c>
      <c r="G1044" s="15" t="s">
        <v>121</v>
      </c>
      <c r="H1044" s="15" t="s">
        <v>386</v>
      </c>
      <c r="I1044" s="15"/>
    </row>
    <row r="1045" spans="1:9" ht="36" x14ac:dyDescent="0.25">
      <c r="A1045" s="13" t="s">
        <v>384</v>
      </c>
      <c r="B1045" s="13" t="s">
        <v>92</v>
      </c>
      <c r="C1045" s="7" t="s">
        <v>385</v>
      </c>
      <c r="D1045" s="13" t="s">
        <v>125</v>
      </c>
      <c r="E1045" s="7" t="s">
        <v>2669</v>
      </c>
      <c r="F1045" s="7" t="s">
        <v>2670</v>
      </c>
      <c r="G1045" s="13" t="s">
        <v>121</v>
      </c>
      <c r="H1045" s="13" t="s">
        <v>386</v>
      </c>
      <c r="I1045" s="13"/>
    </row>
    <row r="1046" spans="1:9" ht="36" x14ac:dyDescent="0.25">
      <c r="A1046" s="15" t="s">
        <v>384</v>
      </c>
      <c r="B1046" s="15" t="s">
        <v>92</v>
      </c>
      <c r="C1046" s="9" t="s">
        <v>385</v>
      </c>
      <c r="D1046" s="15" t="s">
        <v>125</v>
      </c>
      <c r="E1046" s="9" t="s">
        <v>2671</v>
      </c>
      <c r="F1046" s="9" t="s">
        <v>2672</v>
      </c>
      <c r="G1046" s="15" t="s">
        <v>121</v>
      </c>
      <c r="H1046" s="15" t="s">
        <v>386</v>
      </c>
      <c r="I1046" s="15"/>
    </row>
    <row r="1047" spans="1:9" ht="36" x14ac:dyDescent="0.25">
      <c r="A1047" s="13" t="s">
        <v>384</v>
      </c>
      <c r="B1047" s="13" t="s">
        <v>92</v>
      </c>
      <c r="C1047" s="7" t="s">
        <v>385</v>
      </c>
      <c r="D1047" s="13" t="s">
        <v>125</v>
      </c>
      <c r="E1047" s="7" t="s">
        <v>2673</v>
      </c>
      <c r="F1047" s="7"/>
      <c r="G1047" s="13" t="s">
        <v>122</v>
      </c>
      <c r="H1047" s="13" t="s">
        <v>386</v>
      </c>
      <c r="I1047" s="13"/>
    </row>
    <row r="1048" spans="1:9" ht="36" x14ac:dyDescent="0.25">
      <c r="A1048" s="15" t="s">
        <v>384</v>
      </c>
      <c r="B1048" s="15" t="s">
        <v>92</v>
      </c>
      <c r="C1048" s="9" t="s">
        <v>385</v>
      </c>
      <c r="D1048" s="15" t="s">
        <v>125</v>
      </c>
      <c r="E1048" s="9" t="s">
        <v>2674</v>
      </c>
      <c r="F1048" s="9" t="s">
        <v>2675</v>
      </c>
      <c r="G1048" s="15" t="s">
        <v>122</v>
      </c>
      <c r="H1048" s="15" t="s">
        <v>386</v>
      </c>
      <c r="I1048" s="15"/>
    </row>
    <row r="1049" spans="1:9" ht="36" x14ac:dyDescent="0.25">
      <c r="A1049" s="13" t="s">
        <v>387</v>
      </c>
      <c r="B1049" s="13" t="s">
        <v>93</v>
      </c>
      <c r="C1049" s="7" t="s">
        <v>388</v>
      </c>
      <c r="D1049" s="13" t="s">
        <v>124</v>
      </c>
      <c r="E1049" s="7" t="s">
        <v>2676</v>
      </c>
      <c r="F1049" s="7"/>
      <c r="G1049" s="13" t="s">
        <v>123</v>
      </c>
      <c r="H1049" s="13" t="s">
        <v>389</v>
      </c>
      <c r="I1049" s="13"/>
    </row>
    <row r="1050" spans="1:9" ht="18" x14ac:dyDescent="0.25">
      <c r="A1050" s="15" t="s">
        <v>387</v>
      </c>
      <c r="B1050" s="15" t="s">
        <v>93</v>
      </c>
      <c r="C1050" s="9" t="s">
        <v>388</v>
      </c>
      <c r="D1050" s="15" t="s">
        <v>124</v>
      </c>
      <c r="E1050" s="9" t="s">
        <v>2677</v>
      </c>
      <c r="F1050" s="9"/>
      <c r="G1050" s="15" t="s">
        <v>123</v>
      </c>
      <c r="H1050" s="15" t="s">
        <v>389</v>
      </c>
      <c r="I1050" s="15"/>
    </row>
    <row r="1051" spans="1:9" ht="36" x14ac:dyDescent="0.25">
      <c r="A1051" s="13" t="s">
        <v>387</v>
      </c>
      <c r="B1051" s="13" t="s">
        <v>93</v>
      </c>
      <c r="C1051" s="7" t="s">
        <v>388</v>
      </c>
      <c r="D1051" s="13" t="s">
        <v>125</v>
      </c>
      <c r="E1051" s="7" t="s">
        <v>2678</v>
      </c>
      <c r="F1051" s="7" t="s">
        <v>2679</v>
      </c>
      <c r="G1051" s="13" t="s">
        <v>122</v>
      </c>
      <c r="H1051" s="13" t="s">
        <v>389</v>
      </c>
      <c r="I1051" s="13"/>
    </row>
    <row r="1052" spans="1:9" ht="36" x14ac:dyDescent="0.25">
      <c r="A1052" s="15" t="s">
        <v>387</v>
      </c>
      <c r="B1052" s="15" t="s">
        <v>93</v>
      </c>
      <c r="C1052" s="9" t="s">
        <v>388</v>
      </c>
      <c r="D1052" s="15" t="s">
        <v>125</v>
      </c>
      <c r="E1052" s="9" t="s">
        <v>2680</v>
      </c>
      <c r="F1052" s="9" t="s">
        <v>2681</v>
      </c>
      <c r="G1052" s="15" t="s">
        <v>122</v>
      </c>
      <c r="H1052" s="15" t="s">
        <v>389</v>
      </c>
      <c r="I1052" s="15"/>
    </row>
    <row r="1053" spans="1:9" ht="18" x14ac:dyDescent="0.25">
      <c r="A1053" s="13" t="s">
        <v>387</v>
      </c>
      <c r="B1053" s="13" t="s">
        <v>93</v>
      </c>
      <c r="C1053" s="7" t="s">
        <v>388</v>
      </c>
      <c r="D1053" s="13" t="s">
        <v>125</v>
      </c>
      <c r="E1053" s="7" t="s">
        <v>2682</v>
      </c>
      <c r="F1053" s="7"/>
      <c r="G1053" s="13" t="s">
        <v>122</v>
      </c>
      <c r="H1053" s="13" t="s">
        <v>389</v>
      </c>
      <c r="I1053" s="13"/>
    </row>
    <row r="1054" spans="1:9" ht="18" x14ac:dyDescent="0.25">
      <c r="A1054" s="15" t="s">
        <v>387</v>
      </c>
      <c r="B1054" s="15" t="s">
        <v>93</v>
      </c>
      <c r="C1054" s="9" t="s">
        <v>388</v>
      </c>
      <c r="D1054" s="15" t="s">
        <v>124</v>
      </c>
      <c r="E1054" s="9" t="s">
        <v>2683</v>
      </c>
      <c r="F1054" s="9"/>
      <c r="G1054" s="15" t="s">
        <v>123</v>
      </c>
      <c r="H1054" s="15" t="s">
        <v>389</v>
      </c>
      <c r="I1054" s="15"/>
    </row>
    <row r="1055" spans="1:9" ht="36" x14ac:dyDescent="0.25">
      <c r="A1055" s="13" t="s">
        <v>387</v>
      </c>
      <c r="B1055" s="13" t="s">
        <v>93</v>
      </c>
      <c r="C1055" s="7" t="s">
        <v>388</v>
      </c>
      <c r="D1055" s="13" t="s">
        <v>125</v>
      </c>
      <c r="E1055" s="7" t="s">
        <v>2684</v>
      </c>
      <c r="F1055" s="7"/>
      <c r="G1055" s="13" t="s">
        <v>122</v>
      </c>
      <c r="H1055" s="13" t="s">
        <v>389</v>
      </c>
      <c r="I1055" s="13" t="s">
        <v>1318</v>
      </c>
    </row>
    <row r="1056" spans="1:9" ht="36" x14ac:dyDescent="0.25">
      <c r="A1056" s="15" t="s">
        <v>390</v>
      </c>
      <c r="B1056" s="15" t="s">
        <v>93</v>
      </c>
      <c r="C1056" s="9" t="s">
        <v>391</v>
      </c>
      <c r="D1056" s="15" t="s">
        <v>125</v>
      </c>
      <c r="E1056" s="9" t="s">
        <v>2685</v>
      </c>
      <c r="F1056" s="9" t="s">
        <v>2686</v>
      </c>
      <c r="G1056" s="15" t="s">
        <v>121</v>
      </c>
      <c r="H1056" s="15" t="s">
        <v>2687</v>
      </c>
      <c r="I1056" s="15"/>
    </row>
    <row r="1057" spans="1:9" ht="18" x14ac:dyDescent="0.25">
      <c r="A1057" s="13" t="s">
        <v>390</v>
      </c>
      <c r="B1057" s="13" t="s">
        <v>93</v>
      </c>
      <c r="C1057" s="7" t="s">
        <v>391</v>
      </c>
      <c r="D1057" s="13" t="s">
        <v>125</v>
      </c>
      <c r="E1057" s="7" t="s">
        <v>2688</v>
      </c>
      <c r="F1057" s="7" t="s">
        <v>2689</v>
      </c>
      <c r="G1057" s="13" t="s">
        <v>121</v>
      </c>
      <c r="H1057" s="13" t="s">
        <v>2687</v>
      </c>
      <c r="I1057" s="13"/>
    </row>
    <row r="1058" spans="1:9" ht="36" x14ac:dyDescent="0.25">
      <c r="A1058" s="15" t="s">
        <v>390</v>
      </c>
      <c r="B1058" s="15" t="s">
        <v>93</v>
      </c>
      <c r="C1058" s="9" t="s">
        <v>391</v>
      </c>
      <c r="D1058" s="15" t="s">
        <v>125</v>
      </c>
      <c r="E1058" s="9" t="s">
        <v>2690</v>
      </c>
      <c r="F1058" s="9" t="s">
        <v>2691</v>
      </c>
      <c r="G1058" s="15" t="s">
        <v>121</v>
      </c>
      <c r="H1058" s="15" t="s">
        <v>2687</v>
      </c>
      <c r="I1058" s="15"/>
    </row>
    <row r="1059" spans="1:9" ht="18" x14ac:dyDescent="0.25">
      <c r="A1059" s="13" t="s">
        <v>390</v>
      </c>
      <c r="B1059" s="13" t="s">
        <v>93</v>
      </c>
      <c r="C1059" s="7" t="s">
        <v>391</v>
      </c>
      <c r="D1059" s="13" t="s">
        <v>125</v>
      </c>
      <c r="E1059" s="7" t="s">
        <v>2692</v>
      </c>
      <c r="F1059" s="7" t="s">
        <v>2693</v>
      </c>
      <c r="G1059" s="13" t="s">
        <v>121</v>
      </c>
      <c r="H1059" s="13" t="s">
        <v>2687</v>
      </c>
      <c r="I1059" s="13"/>
    </row>
    <row r="1060" spans="1:9" ht="18" x14ac:dyDescent="0.25">
      <c r="A1060" s="15" t="s">
        <v>390</v>
      </c>
      <c r="B1060" s="15" t="s">
        <v>93</v>
      </c>
      <c r="C1060" s="9" t="s">
        <v>391</v>
      </c>
      <c r="D1060" s="15" t="s">
        <v>125</v>
      </c>
      <c r="E1060" s="9" t="s">
        <v>2694</v>
      </c>
      <c r="F1060" s="9" t="s">
        <v>2695</v>
      </c>
      <c r="G1060" s="15" t="s">
        <v>121</v>
      </c>
      <c r="H1060" s="15" t="s">
        <v>2687</v>
      </c>
      <c r="I1060" s="15"/>
    </row>
    <row r="1061" spans="1:9" ht="18" x14ac:dyDescent="0.25">
      <c r="A1061" s="13" t="s">
        <v>390</v>
      </c>
      <c r="B1061" s="13" t="s">
        <v>93</v>
      </c>
      <c r="C1061" s="7" t="s">
        <v>391</v>
      </c>
      <c r="D1061" s="13" t="s">
        <v>125</v>
      </c>
      <c r="E1061" s="7" t="s">
        <v>2696</v>
      </c>
      <c r="F1061" s="7"/>
      <c r="G1061" s="13" t="s">
        <v>121</v>
      </c>
      <c r="H1061" s="13" t="s">
        <v>2687</v>
      </c>
      <c r="I1061" s="13"/>
    </row>
    <row r="1062" spans="1:9" ht="18" x14ac:dyDescent="0.25">
      <c r="A1062" s="15" t="s">
        <v>390</v>
      </c>
      <c r="B1062" s="15" t="s">
        <v>93</v>
      </c>
      <c r="C1062" s="9" t="s">
        <v>391</v>
      </c>
      <c r="D1062" s="15" t="s">
        <v>125</v>
      </c>
      <c r="E1062" s="9" t="s">
        <v>2697</v>
      </c>
      <c r="F1062" s="9"/>
      <c r="G1062" s="15" t="s">
        <v>121</v>
      </c>
      <c r="H1062" s="15" t="s">
        <v>2687</v>
      </c>
      <c r="I1062" s="15"/>
    </row>
    <row r="1063" spans="1:9" ht="36" x14ac:dyDescent="0.25">
      <c r="A1063" s="13" t="s">
        <v>390</v>
      </c>
      <c r="B1063" s="13" t="s">
        <v>93</v>
      </c>
      <c r="C1063" s="7" t="s">
        <v>391</v>
      </c>
      <c r="D1063" s="13" t="s">
        <v>125</v>
      </c>
      <c r="E1063" s="7" t="s">
        <v>2698</v>
      </c>
      <c r="F1063" s="7" t="s">
        <v>2699</v>
      </c>
      <c r="G1063" s="13" t="s">
        <v>121</v>
      </c>
      <c r="H1063" s="13" t="s">
        <v>2687</v>
      </c>
      <c r="I1063" s="13"/>
    </row>
    <row r="1064" spans="1:9" ht="18" x14ac:dyDescent="0.25">
      <c r="A1064" s="15" t="s">
        <v>390</v>
      </c>
      <c r="B1064" s="15" t="s">
        <v>93</v>
      </c>
      <c r="C1064" s="9" t="s">
        <v>391</v>
      </c>
      <c r="D1064" s="15" t="s">
        <v>125</v>
      </c>
      <c r="E1064" s="9" t="s">
        <v>2700</v>
      </c>
      <c r="F1064" s="9" t="s">
        <v>2701</v>
      </c>
      <c r="G1064" s="15" t="s">
        <v>121</v>
      </c>
      <c r="H1064" s="15" t="s">
        <v>2687</v>
      </c>
      <c r="I1064" s="15"/>
    </row>
    <row r="1065" spans="1:9" ht="18" x14ac:dyDescent="0.25">
      <c r="A1065" s="13" t="s">
        <v>390</v>
      </c>
      <c r="B1065" s="13" t="s">
        <v>93</v>
      </c>
      <c r="C1065" s="7" t="s">
        <v>391</v>
      </c>
      <c r="D1065" s="13" t="s">
        <v>125</v>
      </c>
      <c r="E1065" s="7" t="s">
        <v>2702</v>
      </c>
      <c r="F1065" s="7"/>
      <c r="G1065" s="13" t="s">
        <v>121</v>
      </c>
      <c r="H1065" s="13" t="s">
        <v>2687</v>
      </c>
      <c r="I1065" s="13"/>
    </row>
    <row r="1066" spans="1:9" ht="18" x14ac:dyDescent="0.25">
      <c r="A1066" s="15" t="s">
        <v>390</v>
      </c>
      <c r="B1066" s="15" t="s">
        <v>93</v>
      </c>
      <c r="C1066" s="9" t="s">
        <v>391</v>
      </c>
      <c r="D1066" s="15" t="s">
        <v>125</v>
      </c>
      <c r="E1066" s="9" t="s">
        <v>2703</v>
      </c>
      <c r="F1066" s="9" t="s">
        <v>2704</v>
      </c>
      <c r="G1066" s="15" t="s">
        <v>121</v>
      </c>
      <c r="H1066" s="15" t="s">
        <v>2705</v>
      </c>
      <c r="I1066" s="15" t="s">
        <v>1275</v>
      </c>
    </row>
    <row r="1067" spans="1:9" ht="36" x14ac:dyDescent="0.25">
      <c r="A1067" s="13" t="s">
        <v>390</v>
      </c>
      <c r="B1067" s="13" t="s">
        <v>93</v>
      </c>
      <c r="C1067" s="7" t="s">
        <v>391</v>
      </c>
      <c r="D1067" s="13" t="s">
        <v>125</v>
      </c>
      <c r="E1067" s="7" t="s">
        <v>2706</v>
      </c>
      <c r="F1067" s="7" t="s">
        <v>2707</v>
      </c>
      <c r="G1067" s="13" t="s">
        <v>121</v>
      </c>
      <c r="H1067" s="13" t="s">
        <v>2708</v>
      </c>
      <c r="I1067" s="13"/>
    </row>
    <row r="1068" spans="1:9" ht="18" x14ac:dyDescent="0.25">
      <c r="A1068" s="15" t="s">
        <v>390</v>
      </c>
      <c r="B1068" s="15" t="s">
        <v>93</v>
      </c>
      <c r="C1068" s="9" t="s">
        <v>391</v>
      </c>
      <c r="D1068" s="15" t="s">
        <v>125</v>
      </c>
      <c r="E1068" s="9" t="s">
        <v>2709</v>
      </c>
      <c r="F1068" s="9"/>
      <c r="G1068" s="15" t="s">
        <v>121</v>
      </c>
      <c r="H1068" s="15" t="s">
        <v>2708</v>
      </c>
      <c r="I1068" s="15"/>
    </row>
    <row r="1069" spans="1:9" ht="18" x14ac:dyDescent="0.25">
      <c r="A1069" s="13" t="s">
        <v>390</v>
      </c>
      <c r="B1069" s="13" t="s">
        <v>93</v>
      </c>
      <c r="C1069" s="7" t="s">
        <v>391</v>
      </c>
      <c r="D1069" s="13" t="s">
        <v>125</v>
      </c>
      <c r="E1069" s="7" t="s">
        <v>2710</v>
      </c>
      <c r="F1069" s="7" t="s">
        <v>2711</v>
      </c>
      <c r="G1069" s="13" t="s">
        <v>121</v>
      </c>
      <c r="H1069" s="13" t="s">
        <v>2708</v>
      </c>
      <c r="I1069" s="13"/>
    </row>
    <row r="1070" spans="1:9" ht="18" x14ac:dyDescent="0.25">
      <c r="A1070" s="15" t="s">
        <v>390</v>
      </c>
      <c r="B1070" s="15" t="s">
        <v>93</v>
      </c>
      <c r="C1070" s="9" t="s">
        <v>391</v>
      </c>
      <c r="D1070" s="15" t="s">
        <v>125</v>
      </c>
      <c r="E1070" s="9" t="s">
        <v>2712</v>
      </c>
      <c r="F1070" s="9"/>
      <c r="G1070" s="15" t="s">
        <v>122</v>
      </c>
      <c r="H1070" s="15" t="s">
        <v>2708</v>
      </c>
      <c r="I1070" s="15"/>
    </row>
    <row r="1071" spans="1:9" ht="36" x14ac:dyDescent="0.25">
      <c r="A1071" s="13" t="s">
        <v>390</v>
      </c>
      <c r="B1071" s="13" t="s">
        <v>93</v>
      </c>
      <c r="C1071" s="7" t="s">
        <v>391</v>
      </c>
      <c r="D1071" s="13" t="s">
        <v>125</v>
      </c>
      <c r="E1071" s="7" t="s">
        <v>2713</v>
      </c>
      <c r="F1071" s="7" t="s">
        <v>2714</v>
      </c>
      <c r="G1071" s="13" t="s">
        <v>122</v>
      </c>
      <c r="H1071" s="13" t="s">
        <v>2708</v>
      </c>
      <c r="I1071" s="13"/>
    </row>
    <row r="1072" spans="1:9" ht="36" x14ac:dyDescent="0.25">
      <c r="A1072" s="15" t="s">
        <v>390</v>
      </c>
      <c r="B1072" s="15" t="s">
        <v>93</v>
      </c>
      <c r="C1072" s="9" t="s">
        <v>391</v>
      </c>
      <c r="D1072" s="15" t="s">
        <v>125</v>
      </c>
      <c r="E1072" s="9" t="s">
        <v>2715</v>
      </c>
      <c r="F1072" s="9"/>
      <c r="G1072" s="15" t="s">
        <v>121</v>
      </c>
      <c r="H1072" s="15" t="s">
        <v>2708</v>
      </c>
      <c r="I1072" s="15"/>
    </row>
    <row r="1073" spans="1:9" ht="36" x14ac:dyDescent="0.25">
      <c r="A1073" s="13" t="s">
        <v>390</v>
      </c>
      <c r="B1073" s="13" t="s">
        <v>93</v>
      </c>
      <c r="C1073" s="7" t="s">
        <v>391</v>
      </c>
      <c r="D1073" s="13" t="s">
        <v>125</v>
      </c>
      <c r="E1073" s="7" t="s">
        <v>2716</v>
      </c>
      <c r="F1073" s="7" t="s">
        <v>2717</v>
      </c>
      <c r="G1073" s="13" t="s">
        <v>121</v>
      </c>
      <c r="H1073" s="13" t="s">
        <v>2708</v>
      </c>
      <c r="I1073" s="13"/>
    </row>
    <row r="1074" spans="1:9" ht="36" x14ac:dyDescent="0.25">
      <c r="A1074" s="15" t="s">
        <v>390</v>
      </c>
      <c r="B1074" s="15" t="s">
        <v>93</v>
      </c>
      <c r="C1074" s="9" t="s">
        <v>391</v>
      </c>
      <c r="D1074" s="15" t="s">
        <v>125</v>
      </c>
      <c r="E1074" s="9" t="s">
        <v>2718</v>
      </c>
      <c r="F1074" s="9" t="s">
        <v>2719</v>
      </c>
      <c r="G1074" s="15" t="s">
        <v>121</v>
      </c>
      <c r="H1074" s="15" t="s">
        <v>2720</v>
      </c>
      <c r="I1074" s="15"/>
    </row>
    <row r="1075" spans="1:9" ht="18" x14ac:dyDescent="0.25">
      <c r="A1075" s="13" t="s">
        <v>390</v>
      </c>
      <c r="B1075" s="13" t="s">
        <v>93</v>
      </c>
      <c r="C1075" s="7" t="s">
        <v>391</v>
      </c>
      <c r="D1075" s="13" t="s">
        <v>125</v>
      </c>
      <c r="E1075" s="7" t="s">
        <v>2721</v>
      </c>
      <c r="F1075" s="7"/>
      <c r="G1075" s="13" t="s">
        <v>121</v>
      </c>
      <c r="H1075" s="13" t="s">
        <v>2722</v>
      </c>
      <c r="I1075" s="13"/>
    </row>
    <row r="1076" spans="1:9" ht="18" x14ac:dyDescent="0.25">
      <c r="A1076" s="15" t="s">
        <v>390</v>
      </c>
      <c r="B1076" s="15" t="s">
        <v>93</v>
      </c>
      <c r="C1076" s="9" t="s">
        <v>391</v>
      </c>
      <c r="D1076" s="15" t="s">
        <v>125</v>
      </c>
      <c r="E1076" s="9" t="s">
        <v>2723</v>
      </c>
      <c r="F1076" s="9"/>
      <c r="G1076" s="15" t="s">
        <v>121</v>
      </c>
      <c r="H1076" s="15" t="s">
        <v>2722</v>
      </c>
      <c r="I1076" s="15"/>
    </row>
    <row r="1077" spans="1:9" ht="36" x14ac:dyDescent="0.25">
      <c r="A1077" s="13" t="s">
        <v>390</v>
      </c>
      <c r="B1077" s="13" t="s">
        <v>93</v>
      </c>
      <c r="C1077" s="7" t="s">
        <v>391</v>
      </c>
      <c r="D1077" s="13" t="s">
        <v>125</v>
      </c>
      <c r="E1077" s="7" t="s">
        <v>2724</v>
      </c>
      <c r="F1077" s="7"/>
      <c r="G1077" s="13" t="s">
        <v>121</v>
      </c>
      <c r="H1077" s="13" t="s">
        <v>2722</v>
      </c>
      <c r="I1077" s="13"/>
    </row>
    <row r="1078" spans="1:9" ht="18" x14ac:dyDescent="0.25">
      <c r="A1078" s="15" t="s">
        <v>390</v>
      </c>
      <c r="B1078" s="15" t="s">
        <v>93</v>
      </c>
      <c r="C1078" s="9" t="s">
        <v>391</v>
      </c>
      <c r="D1078" s="15" t="s">
        <v>125</v>
      </c>
      <c r="E1078" s="9" t="s">
        <v>2725</v>
      </c>
      <c r="F1078" s="9"/>
      <c r="G1078" s="15" t="s">
        <v>121</v>
      </c>
      <c r="H1078" s="15" t="s">
        <v>2722</v>
      </c>
      <c r="I1078" s="15"/>
    </row>
    <row r="1079" spans="1:9" ht="54" x14ac:dyDescent="0.25">
      <c r="A1079" s="13" t="s">
        <v>390</v>
      </c>
      <c r="B1079" s="13" t="s">
        <v>93</v>
      </c>
      <c r="C1079" s="7" t="s">
        <v>391</v>
      </c>
      <c r="D1079" s="13" t="s">
        <v>125</v>
      </c>
      <c r="E1079" s="7" t="s">
        <v>2726</v>
      </c>
      <c r="F1079" s="7" t="s">
        <v>2727</v>
      </c>
      <c r="G1079" s="13" t="s">
        <v>121</v>
      </c>
      <c r="H1079" s="13" t="s">
        <v>2722</v>
      </c>
      <c r="I1079" s="13"/>
    </row>
    <row r="1080" spans="1:9" ht="18" x14ac:dyDescent="0.25">
      <c r="A1080" s="15" t="s">
        <v>390</v>
      </c>
      <c r="B1080" s="15" t="s">
        <v>93</v>
      </c>
      <c r="C1080" s="9" t="s">
        <v>391</v>
      </c>
      <c r="D1080" s="15" t="s">
        <v>125</v>
      </c>
      <c r="E1080" s="9" t="s">
        <v>2728</v>
      </c>
      <c r="F1080" s="9" t="s">
        <v>2729</v>
      </c>
      <c r="G1080" s="15" t="s">
        <v>121</v>
      </c>
      <c r="H1080" s="15" t="s">
        <v>2722</v>
      </c>
      <c r="I1080" s="15"/>
    </row>
    <row r="1081" spans="1:9" ht="18" x14ac:dyDescent="0.25">
      <c r="A1081" s="13" t="s">
        <v>390</v>
      </c>
      <c r="B1081" s="13" t="s">
        <v>93</v>
      </c>
      <c r="C1081" s="7" t="s">
        <v>391</v>
      </c>
      <c r="D1081" s="13" t="s">
        <v>125</v>
      </c>
      <c r="E1081" s="7" t="s">
        <v>2730</v>
      </c>
      <c r="F1081" s="7"/>
      <c r="G1081" s="13" t="s">
        <v>121</v>
      </c>
      <c r="H1081" s="13" t="s">
        <v>2722</v>
      </c>
      <c r="I1081" s="13"/>
    </row>
    <row r="1082" spans="1:9" ht="18" x14ac:dyDescent="0.25">
      <c r="A1082" s="15" t="s">
        <v>390</v>
      </c>
      <c r="B1082" s="15" t="s">
        <v>93</v>
      </c>
      <c r="C1082" s="9" t="s">
        <v>391</v>
      </c>
      <c r="D1082" s="15" t="s">
        <v>125</v>
      </c>
      <c r="E1082" s="9" t="s">
        <v>2731</v>
      </c>
      <c r="F1082" s="9"/>
      <c r="G1082" s="15" t="s">
        <v>121</v>
      </c>
      <c r="H1082" s="15" t="s">
        <v>2722</v>
      </c>
      <c r="I1082" s="15"/>
    </row>
    <row r="1083" spans="1:9" ht="18" x14ac:dyDescent="0.25">
      <c r="A1083" s="13" t="s">
        <v>390</v>
      </c>
      <c r="B1083" s="13" t="s">
        <v>93</v>
      </c>
      <c r="C1083" s="7" t="s">
        <v>391</v>
      </c>
      <c r="D1083" s="13" t="s">
        <v>125</v>
      </c>
      <c r="E1083" s="7" t="s">
        <v>2732</v>
      </c>
      <c r="F1083" s="7"/>
      <c r="G1083" s="13" t="s">
        <v>123</v>
      </c>
      <c r="H1083" s="13" t="s">
        <v>2722</v>
      </c>
      <c r="I1083" s="13"/>
    </row>
    <row r="1084" spans="1:9" ht="18" x14ac:dyDescent="0.25">
      <c r="A1084" s="15" t="s">
        <v>390</v>
      </c>
      <c r="B1084" s="15" t="s">
        <v>93</v>
      </c>
      <c r="C1084" s="9" t="s">
        <v>391</v>
      </c>
      <c r="D1084" s="15" t="s">
        <v>125</v>
      </c>
      <c r="E1084" s="9" t="s">
        <v>2733</v>
      </c>
      <c r="F1084" s="9"/>
      <c r="G1084" s="15" t="s">
        <v>123</v>
      </c>
      <c r="H1084" s="15" t="s">
        <v>2722</v>
      </c>
      <c r="I1084" s="15"/>
    </row>
    <row r="1085" spans="1:9" ht="18" x14ac:dyDescent="0.25">
      <c r="A1085" s="13" t="s">
        <v>390</v>
      </c>
      <c r="B1085" s="13" t="s">
        <v>93</v>
      </c>
      <c r="C1085" s="7" t="s">
        <v>391</v>
      </c>
      <c r="D1085" s="13" t="s">
        <v>125</v>
      </c>
      <c r="E1085" s="7" t="s">
        <v>2734</v>
      </c>
      <c r="F1085" s="7"/>
      <c r="G1085" s="13" t="s">
        <v>122</v>
      </c>
      <c r="H1085" s="13" t="s">
        <v>2735</v>
      </c>
      <c r="I1085" s="13"/>
    </row>
    <row r="1086" spans="1:9" ht="18" x14ac:dyDescent="0.25">
      <c r="A1086" s="15" t="s">
        <v>390</v>
      </c>
      <c r="B1086" s="15" t="s">
        <v>93</v>
      </c>
      <c r="C1086" s="9" t="s">
        <v>391</v>
      </c>
      <c r="D1086" s="15" t="s">
        <v>125</v>
      </c>
      <c r="E1086" s="9" t="s">
        <v>2736</v>
      </c>
      <c r="F1086" s="9"/>
      <c r="G1086" s="15" t="s">
        <v>121</v>
      </c>
      <c r="H1086" s="15" t="s">
        <v>2735</v>
      </c>
      <c r="I1086" s="15"/>
    </row>
    <row r="1087" spans="1:9" ht="18" x14ac:dyDescent="0.25">
      <c r="A1087" s="13" t="s">
        <v>390</v>
      </c>
      <c r="B1087" s="13" t="s">
        <v>93</v>
      </c>
      <c r="C1087" s="7" t="s">
        <v>391</v>
      </c>
      <c r="D1087" s="13" t="s">
        <v>124</v>
      </c>
      <c r="E1087" s="7" t="s">
        <v>2737</v>
      </c>
      <c r="F1087" s="7"/>
      <c r="G1087" s="13" t="s">
        <v>123</v>
      </c>
      <c r="H1087" s="13" t="s">
        <v>2735</v>
      </c>
      <c r="I1087" s="13"/>
    </row>
    <row r="1088" spans="1:9" ht="18" x14ac:dyDescent="0.25">
      <c r="A1088" s="15" t="s">
        <v>390</v>
      </c>
      <c r="B1088" s="15" t="s">
        <v>93</v>
      </c>
      <c r="C1088" s="9" t="s">
        <v>391</v>
      </c>
      <c r="D1088" s="15" t="s">
        <v>125</v>
      </c>
      <c r="E1088" s="9" t="s">
        <v>2738</v>
      </c>
      <c r="F1088" s="9"/>
      <c r="G1088" s="15" t="s">
        <v>121</v>
      </c>
      <c r="H1088" s="15" t="s">
        <v>2735</v>
      </c>
      <c r="I1088" s="15"/>
    </row>
    <row r="1089" spans="1:9" ht="36" x14ac:dyDescent="0.25">
      <c r="A1089" s="13" t="s">
        <v>390</v>
      </c>
      <c r="B1089" s="13" t="s">
        <v>93</v>
      </c>
      <c r="C1089" s="7" t="s">
        <v>391</v>
      </c>
      <c r="D1089" s="13" t="s">
        <v>125</v>
      </c>
      <c r="E1089" s="7" t="s">
        <v>2739</v>
      </c>
      <c r="F1089" s="7"/>
      <c r="G1089" s="13" t="s">
        <v>121</v>
      </c>
      <c r="H1089" s="13" t="s">
        <v>2735</v>
      </c>
      <c r="I1089" s="13"/>
    </row>
    <row r="1090" spans="1:9" ht="36" x14ac:dyDescent="0.25">
      <c r="A1090" s="15" t="s">
        <v>390</v>
      </c>
      <c r="B1090" s="15" t="s">
        <v>93</v>
      </c>
      <c r="C1090" s="9" t="s">
        <v>391</v>
      </c>
      <c r="D1090" s="15" t="s">
        <v>125</v>
      </c>
      <c r="E1090" s="9" t="s">
        <v>2740</v>
      </c>
      <c r="F1090" s="9" t="s">
        <v>2741</v>
      </c>
      <c r="G1090" s="15" t="s">
        <v>121</v>
      </c>
      <c r="H1090" s="15" t="s">
        <v>2735</v>
      </c>
      <c r="I1090" s="15"/>
    </row>
    <row r="1091" spans="1:9" ht="18" x14ac:dyDescent="0.25">
      <c r="A1091" s="13" t="s">
        <v>390</v>
      </c>
      <c r="B1091" s="13" t="s">
        <v>93</v>
      </c>
      <c r="C1091" s="7" t="s">
        <v>391</v>
      </c>
      <c r="D1091" s="13" t="s">
        <v>125</v>
      </c>
      <c r="E1091" s="7" t="s">
        <v>2742</v>
      </c>
      <c r="F1091" s="7"/>
      <c r="G1091" s="13" t="s">
        <v>122</v>
      </c>
      <c r="H1091" s="13" t="s">
        <v>2735</v>
      </c>
      <c r="I1091" s="13"/>
    </row>
    <row r="1092" spans="1:9" ht="36" x14ac:dyDescent="0.25">
      <c r="A1092" s="15" t="s">
        <v>390</v>
      </c>
      <c r="B1092" s="15" t="s">
        <v>93</v>
      </c>
      <c r="C1092" s="9" t="s">
        <v>391</v>
      </c>
      <c r="D1092" s="15" t="s">
        <v>125</v>
      </c>
      <c r="E1092" s="9" t="s">
        <v>2743</v>
      </c>
      <c r="F1092" s="9"/>
      <c r="G1092" s="15" t="s">
        <v>122</v>
      </c>
      <c r="H1092" s="15" t="s">
        <v>2735</v>
      </c>
      <c r="I1092" s="15" t="s">
        <v>1275</v>
      </c>
    </row>
    <row r="1093" spans="1:9" ht="36" x14ac:dyDescent="0.25">
      <c r="A1093" s="13" t="s">
        <v>390</v>
      </c>
      <c r="B1093" s="13" t="s">
        <v>93</v>
      </c>
      <c r="C1093" s="7" t="s">
        <v>391</v>
      </c>
      <c r="D1093" s="13" t="s">
        <v>125</v>
      </c>
      <c r="E1093" s="7" t="s">
        <v>2744</v>
      </c>
      <c r="F1093" s="7" t="s">
        <v>2745</v>
      </c>
      <c r="G1093" s="13" t="s">
        <v>121</v>
      </c>
      <c r="H1093" s="13" t="s">
        <v>2735</v>
      </c>
      <c r="I1093" s="13"/>
    </row>
    <row r="1094" spans="1:9" ht="36" x14ac:dyDescent="0.25">
      <c r="A1094" s="15" t="s">
        <v>390</v>
      </c>
      <c r="B1094" s="15" t="s">
        <v>93</v>
      </c>
      <c r="C1094" s="9" t="s">
        <v>391</v>
      </c>
      <c r="D1094" s="15" t="s">
        <v>125</v>
      </c>
      <c r="E1094" s="9" t="s">
        <v>2746</v>
      </c>
      <c r="F1094" s="9" t="s">
        <v>2747</v>
      </c>
      <c r="G1094" s="15" t="s">
        <v>121</v>
      </c>
      <c r="H1094" s="15" t="s">
        <v>2748</v>
      </c>
      <c r="I1094" s="15"/>
    </row>
    <row r="1095" spans="1:9" ht="18" x14ac:dyDescent="0.25">
      <c r="A1095" s="13" t="s">
        <v>390</v>
      </c>
      <c r="B1095" s="13" t="s">
        <v>93</v>
      </c>
      <c r="C1095" s="7" t="s">
        <v>391</v>
      </c>
      <c r="D1095" s="13" t="s">
        <v>125</v>
      </c>
      <c r="E1095" s="7" t="s">
        <v>2749</v>
      </c>
      <c r="F1095" s="7"/>
      <c r="G1095" s="13" t="s">
        <v>122</v>
      </c>
      <c r="H1095" s="13" t="s">
        <v>2748</v>
      </c>
      <c r="I1095" s="13"/>
    </row>
    <row r="1096" spans="1:9" ht="18" x14ac:dyDescent="0.25">
      <c r="A1096" s="15" t="s">
        <v>390</v>
      </c>
      <c r="B1096" s="15" t="s">
        <v>93</v>
      </c>
      <c r="C1096" s="9" t="s">
        <v>391</v>
      </c>
      <c r="D1096" s="15" t="s">
        <v>125</v>
      </c>
      <c r="E1096" s="9" t="s">
        <v>2750</v>
      </c>
      <c r="F1096" s="9" t="s">
        <v>2751</v>
      </c>
      <c r="G1096" s="15" t="s">
        <v>121</v>
      </c>
      <c r="H1096" s="15" t="s">
        <v>2748</v>
      </c>
      <c r="I1096" s="15"/>
    </row>
    <row r="1097" spans="1:9" ht="18" x14ac:dyDescent="0.25">
      <c r="A1097" s="13" t="s">
        <v>390</v>
      </c>
      <c r="B1097" s="13" t="s">
        <v>93</v>
      </c>
      <c r="C1097" s="7" t="s">
        <v>391</v>
      </c>
      <c r="D1097" s="13" t="s">
        <v>125</v>
      </c>
      <c r="E1097" s="7" t="s">
        <v>2752</v>
      </c>
      <c r="F1097" s="7" t="s">
        <v>2753</v>
      </c>
      <c r="G1097" s="13" t="s">
        <v>121</v>
      </c>
      <c r="H1097" s="13" t="s">
        <v>2748</v>
      </c>
      <c r="I1097" s="13"/>
    </row>
    <row r="1098" spans="1:9" ht="18" x14ac:dyDescent="0.25">
      <c r="A1098" s="15" t="s">
        <v>390</v>
      </c>
      <c r="B1098" s="15" t="s">
        <v>93</v>
      </c>
      <c r="C1098" s="9" t="s">
        <v>391</v>
      </c>
      <c r="D1098" s="15" t="s">
        <v>125</v>
      </c>
      <c r="E1098" s="9" t="s">
        <v>2754</v>
      </c>
      <c r="F1098" s="9"/>
      <c r="G1098" s="15" t="s">
        <v>122</v>
      </c>
      <c r="H1098" s="15" t="s">
        <v>2748</v>
      </c>
      <c r="I1098" s="15"/>
    </row>
    <row r="1099" spans="1:9" ht="18" x14ac:dyDescent="0.25">
      <c r="A1099" s="13" t="s">
        <v>390</v>
      </c>
      <c r="B1099" s="13" t="s">
        <v>93</v>
      </c>
      <c r="C1099" s="7" t="s">
        <v>391</v>
      </c>
      <c r="D1099" s="13" t="s">
        <v>125</v>
      </c>
      <c r="E1099" s="7" t="s">
        <v>2755</v>
      </c>
      <c r="F1099" s="7" t="s">
        <v>2756</v>
      </c>
      <c r="G1099" s="13" t="s">
        <v>121</v>
      </c>
      <c r="H1099" s="13" t="s">
        <v>2748</v>
      </c>
      <c r="I1099" s="13"/>
    </row>
    <row r="1100" spans="1:9" ht="18" x14ac:dyDescent="0.25">
      <c r="A1100" s="15" t="s">
        <v>390</v>
      </c>
      <c r="B1100" s="15" t="s">
        <v>93</v>
      </c>
      <c r="C1100" s="9" t="s">
        <v>391</v>
      </c>
      <c r="D1100" s="15" t="s">
        <v>125</v>
      </c>
      <c r="E1100" s="9" t="s">
        <v>2757</v>
      </c>
      <c r="F1100" s="9" t="s">
        <v>2758</v>
      </c>
      <c r="G1100" s="15" t="s">
        <v>121</v>
      </c>
      <c r="H1100" s="15" t="s">
        <v>2748</v>
      </c>
      <c r="I1100" s="15"/>
    </row>
    <row r="1101" spans="1:9" ht="18" x14ac:dyDescent="0.25">
      <c r="A1101" s="13" t="s">
        <v>390</v>
      </c>
      <c r="B1101" s="13" t="s">
        <v>93</v>
      </c>
      <c r="C1101" s="7" t="s">
        <v>391</v>
      </c>
      <c r="D1101" s="13" t="s">
        <v>125</v>
      </c>
      <c r="E1101" s="7" t="s">
        <v>2759</v>
      </c>
      <c r="F1101" s="7" t="s">
        <v>2760</v>
      </c>
      <c r="G1101" s="13" t="s">
        <v>121</v>
      </c>
      <c r="H1101" s="13" t="s">
        <v>2748</v>
      </c>
      <c r="I1101" s="13"/>
    </row>
    <row r="1102" spans="1:9" ht="18" x14ac:dyDescent="0.25">
      <c r="A1102" s="15" t="s">
        <v>390</v>
      </c>
      <c r="B1102" s="15" t="s">
        <v>93</v>
      </c>
      <c r="C1102" s="9" t="s">
        <v>391</v>
      </c>
      <c r="D1102" s="15" t="s">
        <v>125</v>
      </c>
      <c r="E1102" s="9" t="s">
        <v>2761</v>
      </c>
      <c r="F1102" s="9"/>
      <c r="G1102" s="15" t="s">
        <v>121</v>
      </c>
      <c r="H1102" s="15" t="s">
        <v>2748</v>
      </c>
      <c r="I1102" s="15"/>
    </row>
    <row r="1103" spans="1:9" ht="36" x14ac:dyDescent="0.25">
      <c r="A1103" s="13" t="s">
        <v>390</v>
      </c>
      <c r="B1103" s="13" t="s">
        <v>93</v>
      </c>
      <c r="C1103" s="7" t="s">
        <v>391</v>
      </c>
      <c r="D1103" s="13" t="s">
        <v>125</v>
      </c>
      <c r="E1103" s="7" t="s">
        <v>2762</v>
      </c>
      <c r="F1103" s="7" t="s">
        <v>2763</v>
      </c>
      <c r="G1103" s="13" t="s">
        <v>121</v>
      </c>
      <c r="H1103" s="13" t="s">
        <v>2748</v>
      </c>
      <c r="I1103" s="13" t="s">
        <v>1275</v>
      </c>
    </row>
    <row r="1104" spans="1:9" ht="18" x14ac:dyDescent="0.25">
      <c r="A1104" s="15" t="s">
        <v>390</v>
      </c>
      <c r="B1104" s="15" t="s">
        <v>93</v>
      </c>
      <c r="C1104" s="9" t="s">
        <v>391</v>
      </c>
      <c r="D1104" s="15" t="s">
        <v>125</v>
      </c>
      <c r="E1104" s="9" t="s">
        <v>2764</v>
      </c>
      <c r="F1104" s="9" t="s">
        <v>2765</v>
      </c>
      <c r="G1104" s="15" t="s">
        <v>121</v>
      </c>
      <c r="H1104" s="15" t="s">
        <v>2748</v>
      </c>
      <c r="I1104" s="15"/>
    </row>
    <row r="1105" spans="1:9" ht="18" x14ac:dyDescent="0.25">
      <c r="A1105" s="13" t="s">
        <v>390</v>
      </c>
      <c r="B1105" s="13" t="s">
        <v>93</v>
      </c>
      <c r="C1105" s="7" t="s">
        <v>391</v>
      </c>
      <c r="D1105" s="13" t="s">
        <v>125</v>
      </c>
      <c r="E1105" s="7" t="s">
        <v>2766</v>
      </c>
      <c r="F1105" s="7"/>
      <c r="G1105" s="13" t="s">
        <v>121</v>
      </c>
      <c r="H1105" s="13" t="s">
        <v>2748</v>
      </c>
      <c r="I1105" s="13"/>
    </row>
    <row r="1106" spans="1:9" ht="18" x14ac:dyDescent="0.25">
      <c r="A1106" s="15" t="s">
        <v>390</v>
      </c>
      <c r="B1106" s="15" t="s">
        <v>93</v>
      </c>
      <c r="C1106" s="9" t="s">
        <v>391</v>
      </c>
      <c r="D1106" s="15" t="s">
        <v>125</v>
      </c>
      <c r="E1106" s="9" t="s">
        <v>2767</v>
      </c>
      <c r="F1106" s="9" t="s">
        <v>2768</v>
      </c>
      <c r="G1106" s="15" t="s">
        <v>122</v>
      </c>
      <c r="H1106" s="15" t="s">
        <v>2748</v>
      </c>
      <c r="I1106" s="15"/>
    </row>
    <row r="1107" spans="1:9" ht="36" x14ac:dyDescent="0.25">
      <c r="A1107" s="13" t="s">
        <v>390</v>
      </c>
      <c r="B1107" s="13" t="s">
        <v>93</v>
      </c>
      <c r="C1107" s="7" t="s">
        <v>391</v>
      </c>
      <c r="D1107" s="13" t="s">
        <v>125</v>
      </c>
      <c r="E1107" s="7" t="s">
        <v>2769</v>
      </c>
      <c r="F1107" s="7" t="s">
        <v>2770</v>
      </c>
      <c r="G1107" s="13" t="s">
        <v>121</v>
      </c>
      <c r="H1107" s="13" t="s">
        <v>2771</v>
      </c>
      <c r="I1107" s="13"/>
    </row>
    <row r="1108" spans="1:9" ht="18" x14ac:dyDescent="0.25">
      <c r="A1108" s="15" t="s">
        <v>390</v>
      </c>
      <c r="B1108" s="15" t="s">
        <v>93</v>
      </c>
      <c r="C1108" s="9" t="s">
        <v>391</v>
      </c>
      <c r="D1108" s="15" t="s">
        <v>125</v>
      </c>
      <c r="E1108" s="9" t="s">
        <v>2772</v>
      </c>
      <c r="F1108" s="9"/>
      <c r="G1108" s="15" t="s">
        <v>123</v>
      </c>
      <c r="H1108" s="15" t="s">
        <v>2069</v>
      </c>
      <c r="I1108" s="15"/>
    </row>
    <row r="1109" spans="1:9" ht="18" x14ac:dyDescent="0.25">
      <c r="A1109" s="13" t="s">
        <v>390</v>
      </c>
      <c r="B1109" s="13" t="s">
        <v>93</v>
      </c>
      <c r="C1109" s="7" t="s">
        <v>391</v>
      </c>
      <c r="D1109" s="13" t="s">
        <v>124</v>
      </c>
      <c r="E1109" s="7" t="s">
        <v>2773</v>
      </c>
      <c r="F1109" s="7"/>
      <c r="G1109" s="13" t="s">
        <v>123</v>
      </c>
      <c r="H1109" s="13" t="s">
        <v>2069</v>
      </c>
      <c r="I1109" s="13"/>
    </row>
    <row r="1110" spans="1:9" ht="36" x14ac:dyDescent="0.25">
      <c r="A1110" s="15" t="s">
        <v>390</v>
      </c>
      <c r="B1110" s="15" t="s">
        <v>93</v>
      </c>
      <c r="C1110" s="9" t="s">
        <v>391</v>
      </c>
      <c r="D1110" s="15" t="s">
        <v>125</v>
      </c>
      <c r="E1110" s="9" t="s">
        <v>2774</v>
      </c>
      <c r="F1110" s="9"/>
      <c r="G1110" s="15" t="s">
        <v>121</v>
      </c>
      <c r="H1110" s="15" t="s">
        <v>2069</v>
      </c>
      <c r="I1110" s="15" t="s">
        <v>1275</v>
      </c>
    </row>
    <row r="1111" spans="1:9" ht="18" x14ac:dyDescent="0.25">
      <c r="A1111" s="13" t="s">
        <v>390</v>
      </c>
      <c r="B1111" s="13" t="s">
        <v>93</v>
      </c>
      <c r="C1111" s="7" t="s">
        <v>391</v>
      </c>
      <c r="D1111" s="13" t="s">
        <v>125</v>
      </c>
      <c r="E1111" s="7" t="s">
        <v>2775</v>
      </c>
      <c r="F1111" s="7"/>
      <c r="G1111" s="13" t="s">
        <v>121</v>
      </c>
      <c r="H1111" s="13" t="s">
        <v>2069</v>
      </c>
      <c r="I1111" s="13"/>
    </row>
    <row r="1112" spans="1:9" ht="36" x14ac:dyDescent="0.25">
      <c r="A1112" s="15" t="s">
        <v>390</v>
      </c>
      <c r="B1112" s="15" t="s">
        <v>93</v>
      </c>
      <c r="C1112" s="9" t="s">
        <v>391</v>
      </c>
      <c r="D1112" s="15" t="s">
        <v>125</v>
      </c>
      <c r="E1112" s="9" t="s">
        <v>2776</v>
      </c>
      <c r="F1112" s="9"/>
      <c r="G1112" s="15" t="s">
        <v>121</v>
      </c>
      <c r="H1112" s="15" t="s">
        <v>2069</v>
      </c>
      <c r="I1112" s="15"/>
    </row>
    <row r="1113" spans="1:9" ht="18" x14ac:dyDescent="0.25">
      <c r="A1113" s="13" t="s">
        <v>390</v>
      </c>
      <c r="B1113" s="13" t="s">
        <v>93</v>
      </c>
      <c r="C1113" s="7" t="s">
        <v>391</v>
      </c>
      <c r="D1113" s="13" t="s">
        <v>125</v>
      </c>
      <c r="E1113" s="7" t="s">
        <v>2777</v>
      </c>
      <c r="F1113" s="7"/>
      <c r="G1113" s="13" t="s">
        <v>121</v>
      </c>
      <c r="H1113" s="13" t="s">
        <v>2069</v>
      </c>
      <c r="I1113" s="13"/>
    </row>
    <row r="1114" spans="1:9" ht="18" x14ac:dyDescent="0.25">
      <c r="A1114" s="15" t="s">
        <v>393</v>
      </c>
      <c r="B1114" s="15" t="s">
        <v>93</v>
      </c>
      <c r="C1114" s="9" t="s">
        <v>346</v>
      </c>
      <c r="D1114" s="15" t="s">
        <v>125</v>
      </c>
      <c r="E1114" s="9" t="s">
        <v>2778</v>
      </c>
      <c r="F1114" s="9"/>
      <c r="G1114" s="15" t="s">
        <v>123</v>
      </c>
      <c r="H1114" s="15" t="s">
        <v>2098</v>
      </c>
      <c r="I1114" s="15"/>
    </row>
    <row r="1115" spans="1:9" ht="36" x14ac:dyDescent="0.25">
      <c r="A1115" s="13" t="s">
        <v>393</v>
      </c>
      <c r="B1115" s="13" t="s">
        <v>93</v>
      </c>
      <c r="C1115" s="7" t="s">
        <v>346</v>
      </c>
      <c r="D1115" s="13" t="s">
        <v>125</v>
      </c>
      <c r="E1115" s="7" t="s">
        <v>2779</v>
      </c>
      <c r="F1115" s="7"/>
      <c r="G1115" s="13" t="s">
        <v>123</v>
      </c>
      <c r="H1115" s="13" t="s">
        <v>2098</v>
      </c>
      <c r="I1115" s="13"/>
    </row>
    <row r="1116" spans="1:9" ht="18" x14ac:dyDescent="0.25">
      <c r="A1116" s="15" t="s">
        <v>393</v>
      </c>
      <c r="B1116" s="15" t="s">
        <v>93</v>
      </c>
      <c r="C1116" s="9" t="s">
        <v>346</v>
      </c>
      <c r="D1116" s="15" t="s">
        <v>125</v>
      </c>
      <c r="E1116" s="9" t="s">
        <v>2780</v>
      </c>
      <c r="F1116" s="9"/>
      <c r="G1116" s="15" t="s">
        <v>121</v>
      </c>
      <c r="H1116" s="15" t="s">
        <v>2098</v>
      </c>
      <c r="I1116" s="15"/>
    </row>
    <row r="1117" spans="1:9" ht="18" x14ac:dyDescent="0.25">
      <c r="A1117" s="13" t="s">
        <v>393</v>
      </c>
      <c r="B1117" s="13" t="s">
        <v>93</v>
      </c>
      <c r="C1117" s="7" t="s">
        <v>346</v>
      </c>
      <c r="D1117" s="13" t="s">
        <v>125</v>
      </c>
      <c r="E1117" s="7" t="s">
        <v>2781</v>
      </c>
      <c r="F1117" s="7"/>
      <c r="G1117" s="13" t="s">
        <v>121</v>
      </c>
      <c r="H1117" s="13" t="s">
        <v>2098</v>
      </c>
      <c r="I1117" s="13"/>
    </row>
    <row r="1118" spans="1:9" ht="18" x14ac:dyDescent="0.25">
      <c r="A1118" s="15" t="s">
        <v>393</v>
      </c>
      <c r="B1118" s="15" t="s">
        <v>93</v>
      </c>
      <c r="C1118" s="9" t="s">
        <v>346</v>
      </c>
      <c r="D1118" s="15" t="s">
        <v>125</v>
      </c>
      <c r="E1118" s="9" t="s">
        <v>2782</v>
      </c>
      <c r="F1118" s="9"/>
      <c r="G1118" s="15" t="s">
        <v>122</v>
      </c>
      <c r="H1118" s="15" t="s">
        <v>2098</v>
      </c>
      <c r="I1118" s="15"/>
    </row>
    <row r="1119" spans="1:9" ht="36" x14ac:dyDescent="0.25">
      <c r="A1119" s="13" t="s">
        <v>393</v>
      </c>
      <c r="B1119" s="13" t="s">
        <v>93</v>
      </c>
      <c r="C1119" s="7" t="s">
        <v>346</v>
      </c>
      <c r="D1119" s="13" t="s">
        <v>125</v>
      </c>
      <c r="E1119" s="7" t="s">
        <v>2783</v>
      </c>
      <c r="F1119" s="7" t="s">
        <v>2784</v>
      </c>
      <c r="G1119" s="13" t="s">
        <v>121</v>
      </c>
      <c r="H1119" s="13" t="s">
        <v>2098</v>
      </c>
      <c r="I1119" s="13"/>
    </row>
    <row r="1120" spans="1:9" ht="18" x14ac:dyDescent="0.25">
      <c r="A1120" s="15" t="s">
        <v>393</v>
      </c>
      <c r="B1120" s="15" t="s">
        <v>93</v>
      </c>
      <c r="C1120" s="9" t="s">
        <v>346</v>
      </c>
      <c r="D1120" s="15" t="s">
        <v>125</v>
      </c>
      <c r="E1120" s="9" t="s">
        <v>2785</v>
      </c>
      <c r="F1120" s="9"/>
      <c r="G1120" s="15" t="s">
        <v>121</v>
      </c>
      <c r="H1120" s="15" t="s">
        <v>2786</v>
      </c>
      <c r="I1120" s="15" t="s">
        <v>1275</v>
      </c>
    </row>
    <row r="1121" spans="1:9" ht="36" x14ac:dyDescent="0.25">
      <c r="A1121" s="13" t="s">
        <v>393</v>
      </c>
      <c r="B1121" s="13" t="s">
        <v>93</v>
      </c>
      <c r="C1121" s="7" t="s">
        <v>346</v>
      </c>
      <c r="D1121" s="13" t="s">
        <v>125</v>
      </c>
      <c r="E1121" s="7" t="s">
        <v>2787</v>
      </c>
      <c r="F1121" s="7" t="s">
        <v>2788</v>
      </c>
      <c r="G1121" s="13" t="s">
        <v>121</v>
      </c>
      <c r="H1121" s="13" t="s">
        <v>2789</v>
      </c>
      <c r="I1121" s="13"/>
    </row>
    <row r="1122" spans="1:9" ht="36" x14ac:dyDescent="0.25">
      <c r="A1122" s="15" t="s">
        <v>393</v>
      </c>
      <c r="B1122" s="15" t="s">
        <v>93</v>
      </c>
      <c r="C1122" s="9" t="s">
        <v>346</v>
      </c>
      <c r="D1122" s="15" t="s">
        <v>125</v>
      </c>
      <c r="E1122" s="9" t="s">
        <v>2790</v>
      </c>
      <c r="F1122" s="9" t="s">
        <v>2791</v>
      </c>
      <c r="G1122" s="15" t="s">
        <v>121</v>
      </c>
      <c r="H1122" s="15" t="s">
        <v>2789</v>
      </c>
      <c r="I1122" s="15"/>
    </row>
    <row r="1123" spans="1:9" ht="36" x14ac:dyDescent="0.25">
      <c r="A1123" s="13" t="s">
        <v>393</v>
      </c>
      <c r="B1123" s="13" t="s">
        <v>93</v>
      </c>
      <c r="C1123" s="7" t="s">
        <v>346</v>
      </c>
      <c r="D1123" s="13" t="s">
        <v>125</v>
      </c>
      <c r="E1123" s="7" t="s">
        <v>2792</v>
      </c>
      <c r="F1123" s="7"/>
      <c r="G1123" s="13" t="s">
        <v>122</v>
      </c>
      <c r="H1123" s="13" t="s">
        <v>2789</v>
      </c>
      <c r="I1123" s="13"/>
    </row>
    <row r="1124" spans="1:9" ht="18" x14ac:dyDescent="0.25">
      <c r="A1124" s="15" t="s">
        <v>393</v>
      </c>
      <c r="B1124" s="15" t="s">
        <v>93</v>
      </c>
      <c r="C1124" s="9" t="s">
        <v>346</v>
      </c>
      <c r="D1124" s="15" t="s">
        <v>125</v>
      </c>
      <c r="E1124" s="9" t="s">
        <v>2793</v>
      </c>
      <c r="F1124" s="9" t="s">
        <v>2794</v>
      </c>
      <c r="G1124" s="15" t="s">
        <v>121</v>
      </c>
      <c r="H1124" s="15" t="s">
        <v>2789</v>
      </c>
      <c r="I1124" s="15"/>
    </row>
    <row r="1125" spans="1:9" ht="36" x14ac:dyDescent="0.25">
      <c r="A1125" s="13" t="s">
        <v>393</v>
      </c>
      <c r="B1125" s="13" t="s">
        <v>93</v>
      </c>
      <c r="C1125" s="7" t="s">
        <v>346</v>
      </c>
      <c r="D1125" s="13" t="s">
        <v>125</v>
      </c>
      <c r="E1125" s="7" t="s">
        <v>2795</v>
      </c>
      <c r="F1125" s="7" t="s">
        <v>2796</v>
      </c>
      <c r="G1125" s="13" t="s">
        <v>121</v>
      </c>
      <c r="H1125" s="13" t="s">
        <v>2789</v>
      </c>
      <c r="I1125" s="13"/>
    </row>
    <row r="1126" spans="1:9" ht="18" x14ac:dyDescent="0.25">
      <c r="A1126" s="15" t="s">
        <v>393</v>
      </c>
      <c r="B1126" s="15" t="s">
        <v>93</v>
      </c>
      <c r="C1126" s="9" t="s">
        <v>346</v>
      </c>
      <c r="D1126" s="15" t="s">
        <v>125</v>
      </c>
      <c r="E1126" s="9" t="s">
        <v>2797</v>
      </c>
      <c r="F1126" s="9" t="s">
        <v>2798</v>
      </c>
      <c r="G1126" s="15" t="s">
        <v>121</v>
      </c>
      <c r="H1126" s="15" t="s">
        <v>2789</v>
      </c>
      <c r="I1126" s="15"/>
    </row>
    <row r="1127" spans="1:9" ht="18" x14ac:dyDescent="0.25">
      <c r="A1127" s="13" t="s">
        <v>393</v>
      </c>
      <c r="B1127" s="13" t="s">
        <v>93</v>
      </c>
      <c r="C1127" s="7" t="s">
        <v>346</v>
      </c>
      <c r="D1127" s="13" t="s">
        <v>125</v>
      </c>
      <c r="E1127" s="7" t="s">
        <v>2799</v>
      </c>
      <c r="F1127" s="7"/>
      <c r="G1127" s="13" t="s">
        <v>121</v>
      </c>
      <c r="H1127" s="13" t="s">
        <v>2789</v>
      </c>
      <c r="I1127" s="13"/>
    </row>
    <row r="1128" spans="1:9" ht="18" x14ac:dyDescent="0.25">
      <c r="A1128" s="15" t="s">
        <v>393</v>
      </c>
      <c r="B1128" s="15" t="s">
        <v>93</v>
      </c>
      <c r="C1128" s="9" t="s">
        <v>346</v>
      </c>
      <c r="D1128" s="15" t="s">
        <v>125</v>
      </c>
      <c r="E1128" s="9" t="s">
        <v>2800</v>
      </c>
      <c r="F1128" s="9"/>
      <c r="G1128" s="15" t="s">
        <v>121</v>
      </c>
      <c r="H1128" s="15" t="s">
        <v>2789</v>
      </c>
      <c r="I1128" s="15"/>
    </row>
    <row r="1129" spans="1:9" ht="18" x14ac:dyDescent="0.25">
      <c r="A1129" s="13" t="s">
        <v>393</v>
      </c>
      <c r="B1129" s="13" t="s">
        <v>93</v>
      </c>
      <c r="C1129" s="7" t="s">
        <v>346</v>
      </c>
      <c r="D1129" s="13" t="s">
        <v>125</v>
      </c>
      <c r="E1129" s="7" t="s">
        <v>2801</v>
      </c>
      <c r="F1129" s="7" t="s">
        <v>2802</v>
      </c>
      <c r="G1129" s="13" t="s">
        <v>121</v>
      </c>
      <c r="H1129" s="13" t="s">
        <v>2789</v>
      </c>
      <c r="I1129" s="13"/>
    </row>
    <row r="1130" spans="1:9" ht="18" x14ac:dyDescent="0.25">
      <c r="A1130" s="15" t="s">
        <v>393</v>
      </c>
      <c r="B1130" s="15" t="s">
        <v>93</v>
      </c>
      <c r="C1130" s="9" t="s">
        <v>346</v>
      </c>
      <c r="D1130" s="15" t="s">
        <v>125</v>
      </c>
      <c r="E1130" s="9" t="s">
        <v>2803</v>
      </c>
      <c r="F1130" s="9" t="s">
        <v>2804</v>
      </c>
      <c r="G1130" s="15" t="s">
        <v>121</v>
      </c>
      <c r="H1130" s="15" t="s">
        <v>2789</v>
      </c>
      <c r="I1130" s="15" t="s">
        <v>1275</v>
      </c>
    </row>
    <row r="1131" spans="1:9" ht="36" x14ac:dyDescent="0.25">
      <c r="A1131" s="13" t="s">
        <v>393</v>
      </c>
      <c r="B1131" s="13" t="s">
        <v>93</v>
      </c>
      <c r="C1131" s="7" t="s">
        <v>346</v>
      </c>
      <c r="D1131" s="13" t="s">
        <v>125</v>
      </c>
      <c r="E1131" s="7" t="s">
        <v>2805</v>
      </c>
      <c r="F1131" s="7" t="s">
        <v>2806</v>
      </c>
      <c r="G1131" s="13" t="s">
        <v>121</v>
      </c>
      <c r="H1131" s="13" t="s">
        <v>2807</v>
      </c>
      <c r="I1131" s="13" t="s">
        <v>1275</v>
      </c>
    </row>
    <row r="1132" spans="1:9" ht="18" x14ac:dyDescent="0.25">
      <c r="A1132" s="15" t="s">
        <v>395</v>
      </c>
      <c r="B1132" s="15" t="s">
        <v>93</v>
      </c>
      <c r="C1132" s="9" t="s">
        <v>396</v>
      </c>
      <c r="D1132" s="15" t="s">
        <v>125</v>
      </c>
      <c r="E1132" s="9" t="s">
        <v>2808</v>
      </c>
      <c r="F1132" s="9"/>
      <c r="G1132" s="15" t="s">
        <v>123</v>
      </c>
      <c r="H1132" s="15" t="s">
        <v>2809</v>
      </c>
      <c r="I1132" s="15"/>
    </row>
    <row r="1133" spans="1:9" ht="36" x14ac:dyDescent="0.25">
      <c r="A1133" s="13" t="s">
        <v>395</v>
      </c>
      <c r="B1133" s="13" t="s">
        <v>93</v>
      </c>
      <c r="C1133" s="7" t="s">
        <v>396</v>
      </c>
      <c r="D1133" s="13" t="s">
        <v>124</v>
      </c>
      <c r="E1133" s="7" t="s">
        <v>2810</v>
      </c>
      <c r="F1133" s="7"/>
      <c r="G1133" s="13" t="s">
        <v>123</v>
      </c>
      <c r="H1133" s="13" t="s">
        <v>2809</v>
      </c>
      <c r="I1133" s="13"/>
    </row>
    <row r="1134" spans="1:9" ht="18" x14ac:dyDescent="0.25">
      <c r="A1134" s="15" t="s">
        <v>395</v>
      </c>
      <c r="B1134" s="15" t="s">
        <v>93</v>
      </c>
      <c r="C1134" s="9" t="s">
        <v>396</v>
      </c>
      <c r="D1134" s="15" t="s">
        <v>124</v>
      </c>
      <c r="E1134" s="9" t="s">
        <v>2811</v>
      </c>
      <c r="F1134" s="9"/>
      <c r="G1134" s="15" t="s">
        <v>123</v>
      </c>
      <c r="H1134" s="15" t="s">
        <v>2809</v>
      </c>
      <c r="I1134" s="15"/>
    </row>
    <row r="1135" spans="1:9" ht="18" x14ac:dyDescent="0.25">
      <c r="A1135" s="13" t="s">
        <v>395</v>
      </c>
      <c r="B1135" s="13" t="s">
        <v>93</v>
      </c>
      <c r="C1135" s="7" t="s">
        <v>396</v>
      </c>
      <c r="D1135" s="13" t="s">
        <v>124</v>
      </c>
      <c r="E1135" s="7" t="s">
        <v>2812</v>
      </c>
      <c r="F1135" s="7"/>
      <c r="G1135" s="13" t="s">
        <v>123</v>
      </c>
      <c r="H1135" s="13" t="s">
        <v>2809</v>
      </c>
      <c r="I1135" s="13"/>
    </row>
    <row r="1136" spans="1:9" ht="18" x14ac:dyDescent="0.25">
      <c r="A1136" s="15" t="s">
        <v>395</v>
      </c>
      <c r="B1136" s="15" t="s">
        <v>93</v>
      </c>
      <c r="C1136" s="9" t="s">
        <v>396</v>
      </c>
      <c r="D1136" s="15" t="s">
        <v>124</v>
      </c>
      <c r="E1136" s="9" t="s">
        <v>2813</v>
      </c>
      <c r="F1136" s="9"/>
      <c r="G1136" s="15" t="s">
        <v>123</v>
      </c>
      <c r="H1136" s="15" t="s">
        <v>2809</v>
      </c>
      <c r="I1136" s="15"/>
    </row>
    <row r="1137" spans="1:9" ht="36" x14ac:dyDescent="0.25">
      <c r="A1137" s="13" t="s">
        <v>395</v>
      </c>
      <c r="B1137" s="13" t="s">
        <v>93</v>
      </c>
      <c r="C1137" s="7" t="s">
        <v>396</v>
      </c>
      <c r="D1137" s="13" t="s">
        <v>124</v>
      </c>
      <c r="E1137" s="7" t="s">
        <v>2814</v>
      </c>
      <c r="F1137" s="7"/>
      <c r="G1137" s="13" t="s">
        <v>123</v>
      </c>
      <c r="H1137" s="13" t="s">
        <v>2809</v>
      </c>
      <c r="I1137" s="13"/>
    </row>
    <row r="1138" spans="1:9" ht="18" x14ac:dyDescent="0.25">
      <c r="A1138" s="15" t="s">
        <v>395</v>
      </c>
      <c r="B1138" s="15" t="s">
        <v>93</v>
      </c>
      <c r="C1138" s="9" t="s">
        <v>396</v>
      </c>
      <c r="D1138" s="15" t="s">
        <v>124</v>
      </c>
      <c r="E1138" s="9" t="s">
        <v>2815</v>
      </c>
      <c r="F1138" s="9"/>
      <c r="G1138" s="15" t="s">
        <v>123</v>
      </c>
      <c r="H1138" s="15" t="s">
        <v>2809</v>
      </c>
      <c r="I1138" s="15"/>
    </row>
    <row r="1139" spans="1:9" ht="18" x14ac:dyDescent="0.25">
      <c r="A1139" s="13" t="s">
        <v>395</v>
      </c>
      <c r="B1139" s="13" t="s">
        <v>93</v>
      </c>
      <c r="C1139" s="7" t="s">
        <v>396</v>
      </c>
      <c r="D1139" s="13" t="s">
        <v>124</v>
      </c>
      <c r="E1139" s="7" t="s">
        <v>2816</v>
      </c>
      <c r="F1139" s="7"/>
      <c r="G1139" s="13" t="s">
        <v>123</v>
      </c>
      <c r="H1139" s="13" t="s">
        <v>2809</v>
      </c>
      <c r="I1139" s="13"/>
    </row>
    <row r="1140" spans="1:9" ht="36" x14ac:dyDescent="0.25">
      <c r="A1140" s="15" t="s">
        <v>395</v>
      </c>
      <c r="B1140" s="15" t="s">
        <v>93</v>
      </c>
      <c r="C1140" s="9" t="s">
        <v>396</v>
      </c>
      <c r="D1140" s="15" t="s">
        <v>124</v>
      </c>
      <c r="E1140" s="9" t="s">
        <v>2817</v>
      </c>
      <c r="F1140" s="9"/>
      <c r="G1140" s="15" t="s">
        <v>123</v>
      </c>
      <c r="H1140" s="15" t="s">
        <v>2809</v>
      </c>
      <c r="I1140" s="15"/>
    </row>
    <row r="1141" spans="1:9" ht="18" x14ac:dyDescent="0.25">
      <c r="A1141" s="13" t="s">
        <v>395</v>
      </c>
      <c r="B1141" s="13" t="s">
        <v>93</v>
      </c>
      <c r="C1141" s="7" t="s">
        <v>396</v>
      </c>
      <c r="D1141" s="13" t="s">
        <v>125</v>
      </c>
      <c r="E1141" s="7" t="s">
        <v>2818</v>
      </c>
      <c r="F1141" s="7" t="s">
        <v>2819</v>
      </c>
      <c r="G1141" s="13" t="s">
        <v>121</v>
      </c>
      <c r="H1141" s="13" t="s">
        <v>2809</v>
      </c>
      <c r="I1141" s="13"/>
    </row>
    <row r="1142" spans="1:9" ht="36" x14ac:dyDescent="0.25">
      <c r="A1142" s="15" t="s">
        <v>395</v>
      </c>
      <c r="B1142" s="15" t="s">
        <v>93</v>
      </c>
      <c r="C1142" s="9" t="s">
        <v>396</v>
      </c>
      <c r="D1142" s="15" t="s">
        <v>125</v>
      </c>
      <c r="E1142" s="9" t="s">
        <v>2820</v>
      </c>
      <c r="F1142" s="9" t="s">
        <v>2821</v>
      </c>
      <c r="G1142" s="15" t="s">
        <v>121</v>
      </c>
      <c r="H1142" s="15" t="s">
        <v>2809</v>
      </c>
      <c r="I1142" s="15"/>
    </row>
    <row r="1143" spans="1:9" ht="18" x14ac:dyDescent="0.25">
      <c r="A1143" s="13" t="s">
        <v>395</v>
      </c>
      <c r="B1143" s="13" t="s">
        <v>93</v>
      </c>
      <c r="C1143" s="7" t="s">
        <v>396</v>
      </c>
      <c r="D1143" s="13" t="s">
        <v>125</v>
      </c>
      <c r="E1143" s="7" t="s">
        <v>2822</v>
      </c>
      <c r="F1143" s="7"/>
      <c r="G1143" s="13" t="s">
        <v>121</v>
      </c>
      <c r="H1143" s="13" t="s">
        <v>2809</v>
      </c>
      <c r="I1143" s="13"/>
    </row>
    <row r="1144" spans="1:9" ht="18" x14ac:dyDescent="0.25">
      <c r="A1144" s="15" t="s">
        <v>395</v>
      </c>
      <c r="B1144" s="15" t="s">
        <v>93</v>
      </c>
      <c r="C1144" s="9" t="s">
        <v>396</v>
      </c>
      <c r="D1144" s="15" t="s">
        <v>125</v>
      </c>
      <c r="E1144" s="9" t="s">
        <v>2823</v>
      </c>
      <c r="F1144" s="9"/>
      <c r="G1144" s="15" t="s">
        <v>121</v>
      </c>
      <c r="H1144" s="15" t="s">
        <v>2809</v>
      </c>
      <c r="I1144" s="15"/>
    </row>
    <row r="1145" spans="1:9" ht="36" x14ac:dyDescent="0.25">
      <c r="A1145" s="13" t="s">
        <v>395</v>
      </c>
      <c r="B1145" s="13" t="s">
        <v>93</v>
      </c>
      <c r="C1145" s="7" t="s">
        <v>396</v>
      </c>
      <c r="D1145" s="13" t="s">
        <v>125</v>
      </c>
      <c r="E1145" s="7" t="s">
        <v>2824</v>
      </c>
      <c r="F1145" s="7" t="s">
        <v>2825</v>
      </c>
      <c r="G1145" s="13" t="s">
        <v>121</v>
      </c>
      <c r="H1145" s="13" t="s">
        <v>2826</v>
      </c>
      <c r="I1145" s="13"/>
    </row>
    <row r="1146" spans="1:9" ht="36" x14ac:dyDescent="0.25">
      <c r="A1146" s="15" t="s">
        <v>395</v>
      </c>
      <c r="B1146" s="15" t="s">
        <v>93</v>
      </c>
      <c r="C1146" s="9" t="s">
        <v>396</v>
      </c>
      <c r="D1146" s="15" t="s">
        <v>125</v>
      </c>
      <c r="E1146" s="9" t="s">
        <v>2827</v>
      </c>
      <c r="F1146" s="9" t="s">
        <v>2828</v>
      </c>
      <c r="G1146" s="15" t="s">
        <v>121</v>
      </c>
      <c r="H1146" s="15" t="s">
        <v>2826</v>
      </c>
      <c r="I1146" s="15"/>
    </row>
    <row r="1147" spans="1:9" ht="36" x14ac:dyDescent="0.25">
      <c r="A1147" s="13" t="s">
        <v>395</v>
      </c>
      <c r="B1147" s="13" t="s">
        <v>93</v>
      </c>
      <c r="C1147" s="7" t="s">
        <v>396</v>
      </c>
      <c r="D1147" s="13" t="s">
        <v>125</v>
      </c>
      <c r="E1147" s="7" t="s">
        <v>2829</v>
      </c>
      <c r="F1147" s="7" t="s">
        <v>2830</v>
      </c>
      <c r="G1147" s="13" t="s">
        <v>121</v>
      </c>
      <c r="H1147" s="13" t="s">
        <v>2826</v>
      </c>
      <c r="I1147" s="13"/>
    </row>
    <row r="1148" spans="1:9" ht="18" x14ac:dyDescent="0.25">
      <c r="A1148" s="15" t="s">
        <v>395</v>
      </c>
      <c r="B1148" s="15" t="s">
        <v>93</v>
      </c>
      <c r="C1148" s="9" t="s">
        <v>396</v>
      </c>
      <c r="D1148" s="15" t="s">
        <v>125</v>
      </c>
      <c r="E1148" s="9" t="s">
        <v>2831</v>
      </c>
      <c r="F1148" s="9" t="s">
        <v>2832</v>
      </c>
      <c r="G1148" s="15" t="s">
        <v>121</v>
      </c>
      <c r="H1148" s="15" t="s">
        <v>2826</v>
      </c>
      <c r="I1148" s="15"/>
    </row>
    <row r="1149" spans="1:9" ht="18" x14ac:dyDescent="0.25">
      <c r="A1149" s="13" t="s">
        <v>395</v>
      </c>
      <c r="B1149" s="13" t="s">
        <v>93</v>
      </c>
      <c r="C1149" s="7" t="s">
        <v>396</v>
      </c>
      <c r="D1149" s="13" t="s">
        <v>125</v>
      </c>
      <c r="E1149" s="7" t="s">
        <v>2833</v>
      </c>
      <c r="F1149" s="7"/>
      <c r="G1149" s="13" t="s">
        <v>121</v>
      </c>
      <c r="H1149" s="13" t="s">
        <v>2826</v>
      </c>
      <c r="I1149" s="13"/>
    </row>
    <row r="1150" spans="1:9" ht="18" x14ac:dyDescent="0.25">
      <c r="A1150" s="15" t="s">
        <v>395</v>
      </c>
      <c r="B1150" s="15" t="s">
        <v>93</v>
      </c>
      <c r="C1150" s="9" t="s">
        <v>396</v>
      </c>
      <c r="D1150" s="15" t="s">
        <v>125</v>
      </c>
      <c r="E1150" s="9" t="s">
        <v>2834</v>
      </c>
      <c r="F1150" s="9" t="s">
        <v>2835</v>
      </c>
      <c r="G1150" s="15" t="s">
        <v>121</v>
      </c>
      <c r="H1150" s="15" t="s">
        <v>2826</v>
      </c>
      <c r="I1150" s="15"/>
    </row>
    <row r="1151" spans="1:9" ht="18" x14ac:dyDescent="0.25">
      <c r="A1151" s="13" t="s">
        <v>395</v>
      </c>
      <c r="B1151" s="13" t="s">
        <v>93</v>
      </c>
      <c r="C1151" s="7" t="s">
        <v>396</v>
      </c>
      <c r="D1151" s="13" t="s">
        <v>125</v>
      </c>
      <c r="E1151" s="7" t="s">
        <v>2836</v>
      </c>
      <c r="F1151" s="7"/>
      <c r="G1151" s="13" t="s">
        <v>122</v>
      </c>
      <c r="H1151" s="13" t="s">
        <v>2826</v>
      </c>
      <c r="I1151" s="13"/>
    </row>
    <row r="1152" spans="1:9" ht="36" x14ac:dyDescent="0.25">
      <c r="A1152" s="15" t="s">
        <v>395</v>
      </c>
      <c r="B1152" s="15" t="s">
        <v>93</v>
      </c>
      <c r="C1152" s="9" t="s">
        <v>396</v>
      </c>
      <c r="D1152" s="15" t="s">
        <v>125</v>
      </c>
      <c r="E1152" s="9" t="s">
        <v>2837</v>
      </c>
      <c r="F1152" s="9" t="s">
        <v>2838</v>
      </c>
      <c r="G1152" s="15" t="s">
        <v>121</v>
      </c>
      <c r="H1152" s="15" t="s">
        <v>2826</v>
      </c>
      <c r="I1152" s="15"/>
    </row>
    <row r="1153" spans="1:9" ht="18" x14ac:dyDescent="0.25">
      <c r="A1153" s="13" t="s">
        <v>395</v>
      </c>
      <c r="B1153" s="13" t="s">
        <v>93</v>
      </c>
      <c r="C1153" s="7" t="s">
        <v>396</v>
      </c>
      <c r="D1153" s="13" t="s">
        <v>125</v>
      </c>
      <c r="E1153" s="7" t="s">
        <v>2839</v>
      </c>
      <c r="F1153" s="7"/>
      <c r="G1153" s="13" t="s">
        <v>121</v>
      </c>
      <c r="H1153" s="13" t="s">
        <v>2840</v>
      </c>
      <c r="I1153" s="13" t="s">
        <v>1275</v>
      </c>
    </row>
    <row r="1154" spans="1:9" ht="36" x14ac:dyDescent="0.25">
      <c r="A1154" s="15" t="s">
        <v>395</v>
      </c>
      <c r="B1154" s="15" t="s">
        <v>93</v>
      </c>
      <c r="C1154" s="9" t="s">
        <v>396</v>
      </c>
      <c r="D1154" s="15" t="s">
        <v>125</v>
      </c>
      <c r="E1154" s="9" t="s">
        <v>2841</v>
      </c>
      <c r="F1154" s="9" t="s">
        <v>2842</v>
      </c>
      <c r="G1154" s="15" t="s">
        <v>121</v>
      </c>
      <c r="H1154" s="15" t="s">
        <v>2840</v>
      </c>
      <c r="I1154" s="15" t="s">
        <v>1275</v>
      </c>
    </row>
    <row r="1155" spans="1:9" ht="18" x14ac:dyDescent="0.25">
      <c r="A1155" s="13" t="s">
        <v>395</v>
      </c>
      <c r="B1155" s="13" t="s">
        <v>93</v>
      </c>
      <c r="C1155" s="7" t="s">
        <v>396</v>
      </c>
      <c r="D1155" s="13" t="s">
        <v>125</v>
      </c>
      <c r="E1155" s="7" t="s">
        <v>2843</v>
      </c>
      <c r="F1155" s="7" t="s">
        <v>2844</v>
      </c>
      <c r="G1155" s="13" t="s">
        <v>121</v>
      </c>
      <c r="H1155" s="13" t="s">
        <v>2840</v>
      </c>
      <c r="I1155" s="13" t="s">
        <v>1275</v>
      </c>
    </row>
    <row r="1156" spans="1:9" ht="18" x14ac:dyDescent="0.25">
      <c r="A1156" s="15" t="s">
        <v>395</v>
      </c>
      <c r="B1156" s="15" t="s">
        <v>93</v>
      </c>
      <c r="C1156" s="9" t="s">
        <v>396</v>
      </c>
      <c r="D1156" s="15" t="s">
        <v>125</v>
      </c>
      <c r="E1156" s="9" t="s">
        <v>2845</v>
      </c>
      <c r="F1156" s="9" t="s">
        <v>2846</v>
      </c>
      <c r="G1156" s="15" t="s">
        <v>121</v>
      </c>
      <c r="H1156" s="15" t="s">
        <v>2840</v>
      </c>
      <c r="I1156" s="15" t="s">
        <v>1275</v>
      </c>
    </row>
    <row r="1157" spans="1:9" ht="36" x14ac:dyDescent="0.25">
      <c r="A1157" s="13" t="s">
        <v>395</v>
      </c>
      <c r="B1157" s="13" t="s">
        <v>93</v>
      </c>
      <c r="C1157" s="7" t="s">
        <v>396</v>
      </c>
      <c r="D1157" s="13" t="s">
        <v>125</v>
      </c>
      <c r="E1157" s="7" t="s">
        <v>2847</v>
      </c>
      <c r="F1157" s="7"/>
      <c r="G1157" s="13" t="s">
        <v>121</v>
      </c>
      <c r="H1157" s="13" t="s">
        <v>2840</v>
      </c>
      <c r="I1157" s="13"/>
    </row>
    <row r="1158" spans="1:9" ht="36" x14ac:dyDescent="0.25">
      <c r="A1158" s="15" t="s">
        <v>395</v>
      </c>
      <c r="B1158" s="15" t="s">
        <v>93</v>
      </c>
      <c r="C1158" s="9" t="s">
        <v>396</v>
      </c>
      <c r="D1158" s="15" t="s">
        <v>125</v>
      </c>
      <c r="E1158" s="9" t="s">
        <v>2848</v>
      </c>
      <c r="F1158" s="9"/>
      <c r="G1158" s="15" t="s">
        <v>121</v>
      </c>
      <c r="H1158" s="15" t="s">
        <v>2840</v>
      </c>
      <c r="I1158" s="15" t="s">
        <v>1275</v>
      </c>
    </row>
    <row r="1159" spans="1:9" ht="18" x14ac:dyDescent="0.25">
      <c r="A1159" s="13" t="s">
        <v>395</v>
      </c>
      <c r="B1159" s="13" t="s">
        <v>93</v>
      </c>
      <c r="C1159" s="7" t="s">
        <v>396</v>
      </c>
      <c r="D1159" s="13" t="s">
        <v>125</v>
      </c>
      <c r="E1159" s="7" t="s">
        <v>2849</v>
      </c>
      <c r="F1159" s="7" t="s">
        <v>2850</v>
      </c>
      <c r="G1159" s="13" t="s">
        <v>121</v>
      </c>
      <c r="H1159" s="13" t="s">
        <v>2840</v>
      </c>
      <c r="I1159" s="13"/>
    </row>
    <row r="1160" spans="1:9" ht="18" x14ac:dyDescent="0.25">
      <c r="A1160" s="15" t="s">
        <v>395</v>
      </c>
      <c r="B1160" s="15" t="s">
        <v>93</v>
      </c>
      <c r="C1160" s="9" t="s">
        <v>396</v>
      </c>
      <c r="D1160" s="15" t="s">
        <v>126</v>
      </c>
      <c r="E1160" s="9" t="s">
        <v>2851</v>
      </c>
      <c r="F1160" s="9" t="s">
        <v>2852</v>
      </c>
      <c r="G1160" s="15" t="s">
        <v>122</v>
      </c>
      <c r="H1160" s="15" t="s">
        <v>2840</v>
      </c>
      <c r="I1160" s="15"/>
    </row>
    <row r="1161" spans="1:9" ht="18" x14ac:dyDescent="0.25">
      <c r="A1161" s="13" t="s">
        <v>395</v>
      </c>
      <c r="B1161" s="13" t="s">
        <v>93</v>
      </c>
      <c r="C1161" s="7" t="s">
        <v>396</v>
      </c>
      <c r="D1161" s="13" t="s">
        <v>125</v>
      </c>
      <c r="E1161" s="7" t="s">
        <v>2853</v>
      </c>
      <c r="F1161" s="7"/>
      <c r="G1161" s="13" t="s">
        <v>121</v>
      </c>
      <c r="H1161" s="13" t="s">
        <v>2840</v>
      </c>
      <c r="I1161" s="13"/>
    </row>
    <row r="1162" spans="1:9" ht="18" x14ac:dyDescent="0.25">
      <c r="A1162" s="15" t="s">
        <v>395</v>
      </c>
      <c r="B1162" s="15" t="s">
        <v>93</v>
      </c>
      <c r="C1162" s="9" t="s">
        <v>396</v>
      </c>
      <c r="D1162" s="15" t="s">
        <v>125</v>
      </c>
      <c r="E1162" s="9" t="s">
        <v>2854</v>
      </c>
      <c r="F1162" s="9" t="s">
        <v>2855</v>
      </c>
      <c r="G1162" s="15" t="s">
        <v>121</v>
      </c>
      <c r="H1162" s="15" t="s">
        <v>2840</v>
      </c>
      <c r="I1162" s="15"/>
    </row>
    <row r="1163" spans="1:9" ht="18" x14ac:dyDescent="0.25">
      <c r="A1163" s="13" t="s">
        <v>395</v>
      </c>
      <c r="B1163" s="13" t="s">
        <v>93</v>
      </c>
      <c r="C1163" s="7" t="s">
        <v>396</v>
      </c>
      <c r="D1163" s="13" t="s">
        <v>125</v>
      </c>
      <c r="E1163" s="7" t="s">
        <v>2856</v>
      </c>
      <c r="F1163" s="7"/>
      <c r="G1163" s="13" t="s">
        <v>121</v>
      </c>
      <c r="H1163" s="13" t="s">
        <v>2840</v>
      </c>
      <c r="I1163" s="13"/>
    </row>
    <row r="1164" spans="1:9" ht="18" x14ac:dyDescent="0.25">
      <c r="A1164" s="15" t="s">
        <v>395</v>
      </c>
      <c r="B1164" s="15" t="s">
        <v>93</v>
      </c>
      <c r="C1164" s="9" t="s">
        <v>396</v>
      </c>
      <c r="D1164" s="15" t="s">
        <v>125</v>
      </c>
      <c r="E1164" s="9" t="s">
        <v>2857</v>
      </c>
      <c r="F1164" s="9"/>
      <c r="G1164" s="15" t="s">
        <v>122</v>
      </c>
      <c r="H1164" s="15" t="s">
        <v>2840</v>
      </c>
      <c r="I1164" s="15"/>
    </row>
    <row r="1165" spans="1:9" ht="36" x14ac:dyDescent="0.25">
      <c r="A1165" s="13" t="s">
        <v>395</v>
      </c>
      <c r="B1165" s="13" t="s">
        <v>93</v>
      </c>
      <c r="C1165" s="7" t="s">
        <v>396</v>
      </c>
      <c r="D1165" s="13" t="s">
        <v>125</v>
      </c>
      <c r="E1165" s="7" t="s">
        <v>2858</v>
      </c>
      <c r="F1165" s="7"/>
      <c r="G1165" s="13" t="s">
        <v>121</v>
      </c>
      <c r="H1165" s="13" t="s">
        <v>2840</v>
      </c>
      <c r="I1165" s="13"/>
    </row>
    <row r="1166" spans="1:9" ht="18" x14ac:dyDescent="0.25">
      <c r="A1166" s="15" t="s">
        <v>395</v>
      </c>
      <c r="B1166" s="15" t="s">
        <v>93</v>
      </c>
      <c r="C1166" s="9" t="s">
        <v>396</v>
      </c>
      <c r="D1166" s="15" t="s">
        <v>126</v>
      </c>
      <c r="E1166" s="9" t="s">
        <v>2859</v>
      </c>
      <c r="F1166" s="9" t="s">
        <v>2860</v>
      </c>
      <c r="G1166" s="15" t="s">
        <v>121</v>
      </c>
      <c r="H1166" s="15" t="s">
        <v>1737</v>
      </c>
      <c r="I1166" s="15"/>
    </row>
    <row r="1167" spans="1:9" ht="36" x14ac:dyDescent="0.25">
      <c r="A1167" s="13" t="s">
        <v>395</v>
      </c>
      <c r="B1167" s="13" t="s">
        <v>93</v>
      </c>
      <c r="C1167" s="7" t="s">
        <v>396</v>
      </c>
      <c r="D1167" s="13" t="s">
        <v>125</v>
      </c>
      <c r="E1167" s="7" t="s">
        <v>2861</v>
      </c>
      <c r="F1167" s="7" t="s">
        <v>2862</v>
      </c>
      <c r="G1167" s="13" t="s">
        <v>121</v>
      </c>
      <c r="H1167" s="13" t="s">
        <v>1737</v>
      </c>
      <c r="I1167" s="13"/>
    </row>
    <row r="1168" spans="1:9" ht="18" x14ac:dyDescent="0.25">
      <c r="A1168" s="15" t="s">
        <v>398</v>
      </c>
      <c r="B1168" s="15" t="s">
        <v>93</v>
      </c>
      <c r="C1168" s="9" t="s">
        <v>399</v>
      </c>
      <c r="D1168" s="15" t="s">
        <v>124</v>
      </c>
      <c r="E1168" s="9" t="s">
        <v>2863</v>
      </c>
      <c r="F1168" s="9"/>
      <c r="G1168" s="15" t="s">
        <v>123</v>
      </c>
      <c r="H1168" s="15" t="s">
        <v>2864</v>
      </c>
      <c r="I1168" s="15"/>
    </row>
    <row r="1169" spans="1:9" ht="18" x14ac:dyDescent="0.25">
      <c r="A1169" s="13" t="s">
        <v>398</v>
      </c>
      <c r="B1169" s="13" t="s">
        <v>93</v>
      </c>
      <c r="C1169" s="7" t="s">
        <v>399</v>
      </c>
      <c r="D1169" s="13" t="s">
        <v>125</v>
      </c>
      <c r="E1169" s="7" t="s">
        <v>2865</v>
      </c>
      <c r="F1169" s="7"/>
      <c r="G1169" s="13" t="s">
        <v>123</v>
      </c>
      <c r="H1169" s="13" t="s">
        <v>2864</v>
      </c>
      <c r="I1169" s="13"/>
    </row>
    <row r="1170" spans="1:9" ht="18" x14ac:dyDescent="0.25">
      <c r="A1170" s="15" t="s">
        <v>398</v>
      </c>
      <c r="B1170" s="15" t="s">
        <v>93</v>
      </c>
      <c r="C1170" s="9" t="s">
        <v>399</v>
      </c>
      <c r="D1170" s="15" t="s">
        <v>125</v>
      </c>
      <c r="E1170" s="9" t="s">
        <v>2866</v>
      </c>
      <c r="F1170" s="9" t="s">
        <v>2867</v>
      </c>
      <c r="G1170" s="15" t="s">
        <v>121</v>
      </c>
      <c r="H1170" s="15" t="s">
        <v>2864</v>
      </c>
      <c r="I1170" s="15"/>
    </row>
    <row r="1171" spans="1:9" ht="18" x14ac:dyDescent="0.25">
      <c r="A1171" s="13" t="s">
        <v>398</v>
      </c>
      <c r="B1171" s="13" t="s">
        <v>93</v>
      </c>
      <c r="C1171" s="7" t="s">
        <v>399</v>
      </c>
      <c r="D1171" s="13" t="s">
        <v>125</v>
      </c>
      <c r="E1171" s="7" t="s">
        <v>2868</v>
      </c>
      <c r="F1171" s="7" t="s">
        <v>2869</v>
      </c>
      <c r="G1171" s="13" t="s">
        <v>121</v>
      </c>
      <c r="H1171" s="13" t="s">
        <v>2864</v>
      </c>
      <c r="I1171" s="13"/>
    </row>
    <row r="1172" spans="1:9" ht="36" x14ac:dyDescent="0.25">
      <c r="A1172" s="15" t="s">
        <v>398</v>
      </c>
      <c r="B1172" s="15" t="s">
        <v>93</v>
      </c>
      <c r="C1172" s="9" t="s">
        <v>399</v>
      </c>
      <c r="D1172" s="15" t="s">
        <v>125</v>
      </c>
      <c r="E1172" s="9" t="s">
        <v>2870</v>
      </c>
      <c r="F1172" s="9" t="s">
        <v>2871</v>
      </c>
      <c r="G1172" s="15" t="s">
        <v>121</v>
      </c>
      <c r="H1172" s="15" t="s">
        <v>2864</v>
      </c>
      <c r="I1172" s="15"/>
    </row>
    <row r="1173" spans="1:9" ht="36" x14ac:dyDescent="0.25">
      <c r="A1173" s="13" t="s">
        <v>398</v>
      </c>
      <c r="B1173" s="13" t="s">
        <v>93</v>
      </c>
      <c r="C1173" s="7" t="s">
        <v>399</v>
      </c>
      <c r="D1173" s="13" t="s">
        <v>125</v>
      </c>
      <c r="E1173" s="7" t="s">
        <v>2872</v>
      </c>
      <c r="F1173" s="7" t="s">
        <v>2873</v>
      </c>
      <c r="G1173" s="13" t="s">
        <v>121</v>
      </c>
      <c r="H1173" s="13" t="s">
        <v>2864</v>
      </c>
      <c r="I1173" s="13"/>
    </row>
    <row r="1174" spans="1:9" ht="18" x14ac:dyDescent="0.25">
      <c r="A1174" s="15" t="s">
        <v>398</v>
      </c>
      <c r="B1174" s="15" t="s">
        <v>93</v>
      </c>
      <c r="C1174" s="9" t="s">
        <v>399</v>
      </c>
      <c r="D1174" s="15" t="s">
        <v>125</v>
      </c>
      <c r="E1174" s="9" t="s">
        <v>2874</v>
      </c>
      <c r="F1174" s="9" t="s">
        <v>2875</v>
      </c>
      <c r="G1174" s="15" t="s">
        <v>121</v>
      </c>
      <c r="H1174" s="15" t="s">
        <v>2864</v>
      </c>
      <c r="I1174" s="15"/>
    </row>
    <row r="1175" spans="1:9" ht="18" x14ac:dyDescent="0.25">
      <c r="A1175" s="13" t="s">
        <v>398</v>
      </c>
      <c r="B1175" s="13" t="s">
        <v>93</v>
      </c>
      <c r="C1175" s="7" t="s">
        <v>399</v>
      </c>
      <c r="D1175" s="13" t="s">
        <v>125</v>
      </c>
      <c r="E1175" s="7" t="s">
        <v>2876</v>
      </c>
      <c r="F1175" s="7"/>
      <c r="G1175" s="13" t="s">
        <v>121</v>
      </c>
      <c r="H1175" s="13" t="s">
        <v>2864</v>
      </c>
      <c r="I1175" s="13"/>
    </row>
    <row r="1176" spans="1:9" ht="18" x14ac:dyDescent="0.25">
      <c r="A1176" s="15" t="s">
        <v>398</v>
      </c>
      <c r="B1176" s="15" t="s">
        <v>93</v>
      </c>
      <c r="C1176" s="9" t="s">
        <v>399</v>
      </c>
      <c r="D1176" s="15" t="s">
        <v>125</v>
      </c>
      <c r="E1176" s="9" t="s">
        <v>2877</v>
      </c>
      <c r="F1176" s="9" t="s">
        <v>2878</v>
      </c>
      <c r="G1176" s="15" t="s">
        <v>121</v>
      </c>
      <c r="H1176" s="15" t="s">
        <v>2864</v>
      </c>
      <c r="I1176" s="15"/>
    </row>
    <row r="1177" spans="1:9" ht="18" x14ac:dyDescent="0.25">
      <c r="A1177" s="13" t="s">
        <v>398</v>
      </c>
      <c r="B1177" s="13" t="s">
        <v>93</v>
      </c>
      <c r="C1177" s="7" t="s">
        <v>399</v>
      </c>
      <c r="D1177" s="13" t="s">
        <v>124</v>
      </c>
      <c r="E1177" s="7" t="s">
        <v>2879</v>
      </c>
      <c r="F1177" s="7"/>
      <c r="G1177" s="13" t="s">
        <v>123</v>
      </c>
      <c r="H1177" s="13" t="s">
        <v>2864</v>
      </c>
      <c r="I1177" s="13"/>
    </row>
    <row r="1178" spans="1:9" ht="18" x14ac:dyDescent="0.25">
      <c r="A1178" s="15" t="s">
        <v>398</v>
      </c>
      <c r="B1178" s="15" t="s">
        <v>93</v>
      </c>
      <c r="C1178" s="9" t="s">
        <v>399</v>
      </c>
      <c r="D1178" s="15" t="s">
        <v>125</v>
      </c>
      <c r="E1178" s="9" t="s">
        <v>2880</v>
      </c>
      <c r="F1178" s="9"/>
      <c r="G1178" s="15" t="s">
        <v>121</v>
      </c>
      <c r="H1178" s="15" t="s">
        <v>2864</v>
      </c>
      <c r="I1178" s="15"/>
    </row>
    <row r="1179" spans="1:9" ht="18" x14ac:dyDescent="0.25">
      <c r="A1179" s="13" t="s">
        <v>398</v>
      </c>
      <c r="B1179" s="13" t="s">
        <v>93</v>
      </c>
      <c r="C1179" s="7" t="s">
        <v>399</v>
      </c>
      <c r="D1179" s="13" t="s">
        <v>125</v>
      </c>
      <c r="E1179" s="7" t="s">
        <v>2881</v>
      </c>
      <c r="F1179" s="7"/>
      <c r="G1179" s="13" t="s">
        <v>121</v>
      </c>
      <c r="H1179" s="13" t="s">
        <v>2864</v>
      </c>
      <c r="I1179" s="13"/>
    </row>
    <row r="1180" spans="1:9" ht="18" x14ac:dyDescent="0.25">
      <c r="A1180" s="15" t="s">
        <v>398</v>
      </c>
      <c r="B1180" s="15" t="s">
        <v>93</v>
      </c>
      <c r="C1180" s="9" t="s">
        <v>399</v>
      </c>
      <c r="D1180" s="15" t="s">
        <v>125</v>
      </c>
      <c r="E1180" s="9" t="s">
        <v>2882</v>
      </c>
      <c r="F1180" s="9"/>
      <c r="G1180" s="15" t="s">
        <v>122</v>
      </c>
      <c r="H1180" s="15" t="s">
        <v>2883</v>
      </c>
      <c r="I1180" s="15" t="s">
        <v>1275</v>
      </c>
    </row>
    <row r="1181" spans="1:9" ht="18" x14ac:dyDescent="0.25">
      <c r="A1181" s="13" t="s">
        <v>398</v>
      </c>
      <c r="B1181" s="13" t="s">
        <v>93</v>
      </c>
      <c r="C1181" s="7" t="s">
        <v>399</v>
      </c>
      <c r="D1181" s="13" t="s">
        <v>125</v>
      </c>
      <c r="E1181" s="7" t="s">
        <v>2884</v>
      </c>
      <c r="F1181" s="7"/>
      <c r="G1181" s="13" t="s">
        <v>122</v>
      </c>
      <c r="H1181" s="13" t="s">
        <v>2883</v>
      </c>
      <c r="I1181" s="13" t="s">
        <v>1275</v>
      </c>
    </row>
    <row r="1182" spans="1:9" ht="18" x14ac:dyDescent="0.25">
      <c r="A1182" s="15" t="s">
        <v>398</v>
      </c>
      <c r="B1182" s="15" t="s">
        <v>93</v>
      </c>
      <c r="C1182" s="9" t="s">
        <v>399</v>
      </c>
      <c r="D1182" s="15" t="s">
        <v>125</v>
      </c>
      <c r="E1182" s="9" t="s">
        <v>2885</v>
      </c>
      <c r="F1182" s="9" t="s">
        <v>2886</v>
      </c>
      <c r="G1182" s="15" t="s">
        <v>121</v>
      </c>
      <c r="H1182" s="15" t="s">
        <v>2883</v>
      </c>
      <c r="I1182" s="15" t="s">
        <v>1275</v>
      </c>
    </row>
    <row r="1183" spans="1:9" ht="36" x14ac:dyDescent="0.25">
      <c r="A1183" s="13" t="s">
        <v>398</v>
      </c>
      <c r="B1183" s="13" t="s">
        <v>93</v>
      </c>
      <c r="C1183" s="7" t="s">
        <v>399</v>
      </c>
      <c r="D1183" s="13" t="s">
        <v>125</v>
      </c>
      <c r="E1183" s="7" t="s">
        <v>2887</v>
      </c>
      <c r="F1183" s="7" t="s">
        <v>2888</v>
      </c>
      <c r="G1183" s="13" t="s">
        <v>121</v>
      </c>
      <c r="H1183" s="13" t="s">
        <v>2883</v>
      </c>
      <c r="I1183" s="13"/>
    </row>
    <row r="1184" spans="1:9" ht="18" x14ac:dyDescent="0.25">
      <c r="A1184" s="15" t="s">
        <v>398</v>
      </c>
      <c r="B1184" s="15" t="s">
        <v>93</v>
      </c>
      <c r="C1184" s="9" t="s">
        <v>399</v>
      </c>
      <c r="D1184" s="15" t="s">
        <v>125</v>
      </c>
      <c r="E1184" s="9" t="s">
        <v>2889</v>
      </c>
      <c r="F1184" s="9" t="s">
        <v>2890</v>
      </c>
      <c r="G1184" s="15" t="s">
        <v>121</v>
      </c>
      <c r="H1184" s="15" t="s">
        <v>2883</v>
      </c>
      <c r="I1184" s="15"/>
    </row>
    <row r="1185" spans="1:9" ht="18" x14ac:dyDescent="0.25">
      <c r="A1185" s="13" t="s">
        <v>398</v>
      </c>
      <c r="B1185" s="13" t="s">
        <v>93</v>
      </c>
      <c r="C1185" s="7" t="s">
        <v>399</v>
      </c>
      <c r="D1185" s="13" t="s">
        <v>125</v>
      </c>
      <c r="E1185" s="7" t="s">
        <v>2891</v>
      </c>
      <c r="F1185" s="7"/>
      <c r="G1185" s="13" t="s">
        <v>121</v>
      </c>
      <c r="H1185" s="13" t="s">
        <v>2883</v>
      </c>
      <c r="I1185" s="13"/>
    </row>
    <row r="1186" spans="1:9" ht="36" x14ac:dyDescent="0.25">
      <c r="A1186" s="15" t="s">
        <v>398</v>
      </c>
      <c r="B1186" s="15" t="s">
        <v>93</v>
      </c>
      <c r="C1186" s="9" t="s">
        <v>399</v>
      </c>
      <c r="D1186" s="15" t="s">
        <v>125</v>
      </c>
      <c r="E1186" s="9" t="s">
        <v>2892</v>
      </c>
      <c r="F1186" s="9"/>
      <c r="G1186" s="15" t="s">
        <v>121</v>
      </c>
      <c r="H1186" s="15" t="s">
        <v>2883</v>
      </c>
      <c r="I1186" s="15"/>
    </row>
    <row r="1187" spans="1:9" ht="18" x14ac:dyDescent="0.25">
      <c r="A1187" s="13" t="s">
        <v>398</v>
      </c>
      <c r="B1187" s="13" t="s">
        <v>93</v>
      </c>
      <c r="C1187" s="7" t="s">
        <v>399</v>
      </c>
      <c r="D1187" s="13" t="s">
        <v>125</v>
      </c>
      <c r="E1187" s="7" t="s">
        <v>2893</v>
      </c>
      <c r="F1187" s="7" t="s">
        <v>2894</v>
      </c>
      <c r="G1187" s="13" t="s">
        <v>122</v>
      </c>
      <c r="H1187" s="13" t="s">
        <v>2883</v>
      </c>
      <c r="I1187" s="13"/>
    </row>
    <row r="1188" spans="1:9" ht="18" x14ac:dyDescent="0.25">
      <c r="A1188" s="15" t="s">
        <v>398</v>
      </c>
      <c r="B1188" s="15" t="s">
        <v>93</v>
      </c>
      <c r="C1188" s="9" t="s">
        <v>399</v>
      </c>
      <c r="D1188" s="15" t="s">
        <v>125</v>
      </c>
      <c r="E1188" s="9" t="s">
        <v>2895</v>
      </c>
      <c r="F1188" s="9" t="s">
        <v>2896</v>
      </c>
      <c r="G1188" s="15" t="s">
        <v>121</v>
      </c>
      <c r="H1188" s="15" t="s">
        <v>2883</v>
      </c>
      <c r="I1188" s="15"/>
    </row>
    <row r="1189" spans="1:9" ht="18" x14ac:dyDescent="0.25">
      <c r="A1189" s="13" t="s">
        <v>398</v>
      </c>
      <c r="B1189" s="13" t="s">
        <v>93</v>
      </c>
      <c r="C1189" s="7" t="s">
        <v>399</v>
      </c>
      <c r="D1189" s="13" t="s">
        <v>125</v>
      </c>
      <c r="E1189" s="7" t="s">
        <v>2897</v>
      </c>
      <c r="F1189" s="7" t="s">
        <v>2898</v>
      </c>
      <c r="G1189" s="13" t="s">
        <v>121</v>
      </c>
      <c r="H1189" s="13" t="s">
        <v>2883</v>
      </c>
      <c r="I1189" s="13"/>
    </row>
    <row r="1190" spans="1:9" ht="36" x14ac:dyDescent="0.25">
      <c r="A1190" s="15" t="s">
        <v>398</v>
      </c>
      <c r="B1190" s="15" t="s">
        <v>93</v>
      </c>
      <c r="C1190" s="9" t="s">
        <v>399</v>
      </c>
      <c r="D1190" s="15" t="s">
        <v>125</v>
      </c>
      <c r="E1190" s="9" t="s">
        <v>2899</v>
      </c>
      <c r="F1190" s="9"/>
      <c r="G1190" s="15" t="s">
        <v>121</v>
      </c>
      <c r="H1190" s="15" t="s">
        <v>2883</v>
      </c>
      <c r="I1190" s="15"/>
    </row>
    <row r="1191" spans="1:9" ht="18" x14ac:dyDescent="0.25">
      <c r="A1191" s="13" t="s">
        <v>398</v>
      </c>
      <c r="B1191" s="13" t="s">
        <v>93</v>
      </c>
      <c r="C1191" s="7" t="s">
        <v>399</v>
      </c>
      <c r="D1191" s="13" t="s">
        <v>125</v>
      </c>
      <c r="E1191" s="7" t="s">
        <v>2900</v>
      </c>
      <c r="F1191" s="7" t="s">
        <v>2901</v>
      </c>
      <c r="G1191" s="13" t="s">
        <v>122</v>
      </c>
      <c r="H1191" s="13" t="s">
        <v>2883</v>
      </c>
      <c r="I1191" s="13"/>
    </row>
    <row r="1192" spans="1:9" ht="18" x14ac:dyDescent="0.25">
      <c r="A1192" s="15" t="s">
        <v>398</v>
      </c>
      <c r="B1192" s="15" t="s">
        <v>93</v>
      </c>
      <c r="C1192" s="9" t="s">
        <v>399</v>
      </c>
      <c r="D1192" s="15" t="s">
        <v>125</v>
      </c>
      <c r="E1192" s="9" t="s">
        <v>2902</v>
      </c>
      <c r="F1192" s="9"/>
      <c r="G1192" s="15" t="s">
        <v>122</v>
      </c>
      <c r="H1192" s="15" t="s">
        <v>2903</v>
      </c>
      <c r="I1192" s="15" t="s">
        <v>1275</v>
      </c>
    </row>
    <row r="1193" spans="1:9" ht="18" x14ac:dyDescent="0.25">
      <c r="A1193" s="13" t="s">
        <v>398</v>
      </c>
      <c r="B1193" s="13" t="s">
        <v>93</v>
      </c>
      <c r="C1193" s="7" t="s">
        <v>399</v>
      </c>
      <c r="D1193" s="13" t="s">
        <v>125</v>
      </c>
      <c r="E1193" s="7" t="s">
        <v>2904</v>
      </c>
      <c r="F1193" s="7"/>
      <c r="G1193" s="13" t="s">
        <v>121</v>
      </c>
      <c r="H1193" s="13" t="s">
        <v>2903</v>
      </c>
      <c r="I1193" s="13" t="s">
        <v>1275</v>
      </c>
    </row>
    <row r="1194" spans="1:9" ht="18" x14ac:dyDescent="0.25">
      <c r="A1194" s="15" t="s">
        <v>398</v>
      </c>
      <c r="B1194" s="15" t="s">
        <v>93</v>
      </c>
      <c r="C1194" s="9" t="s">
        <v>399</v>
      </c>
      <c r="D1194" s="15" t="s">
        <v>125</v>
      </c>
      <c r="E1194" s="9" t="s">
        <v>2905</v>
      </c>
      <c r="F1194" s="9"/>
      <c r="G1194" s="15" t="s">
        <v>122</v>
      </c>
      <c r="H1194" s="15" t="s">
        <v>2903</v>
      </c>
      <c r="I1194" s="15" t="s">
        <v>1275</v>
      </c>
    </row>
    <row r="1195" spans="1:9" ht="18" x14ac:dyDescent="0.25">
      <c r="A1195" s="13" t="s">
        <v>398</v>
      </c>
      <c r="B1195" s="13" t="s">
        <v>93</v>
      </c>
      <c r="C1195" s="7" t="s">
        <v>399</v>
      </c>
      <c r="D1195" s="13" t="s">
        <v>125</v>
      </c>
      <c r="E1195" s="7" t="s">
        <v>2906</v>
      </c>
      <c r="F1195" s="7" t="s">
        <v>2907</v>
      </c>
      <c r="G1195" s="13" t="s">
        <v>121</v>
      </c>
      <c r="H1195" s="13" t="s">
        <v>2903</v>
      </c>
      <c r="I1195" s="13"/>
    </row>
    <row r="1196" spans="1:9" ht="18" x14ac:dyDescent="0.25">
      <c r="A1196" s="15" t="s">
        <v>398</v>
      </c>
      <c r="B1196" s="15" t="s">
        <v>93</v>
      </c>
      <c r="C1196" s="9" t="s">
        <v>399</v>
      </c>
      <c r="D1196" s="15" t="s">
        <v>125</v>
      </c>
      <c r="E1196" s="9" t="s">
        <v>2908</v>
      </c>
      <c r="F1196" s="9"/>
      <c r="G1196" s="15" t="s">
        <v>121</v>
      </c>
      <c r="H1196" s="15" t="s">
        <v>2903</v>
      </c>
      <c r="I1196" s="15"/>
    </row>
    <row r="1197" spans="1:9" ht="18" x14ac:dyDescent="0.25">
      <c r="A1197" s="13" t="s">
        <v>398</v>
      </c>
      <c r="B1197" s="13" t="s">
        <v>93</v>
      </c>
      <c r="C1197" s="7" t="s">
        <v>399</v>
      </c>
      <c r="D1197" s="13" t="s">
        <v>125</v>
      </c>
      <c r="E1197" s="7" t="s">
        <v>2909</v>
      </c>
      <c r="F1197" s="7" t="s">
        <v>2802</v>
      </c>
      <c r="G1197" s="13" t="s">
        <v>121</v>
      </c>
      <c r="H1197" s="13" t="s">
        <v>2903</v>
      </c>
      <c r="I1197" s="13"/>
    </row>
    <row r="1198" spans="1:9" ht="18" x14ac:dyDescent="0.25">
      <c r="A1198" s="15" t="s">
        <v>398</v>
      </c>
      <c r="B1198" s="15" t="s">
        <v>93</v>
      </c>
      <c r="C1198" s="9" t="s">
        <v>399</v>
      </c>
      <c r="D1198" s="15" t="s">
        <v>125</v>
      </c>
      <c r="E1198" s="9" t="s">
        <v>2910</v>
      </c>
      <c r="F1198" s="9" t="s">
        <v>2804</v>
      </c>
      <c r="G1198" s="15" t="s">
        <v>121</v>
      </c>
      <c r="H1198" s="15" t="s">
        <v>2903</v>
      </c>
      <c r="I1198" s="15"/>
    </row>
    <row r="1199" spans="1:9" ht="36" x14ac:dyDescent="0.25">
      <c r="A1199" s="13" t="s">
        <v>398</v>
      </c>
      <c r="B1199" s="13" t="s">
        <v>93</v>
      </c>
      <c r="C1199" s="7" t="s">
        <v>399</v>
      </c>
      <c r="D1199" s="13" t="s">
        <v>125</v>
      </c>
      <c r="E1199" s="7" t="s">
        <v>2911</v>
      </c>
      <c r="F1199" s="7" t="s">
        <v>2806</v>
      </c>
      <c r="G1199" s="13" t="s">
        <v>121</v>
      </c>
      <c r="H1199" s="13" t="s">
        <v>2903</v>
      </c>
      <c r="I1199" s="13"/>
    </row>
    <row r="1200" spans="1:9" ht="18" x14ac:dyDescent="0.25">
      <c r="A1200" s="15" t="s">
        <v>398</v>
      </c>
      <c r="B1200" s="15" t="s">
        <v>93</v>
      </c>
      <c r="C1200" s="9" t="s">
        <v>399</v>
      </c>
      <c r="D1200" s="15" t="s">
        <v>125</v>
      </c>
      <c r="E1200" s="9" t="s">
        <v>2912</v>
      </c>
      <c r="F1200" s="9" t="s">
        <v>2913</v>
      </c>
      <c r="G1200" s="15" t="s">
        <v>121</v>
      </c>
      <c r="H1200" s="15" t="s">
        <v>2903</v>
      </c>
      <c r="I1200" s="15"/>
    </row>
    <row r="1201" spans="1:9" ht="18" x14ac:dyDescent="0.25">
      <c r="A1201" s="13" t="s">
        <v>398</v>
      </c>
      <c r="B1201" s="13" t="s">
        <v>93</v>
      </c>
      <c r="C1201" s="7" t="s">
        <v>399</v>
      </c>
      <c r="D1201" s="13" t="s">
        <v>125</v>
      </c>
      <c r="E1201" s="7" t="s">
        <v>2914</v>
      </c>
      <c r="F1201" s="7"/>
      <c r="G1201" s="13" t="s">
        <v>121</v>
      </c>
      <c r="H1201" s="13" t="s">
        <v>2903</v>
      </c>
      <c r="I1201" s="13"/>
    </row>
    <row r="1202" spans="1:9" ht="36" x14ac:dyDescent="0.25">
      <c r="A1202" s="15" t="s">
        <v>398</v>
      </c>
      <c r="B1202" s="15" t="s">
        <v>93</v>
      </c>
      <c r="C1202" s="9" t="s">
        <v>399</v>
      </c>
      <c r="D1202" s="15" t="s">
        <v>125</v>
      </c>
      <c r="E1202" s="9" t="s">
        <v>2915</v>
      </c>
      <c r="F1202" s="9" t="s">
        <v>2916</v>
      </c>
      <c r="G1202" s="15" t="s">
        <v>121</v>
      </c>
      <c r="H1202" s="15" t="s">
        <v>2903</v>
      </c>
      <c r="I1202" s="15"/>
    </row>
    <row r="1203" spans="1:9" ht="36" x14ac:dyDescent="0.25">
      <c r="A1203" s="13" t="s">
        <v>401</v>
      </c>
      <c r="B1203" s="13" t="s">
        <v>93</v>
      </c>
      <c r="C1203" s="7" t="s">
        <v>355</v>
      </c>
      <c r="D1203" s="13" t="s">
        <v>125</v>
      </c>
      <c r="E1203" s="7" t="s">
        <v>2917</v>
      </c>
      <c r="F1203" s="7" t="s">
        <v>2918</v>
      </c>
      <c r="G1203" s="13" t="s">
        <v>121</v>
      </c>
      <c r="H1203" s="13" t="s">
        <v>356</v>
      </c>
      <c r="I1203" s="13"/>
    </row>
    <row r="1204" spans="1:9" ht="18" x14ac:dyDescent="0.25">
      <c r="A1204" s="15" t="s">
        <v>401</v>
      </c>
      <c r="B1204" s="15" t="s">
        <v>93</v>
      </c>
      <c r="C1204" s="9" t="s">
        <v>355</v>
      </c>
      <c r="D1204" s="15" t="s">
        <v>125</v>
      </c>
      <c r="E1204" s="9" t="s">
        <v>2919</v>
      </c>
      <c r="F1204" s="9" t="s">
        <v>2920</v>
      </c>
      <c r="G1204" s="15" t="s">
        <v>121</v>
      </c>
      <c r="H1204" s="15" t="s">
        <v>356</v>
      </c>
      <c r="I1204" s="15"/>
    </row>
    <row r="1205" spans="1:9" ht="36" x14ac:dyDescent="0.25">
      <c r="A1205" s="13" t="s">
        <v>401</v>
      </c>
      <c r="B1205" s="13" t="s">
        <v>93</v>
      </c>
      <c r="C1205" s="7" t="s">
        <v>355</v>
      </c>
      <c r="D1205" s="13" t="s">
        <v>125</v>
      </c>
      <c r="E1205" s="7" t="s">
        <v>2921</v>
      </c>
      <c r="F1205" s="7" t="s">
        <v>2922</v>
      </c>
      <c r="G1205" s="13" t="s">
        <v>121</v>
      </c>
      <c r="H1205" s="13" t="s">
        <v>356</v>
      </c>
      <c r="I1205" s="13"/>
    </row>
    <row r="1206" spans="1:9" ht="18" x14ac:dyDescent="0.25">
      <c r="A1206" s="15" t="s">
        <v>401</v>
      </c>
      <c r="B1206" s="15" t="s">
        <v>93</v>
      </c>
      <c r="C1206" s="9" t="s">
        <v>355</v>
      </c>
      <c r="D1206" s="15" t="s">
        <v>125</v>
      </c>
      <c r="E1206" s="9" t="s">
        <v>2923</v>
      </c>
      <c r="F1206" s="9"/>
      <c r="G1206" s="15" t="s">
        <v>122</v>
      </c>
      <c r="H1206" s="15" t="s">
        <v>356</v>
      </c>
      <c r="I1206" s="15"/>
    </row>
    <row r="1207" spans="1:9" ht="36" x14ac:dyDescent="0.25">
      <c r="A1207" s="13" t="s">
        <v>401</v>
      </c>
      <c r="B1207" s="13" t="s">
        <v>93</v>
      </c>
      <c r="C1207" s="7" t="s">
        <v>355</v>
      </c>
      <c r="D1207" s="13" t="s">
        <v>125</v>
      </c>
      <c r="E1207" s="7" t="s">
        <v>2924</v>
      </c>
      <c r="F1207" s="7"/>
      <c r="G1207" s="13" t="s">
        <v>121</v>
      </c>
      <c r="H1207" s="13" t="s">
        <v>356</v>
      </c>
      <c r="I1207" s="13"/>
    </row>
    <row r="1208" spans="1:9" ht="18" x14ac:dyDescent="0.25">
      <c r="A1208" s="15" t="s">
        <v>401</v>
      </c>
      <c r="B1208" s="15" t="s">
        <v>93</v>
      </c>
      <c r="C1208" s="9" t="s">
        <v>355</v>
      </c>
      <c r="D1208" s="15" t="s">
        <v>125</v>
      </c>
      <c r="E1208" s="9" t="s">
        <v>2925</v>
      </c>
      <c r="F1208" s="9" t="s">
        <v>2926</v>
      </c>
      <c r="G1208" s="15" t="s">
        <v>121</v>
      </c>
      <c r="H1208" s="15" t="s">
        <v>356</v>
      </c>
      <c r="I1208" s="15"/>
    </row>
    <row r="1209" spans="1:9" ht="18" x14ac:dyDescent="0.25">
      <c r="A1209" s="13" t="s">
        <v>402</v>
      </c>
      <c r="B1209" s="13" t="s">
        <v>93</v>
      </c>
      <c r="C1209" s="7" t="s">
        <v>276</v>
      </c>
      <c r="D1209" s="13" t="s">
        <v>126</v>
      </c>
      <c r="E1209" s="7" t="s">
        <v>2927</v>
      </c>
      <c r="F1209" s="7"/>
      <c r="G1209" s="13" t="s">
        <v>121</v>
      </c>
      <c r="H1209" s="13" t="s">
        <v>365</v>
      </c>
      <c r="I1209" s="13"/>
    </row>
    <row r="1210" spans="1:9" ht="18" x14ac:dyDescent="0.25">
      <c r="A1210" s="15" t="s">
        <v>402</v>
      </c>
      <c r="B1210" s="15" t="s">
        <v>93</v>
      </c>
      <c r="C1210" s="9" t="s">
        <v>276</v>
      </c>
      <c r="D1210" s="15" t="s">
        <v>126</v>
      </c>
      <c r="E1210" s="9" t="s">
        <v>2928</v>
      </c>
      <c r="F1210" s="9"/>
      <c r="G1210" s="15" t="s">
        <v>121</v>
      </c>
      <c r="H1210" s="15" t="s">
        <v>365</v>
      </c>
      <c r="I1210" s="15"/>
    </row>
    <row r="1211" spans="1:9" ht="18" x14ac:dyDescent="0.25">
      <c r="A1211" s="13" t="s">
        <v>402</v>
      </c>
      <c r="B1211" s="13" t="s">
        <v>93</v>
      </c>
      <c r="C1211" s="7" t="s">
        <v>276</v>
      </c>
      <c r="D1211" s="13" t="s">
        <v>126</v>
      </c>
      <c r="E1211" s="7" t="s">
        <v>2929</v>
      </c>
      <c r="F1211" s="7"/>
      <c r="G1211" s="13" t="s">
        <v>122</v>
      </c>
      <c r="H1211" s="13" t="s">
        <v>365</v>
      </c>
      <c r="I1211" s="13"/>
    </row>
    <row r="1212" spans="1:9" ht="36" x14ac:dyDescent="0.25">
      <c r="A1212" s="15" t="s">
        <v>402</v>
      </c>
      <c r="B1212" s="15" t="s">
        <v>93</v>
      </c>
      <c r="C1212" s="9" t="s">
        <v>276</v>
      </c>
      <c r="D1212" s="15" t="s">
        <v>126</v>
      </c>
      <c r="E1212" s="9" t="s">
        <v>2930</v>
      </c>
      <c r="F1212" s="9" t="s">
        <v>2931</v>
      </c>
      <c r="G1212" s="15" t="s">
        <v>121</v>
      </c>
      <c r="H1212" s="15" t="s">
        <v>365</v>
      </c>
      <c r="I1212" s="15"/>
    </row>
    <row r="1213" spans="1:9" ht="18" x14ac:dyDescent="0.25">
      <c r="A1213" s="13" t="s">
        <v>402</v>
      </c>
      <c r="B1213" s="13" t="s">
        <v>93</v>
      </c>
      <c r="C1213" s="7" t="s">
        <v>276</v>
      </c>
      <c r="D1213" s="13" t="s">
        <v>126</v>
      </c>
      <c r="E1213" s="7" t="s">
        <v>2932</v>
      </c>
      <c r="F1213" s="7" t="s">
        <v>2933</v>
      </c>
      <c r="G1213" s="13" t="s">
        <v>121</v>
      </c>
      <c r="H1213" s="13" t="s">
        <v>365</v>
      </c>
      <c r="I1213" s="13"/>
    </row>
    <row r="1214" spans="1:9" ht="18" x14ac:dyDescent="0.25">
      <c r="A1214" s="15" t="s">
        <v>402</v>
      </c>
      <c r="B1214" s="15" t="s">
        <v>93</v>
      </c>
      <c r="C1214" s="9" t="s">
        <v>276</v>
      </c>
      <c r="D1214" s="15" t="s">
        <v>126</v>
      </c>
      <c r="E1214" s="9" t="s">
        <v>2934</v>
      </c>
      <c r="F1214" s="9"/>
      <c r="G1214" s="15" t="s">
        <v>121</v>
      </c>
      <c r="H1214" s="15" t="s">
        <v>365</v>
      </c>
      <c r="I1214" s="15"/>
    </row>
    <row r="1215" spans="1:9" ht="18" x14ac:dyDescent="0.25">
      <c r="A1215" s="13" t="s">
        <v>402</v>
      </c>
      <c r="B1215" s="13" t="s">
        <v>93</v>
      </c>
      <c r="C1215" s="7" t="s">
        <v>276</v>
      </c>
      <c r="D1215" s="13" t="s">
        <v>126</v>
      </c>
      <c r="E1215" s="7" t="s">
        <v>2935</v>
      </c>
      <c r="F1215" s="7"/>
      <c r="G1215" s="13" t="s">
        <v>121</v>
      </c>
      <c r="H1215" s="13" t="s">
        <v>365</v>
      </c>
      <c r="I1215" s="13"/>
    </row>
    <row r="1216" spans="1:9" ht="18" x14ac:dyDescent="0.25">
      <c r="A1216" s="15" t="s">
        <v>402</v>
      </c>
      <c r="B1216" s="15" t="s">
        <v>93</v>
      </c>
      <c r="C1216" s="9" t="s">
        <v>276</v>
      </c>
      <c r="D1216" s="15" t="s">
        <v>126</v>
      </c>
      <c r="E1216" s="9" t="s">
        <v>2936</v>
      </c>
      <c r="F1216" s="9"/>
      <c r="G1216" s="15" t="s">
        <v>122</v>
      </c>
      <c r="H1216" s="15" t="s">
        <v>365</v>
      </c>
      <c r="I1216" s="15"/>
    </row>
    <row r="1217" spans="1:9" ht="18" x14ac:dyDescent="0.25">
      <c r="A1217" s="13" t="s">
        <v>402</v>
      </c>
      <c r="B1217" s="13" t="s">
        <v>93</v>
      </c>
      <c r="C1217" s="7" t="s">
        <v>276</v>
      </c>
      <c r="D1217" s="13" t="s">
        <v>126</v>
      </c>
      <c r="E1217" s="7" t="s">
        <v>2937</v>
      </c>
      <c r="F1217" s="7"/>
      <c r="G1217" s="13" t="s">
        <v>121</v>
      </c>
      <c r="H1217" s="13" t="s">
        <v>277</v>
      </c>
      <c r="I1217" s="13" t="s">
        <v>1275</v>
      </c>
    </row>
    <row r="1218" spans="1:9" ht="18" x14ac:dyDescent="0.25">
      <c r="A1218" s="15" t="s">
        <v>402</v>
      </c>
      <c r="B1218" s="15" t="s">
        <v>93</v>
      </c>
      <c r="C1218" s="9" t="s">
        <v>276</v>
      </c>
      <c r="D1218" s="15" t="s">
        <v>126</v>
      </c>
      <c r="E1218" s="9" t="s">
        <v>2938</v>
      </c>
      <c r="F1218" s="9"/>
      <c r="G1218" s="15" t="s">
        <v>121</v>
      </c>
      <c r="H1218" s="15" t="s">
        <v>277</v>
      </c>
      <c r="I1218" s="15" t="s">
        <v>1275</v>
      </c>
    </row>
    <row r="1219" spans="1:9" ht="18" x14ac:dyDescent="0.25">
      <c r="A1219" s="13" t="s">
        <v>402</v>
      </c>
      <c r="B1219" s="13" t="s">
        <v>93</v>
      </c>
      <c r="C1219" s="7" t="s">
        <v>276</v>
      </c>
      <c r="D1219" s="13" t="s">
        <v>125</v>
      </c>
      <c r="E1219" s="7" t="s">
        <v>2939</v>
      </c>
      <c r="F1219" s="7"/>
      <c r="G1219" s="13" t="s">
        <v>123</v>
      </c>
      <c r="H1219" s="13" t="s">
        <v>277</v>
      </c>
      <c r="I1219" s="13" t="s">
        <v>1318</v>
      </c>
    </row>
    <row r="1220" spans="1:9" ht="36" x14ac:dyDescent="0.25">
      <c r="A1220" s="15" t="s">
        <v>402</v>
      </c>
      <c r="B1220" s="15" t="s">
        <v>93</v>
      </c>
      <c r="C1220" s="9" t="s">
        <v>276</v>
      </c>
      <c r="D1220" s="15" t="s">
        <v>126</v>
      </c>
      <c r="E1220" s="9" t="s">
        <v>2940</v>
      </c>
      <c r="F1220" s="9" t="s">
        <v>2941</v>
      </c>
      <c r="G1220" s="15" t="s">
        <v>121</v>
      </c>
      <c r="H1220" s="15" t="s">
        <v>365</v>
      </c>
      <c r="I1220" s="15" t="s">
        <v>1318</v>
      </c>
    </row>
    <row r="1221" spans="1:9" ht="18" x14ac:dyDescent="0.25">
      <c r="A1221" s="13" t="s">
        <v>404</v>
      </c>
      <c r="B1221" s="13" t="s">
        <v>93</v>
      </c>
      <c r="C1221" s="7" t="s">
        <v>405</v>
      </c>
      <c r="D1221" s="13" t="s">
        <v>125</v>
      </c>
      <c r="E1221" s="7" t="s">
        <v>2942</v>
      </c>
      <c r="F1221" s="7"/>
      <c r="G1221" s="13" t="s">
        <v>123</v>
      </c>
      <c r="H1221" s="13" t="s">
        <v>377</v>
      </c>
      <c r="I1221" s="13"/>
    </row>
    <row r="1222" spans="1:9" ht="36" x14ac:dyDescent="0.25">
      <c r="A1222" s="15" t="s">
        <v>404</v>
      </c>
      <c r="B1222" s="15" t="s">
        <v>93</v>
      </c>
      <c r="C1222" s="9" t="s">
        <v>405</v>
      </c>
      <c r="D1222" s="15" t="s">
        <v>125</v>
      </c>
      <c r="E1222" s="9" t="s">
        <v>2943</v>
      </c>
      <c r="F1222" s="9"/>
      <c r="G1222" s="15" t="s">
        <v>123</v>
      </c>
      <c r="H1222" s="15" t="s">
        <v>377</v>
      </c>
      <c r="I1222" s="15"/>
    </row>
    <row r="1223" spans="1:9" ht="18" x14ac:dyDescent="0.25">
      <c r="A1223" s="13" t="s">
        <v>404</v>
      </c>
      <c r="B1223" s="13" t="s">
        <v>93</v>
      </c>
      <c r="C1223" s="7" t="s">
        <v>405</v>
      </c>
      <c r="D1223" s="13" t="s">
        <v>125</v>
      </c>
      <c r="E1223" s="7" t="s">
        <v>2944</v>
      </c>
      <c r="F1223" s="7"/>
      <c r="G1223" s="13" t="s">
        <v>123</v>
      </c>
      <c r="H1223" s="13" t="s">
        <v>2945</v>
      </c>
      <c r="I1223" s="13" t="s">
        <v>1275</v>
      </c>
    </row>
    <row r="1224" spans="1:9" ht="54" x14ac:dyDescent="0.25">
      <c r="A1224" s="15" t="s">
        <v>404</v>
      </c>
      <c r="B1224" s="15" t="s">
        <v>93</v>
      </c>
      <c r="C1224" s="9" t="s">
        <v>405</v>
      </c>
      <c r="D1224" s="15" t="s">
        <v>125</v>
      </c>
      <c r="E1224" s="9" t="s">
        <v>2946</v>
      </c>
      <c r="F1224" s="9"/>
      <c r="G1224" s="15" t="s">
        <v>123</v>
      </c>
      <c r="H1224" s="15" t="s">
        <v>2945</v>
      </c>
      <c r="I1224" s="15"/>
    </row>
    <row r="1225" spans="1:9" ht="18" x14ac:dyDescent="0.25">
      <c r="A1225" s="13" t="s">
        <v>404</v>
      </c>
      <c r="B1225" s="13" t="s">
        <v>93</v>
      </c>
      <c r="C1225" s="7" t="s">
        <v>405</v>
      </c>
      <c r="D1225" s="13" t="s">
        <v>125</v>
      </c>
      <c r="E1225" s="7" t="s">
        <v>2947</v>
      </c>
      <c r="F1225" s="7"/>
      <c r="G1225" s="13" t="s">
        <v>123</v>
      </c>
      <c r="H1225" s="13" t="s">
        <v>2945</v>
      </c>
      <c r="I1225" s="13"/>
    </row>
    <row r="1226" spans="1:9" ht="36" x14ac:dyDescent="0.25">
      <c r="A1226" s="15" t="s">
        <v>407</v>
      </c>
      <c r="B1226" s="15" t="s">
        <v>93</v>
      </c>
      <c r="C1226" s="9" t="s">
        <v>408</v>
      </c>
      <c r="D1226" s="15" t="s">
        <v>126</v>
      </c>
      <c r="E1226" s="9" t="s">
        <v>2948</v>
      </c>
      <c r="F1226" s="9" t="s">
        <v>2949</v>
      </c>
      <c r="G1226" s="15" t="s">
        <v>121</v>
      </c>
      <c r="H1226" s="15" t="s">
        <v>2945</v>
      </c>
      <c r="I1226" s="15"/>
    </row>
    <row r="1227" spans="1:9" ht="18" x14ac:dyDescent="0.25">
      <c r="A1227" s="13" t="s">
        <v>407</v>
      </c>
      <c r="B1227" s="13" t="s">
        <v>93</v>
      </c>
      <c r="C1227" s="7" t="s">
        <v>408</v>
      </c>
      <c r="D1227" s="13" t="s">
        <v>126</v>
      </c>
      <c r="E1227" s="7" t="s">
        <v>2950</v>
      </c>
      <c r="F1227" s="7"/>
      <c r="G1227" s="13" t="s">
        <v>122</v>
      </c>
      <c r="H1227" s="13" t="s">
        <v>2945</v>
      </c>
      <c r="I1227" s="13"/>
    </row>
    <row r="1228" spans="1:9" ht="18" x14ac:dyDescent="0.25">
      <c r="A1228" s="15" t="s">
        <v>407</v>
      </c>
      <c r="B1228" s="15" t="s">
        <v>93</v>
      </c>
      <c r="C1228" s="9" t="s">
        <v>408</v>
      </c>
      <c r="D1228" s="15" t="s">
        <v>126</v>
      </c>
      <c r="E1228" s="9" t="s">
        <v>2951</v>
      </c>
      <c r="F1228" s="9" t="s">
        <v>2952</v>
      </c>
      <c r="G1228" s="15" t="s">
        <v>121</v>
      </c>
      <c r="H1228" s="15" t="s">
        <v>2945</v>
      </c>
      <c r="I1228" s="15"/>
    </row>
    <row r="1229" spans="1:9" ht="18" x14ac:dyDescent="0.25">
      <c r="A1229" s="13" t="s">
        <v>407</v>
      </c>
      <c r="B1229" s="13" t="s">
        <v>93</v>
      </c>
      <c r="C1229" s="7" t="s">
        <v>408</v>
      </c>
      <c r="D1229" s="13" t="s">
        <v>126</v>
      </c>
      <c r="E1229" s="7" t="s">
        <v>2953</v>
      </c>
      <c r="F1229" s="7"/>
      <c r="G1229" s="13" t="s">
        <v>122</v>
      </c>
      <c r="H1229" s="13" t="s">
        <v>2945</v>
      </c>
      <c r="I1229" s="13"/>
    </row>
    <row r="1230" spans="1:9" ht="18" x14ac:dyDescent="0.25">
      <c r="A1230" s="15" t="s">
        <v>407</v>
      </c>
      <c r="B1230" s="15" t="s">
        <v>93</v>
      </c>
      <c r="C1230" s="9" t="s">
        <v>408</v>
      </c>
      <c r="D1230" s="15" t="s">
        <v>126</v>
      </c>
      <c r="E1230" s="9" t="s">
        <v>2954</v>
      </c>
      <c r="F1230" s="9"/>
      <c r="G1230" s="15" t="s">
        <v>122</v>
      </c>
      <c r="H1230" s="15" t="s">
        <v>2945</v>
      </c>
      <c r="I1230" s="15"/>
    </row>
    <row r="1231" spans="1:9" ht="18" x14ac:dyDescent="0.25">
      <c r="A1231" s="13" t="s">
        <v>407</v>
      </c>
      <c r="B1231" s="13" t="s">
        <v>93</v>
      </c>
      <c r="C1231" s="7" t="s">
        <v>408</v>
      </c>
      <c r="D1231" s="13" t="s">
        <v>126</v>
      </c>
      <c r="E1231" s="7" t="s">
        <v>2955</v>
      </c>
      <c r="F1231" s="7" t="s">
        <v>2956</v>
      </c>
      <c r="G1231" s="13" t="s">
        <v>122</v>
      </c>
      <c r="H1231" s="13" t="s">
        <v>2945</v>
      </c>
      <c r="I1231" s="13"/>
    </row>
    <row r="1232" spans="1:9" ht="90" x14ac:dyDescent="0.25">
      <c r="A1232" s="15" t="s">
        <v>407</v>
      </c>
      <c r="B1232" s="15" t="s">
        <v>93</v>
      </c>
      <c r="C1232" s="9" t="s">
        <v>408</v>
      </c>
      <c r="D1232" s="15" t="s">
        <v>126</v>
      </c>
      <c r="E1232" s="9" t="s">
        <v>2957</v>
      </c>
      <c r="F1232" s="9" t="s">
        <v>2958</v>
      </c>
      <c r="G1232" s="15" t="s">
        <v>121</v>
      </c>
      <c r="H1232" s="15" t="s">
        <v>2959</v>
      </c>
      <c r="I1232" s="15" t="s">
        <v>1275</v>
      </c>
    </row>
    <row r="1233" spans="1:9" ht="54" x14ac:dyDescent="0.25">
      <c r="A1233" s="13" t="s">
        <v>407</v>
      </c>
      <c r="B1233" s="13" t="s">
        <v>93</v>
      </c>
      <c r="C1233" s="7" t="s">
        <v>408</v>
      </c>
      <c r="D1233" s="13" t="s">
        <v>126</v>
      </c>
      <c r="E1233" s="7" t="s">
        <v>2960</v>
      </c>
      <c r="F1233" s="7" t="s">
        <v>2961</v>
      </c>
      <c r="G1233" s="13" t="s">
        <v>121</v>
      </c>
      <c r="H1233" s="13" t="s">
        <v>2959</v>
      </c>
      <c r="I1233" s="13"/>
    </row>
    <row r="1234" spans="1:9" ht="18" x14ac:dyDescent="0.25">
      <c r="A1234" s="15" t="s">
        <v>407</v>
      </c>
      <c r="B1234" s="15" t="s">
        <v>93</v>
      </c>
      <c r="C1234" s="9" t="s">
        <v>408</v>
      </c>
      <c r="D1234" s="15" t="s">
        <v>126</v>
      </c>
      <c r="E1234" s="9" t="s">
        <v>2962</v>
      </c>
      <c r="F1234" s="9" t="s">
        <v>2963</v>
      </c>
      <c r="G1234" s="15" t="s">
        <v>121</v>
      </c>
      <c r="H1234" s="15" t="s">
        <v>2959</v>
      </c>
      <c r="I1234" s="15"/>
    </row>
    <row r="1235" spans="1:9" ht="18" x14ac:dyDescent="0.25">
      <c r="A1235" s="13" t="s">
        <v>407</v>
      </c>
      <c r="B1235" s="13" t="s">
        <v>93</v>
      </c>
      <c r="C1235" s="7" t="s">
        <v>408</v>
      </c>
      <c r="D1235" s="13" t="s">
        <v>126</v>
      </c>
      <c r="E1235" s="7" t="s">
        <v>2964</v>
      </c>
      <c r="F1235" s="7" t="s">
        <v>2965</v>
      </c>
      <c r="G1235" s="13" t="s">
        <v>121</v>
      </c>
      <c r="H1235" s="13" t="s">
        <v>2959</v>
      </c>
      <c r="I1235" s="13"/>
    </row>
    <row r="1236" spans="1:9" ht="36" x14ac:dyDescent="0.25">
      <c r="A1236" s="15" t="s">
        <v>407</v>
      </c>
      <c r="B1236" s="15" t="s">
        <v>93</v>
      </c>
      <c r="C1236" s="9" t="s">
        <v>408</v>
      </c>
      <c r="D1236" s="15" t="s">
        <v>126</v>
      </c>
      <c r="E1236" s="9" t="s">
        <v>2966</v>
      </c>
      <c r="F1236" s="9" t="s">
        <v>2967</v>
      </c>
      <c r="G1236" s="15" t="s">
        <v>121</v>
      </c>
      <c r="H1236" s="15" t="s">
        <v>2959</v>
      </c>
      <c r="I1236" s="15"/>
    </row>
    <row r="1237" spans="1:9" ht="36" x14ac:dyDescent="0.25">
      <c r="A1237" s="13" t="s">
        <v>407</v>
      </c>
      <c r="B1237" s="13" t="s">
        <v>93</v>
      </c>
      <c r="C1237" s="7" t="s">
        <v>408</v>
      </c>
      <c r="D1237" s="13" t="s">
        <v>126</v>
      </c>
      <c r="E1237" s="7" t="s">
        <v>2968</v>
      </c>
      <c r="F1237" s="7" t="s">
        <v>2969</v>
      </c>
      <c r="G1237" s="13" t="s">
        <v>121</v>
      </c>
      <c r="H1237" s="13" t="s">
        <v>2959</v>
      </c>
      <c r="I1237" s="13"/>
    </row>
    <row r="1238" spans="1:9" ht="18" x14ac:dyDescent="0.25">
      <c r="A1238" s="15" t="s">
        <v>407</v>
      </c>
      <c r="B1238" s="15" t="s">
        <v>93</v>
      </c>
      <c r="C1238" s="9" t="s">
        <v>408</v>
      </c>
      <c r="D1238" s="15" t="s">
        <v>126</v>
      </c>
      <c r="E1238" s="9" t="s">
        <v>2970</v>
      </c>
      <c r="F1238" s="9"/>
      <c r="G1238" s="15" t="s">
        <v>121</v>
      </c>
      <c r="H1238" s="15" t="s">
        <v>2959</v>
      </c>
      <c r="I1238" s="15"/>
    </row>
    <row r="1239" spans="1:9" ht="18" x14ac:dyDescent="0.25">
      <c r="A1239" s="13" t="s">
        <v>407</v>
      </c>
      <c r="B1239" s="13" t="s">
        <v>93</v>
      </c>
      <c r="C1239" s="7" t="s">
        <v>408</v>
      </c>
      <c r="D1239" s="13" t="s">
        <v>126</v>
      </c>
      <c r="E1239" s="7" t="s">
        <v>2971</v>
      </c>
      <c r="F1239" s="7"/>
      <c r="G1239" s="13" t="s">
        <v>123</v>
      </c>
      <c r="H1239" s="13" t="s">
        <v>2959</v>
      </c>
      <c r="I1239" s="13"/>
    </row>
    <row r="1240" spans="1:9" ht="36" x14ac:dyDescent="0.25">
      <c r="A1240" s="15" t="s">
        <v>407</v>
      </c>
      <c r="B1240" s="15" t="s">
        <v>93</v>
      </c>
      <c r="C1240" s="9" t="s">
        <v>408</v>
      </c>
      <c r="D1240" s="15" t="s">
        <v>126</v>
      </c>
      <c r="E1240" s="9" t="s">
        <v>2972</v>
      </c>
      <c r="F1240" s="9" t="s">
        <v>2973</v>
      </c>
      <c r="G1240" s="15" t="s">
        <v>121</v>
      </c>
      <c r="H1240" s="15" t="s">
        <v>2959</v>
      </c>
      <c r="I1240" s="15"/>
    </row>
    <row r="1241" spans="1:9" ht="36" x14ac:dyDescent="0.25">
      <c r="A1241" s="13" t="s">
        <v>407</v>
      </c>
      <c r="B1241" s="13" t="s">
        <v>93</v>
      </c>
      <c r="C1241" s="7" t="s">
        <v>408</v>
      </c>
      <c r="D1241" s="13" t="s">
        <v>126</v>
      </c>
      <c r="E1241" s="7" t="s">
        <v>2974</v>
      </c>
      <c r="F1241" s="7" t="s">
        <v>2975</v>
      </c>
      <c r="G1241" s="13" t="s">
        <v>121</v>
      </c>
      <c r="H1241" s="13" t="s">
        <v>2959</v>
      </c>
      <c r="I1241" s="13"/>
    </row>
    <row r="1242" spans="1:9" ht="36" x14ac:dyDescent="0.25">
      <c r="A1242" s="15" t="s">
        <v>407</v>
      </c>
      <c r="B1242" s="15" t="s">
        <v>93</v>
      </c>
      <c r="C1242" s="9" t="s">
        <v>408</v>
      </c>
      <c r="D1242" s="15" t="s">
        <v>126</v>
      </c>
      <c r="E1242" s="9" t="s">
        <v>2976</v>
      </c>
      <c r="F1242" s="9" t="s">
        <v>2977</v>
      </c>
      <c r="G1242" s="15" t="s">
        <v>121</v>
      </c>
      <c r="H1242" s="15" t="s">
        <v>2959</v>
      </c>
      <c r="I1242" s="15"/>
    </row>
    <row r="1243" spans="1:9" ht="18" x14ac:dyDescent="0.25">
      <c r="A1243" s="13" t="s">
        <v>407</v>
      </c>
      <c r="B1243" s="13" t="s">
        <v>93</v>
      </c>
      <c r="C1243" s="7" t="s">
        <v>408</v>
      </c>
      <c r="D1243" s="13" t="s">
        <v>126</v>
      </c>
      <c r="E1243" s="7" t="s">
        <v>2978</v>
      </c>
      <c r="F1243" s="7" t="s">
        <v>2979</v>
      </c>
      <c r="G1243" s="13" t="s">
        <v>121</v>
      </c>
      <c r="H1243" s="13" t="s">
        <v>2980</v>
      </c>
      <c r="I1243" s="13" t="s">
        <v>1275</v>
      </c>
    </row>
    <row r="1244" spans="1:9" ht="18" x14ac:dyDescent="0.25">
      <c r="A1244" s="15" t="s">
        <v>407</v>
      </c>
      <c r="B1244" s="15" t="s">
        <v>93</v>
      </c>
      <c r="C1244" s="9" t="s">
        <v>408</v>
      </c>
      <c r="D1244" s="15" t="s">
        <v>126</v>
      </c>
      <c r="E1244" s="9" t="s">
        <v>2981</v>
      </c>
      <c r="F1244" s="9"/>
      <c r="G1244" s="15" t="s">
        <v>121</v>
      </c>
      <c r="H1244" s="15" t="s">
        <v>2980</v>
      </c>
      <c r="I1244" s="15" t="s">
        <v>1275</v>
      </c>
    </row>
    <row r="1245" spans="1:9" ht="18" x14ac:dyDescent="0.25">
      <c r="A1245" s="13" t="s">
        <v>407</v>
      </c>
      <c r="B1245" s="13" t="s">
        <v>93</v>
      </c>
      <c r="C1245" s="7" t="s">
        <v>408</v>
      </c>
      <c r="D1245" s="13" t="s">
        <v>126</v>
      </c>
      <c r="E1245" s="7" t="s">
        <v>2982</v>
      </c>
      <c r="F1245" s="7"/>
      <c r="G1245" s="13" t="s">
        <v>123</v>
      </c>
      <c r="H1245" s="13" t="s">
        <v>2980</v>
      </c>
      <c r="I1245" s="13"/>
    </row>
    <row r="1246" spans="1:9" ht="18" x14ac:dyDescent="0.25">
      <c r="A1246" s="15" t="s">
        <v>407</v>
      </c>
      <c r="B1246" s="15" t="s">
        <v>93</v>
      </c>
      <c r="C1246" s="9" t="s">
        <v>408</v>
      </c>
      <c r="D1246" s="15" t="s">
        <v>126</v>
      </c>
      <c r="E1246" s="9" t="s">
        <v>2983</v>
      </c>
      <c r="F1246" s="9"/>
      <c r="G1246" s="15" t="s">
        <v>121</v>
      </c>
      <c r="H1246" s="15" t="s">
        <v>2980</v>
      </c>
      <c r="I1246" s="15"/>
    </row>
    <row r="1247" spans="1:9" ht="18" x14ac:dyDescent="0.25">
      <c r="A1247" s="13" t="s">
        <v>407</v>
      </c>
      <c r="B1247" s="13" t="s">
        <v>93</v>
      </c>
      <c r="C1247" s="7" t="s">
        <v>408</v>
      </c>
      <c r="D1247" s="13" t="s">
        <v>126</v>
      </c>
      <c r="E1247" s="7" t="s">
        <v>2984</v>
      </c>
      <c r="F1247" s="7" t="s">
        <v>2985</v>
      </c>
      <c r="G1247" s="13" t="s">
        <v>121</v>
      </c>
      <c r="H1247" s="13" t="s">
        <v>2980</v>
      </c>
      <c r="I1247" s="13"/>
    </row>
    <row r="1248" spans="1:9" ht="18" x14ac:dyDescent="0.25">
      <c r="A1248" s="15" t="s">
        <v>407</v>
      </c>
      <c r="B1248" s="15" t="s">
        <v>93</v>
      </c>
      <c r="C1248" s="9" t="s">
        <v>408</v>
      </c>
      <c r="D1248" s="15" t="s">
        <v>126</v>
      </c>
      <c r="E1248" s="9" t="s">
        <v>2986</v>
      </c>
      <c r="F1248" s="9"/>
      <c r="G1248" s="15" t="s">
        <v>121</v>
      </c>
      <c r="H1248" s="15" t="s">
        <v>2980</v>
      </c>
      <c r="I1248" s="15"/>
    </row>
    <row r="1249" spans="1:9" ht="108" x14ac:dyDescent="0.25">
      <c r="A1249" s="13" t="s">
        <v>407</v>
      </c>
      <c r="B1249" s="13" t="s">
        <v>93</v>
      </c>
      <c r="C1249" s="7" t="s">
        <v>408</v>
      </c>
      <c r="D1249" s="13" t="s">
        <v>126</v>
      </c>
      <c r="E1249" s="7" t="s">
        <v>2987</v>
      </c>
      <c r="F1249" s="7" t="s">
        <v>2988</v>
      </c>
      <c r="G1249" s="13" t="s">
        <v>121</v>
      </c>
      <c r="H1249" s="13" t="s">
        <v>2980</v>
      </c>
      <c r="I1249" s="13" t="s">
        <v>1275</v>
      </c>
    </row>
    <row r="1250" spans="1:9" ht="90" x14ac:dyDescent="0.25">
      <c r="A1250" s="15" t="s">
        <v>407</v>
      </c>
      <c r="B1250" s="15" t="s">
        <v>93</v>
      </c>
      <c r="C1250" s="9" t="s">
        <v>408</v>
      </c>
      <c r="D1250" s="15" t="s">
        <v>126</v>
      </c>
      <c r="E1250" s="9" t="s">
        <v>2989</v>
      </c>
      <c r="F1250" s="9" t="s">
        <v>2990</v>
      </c>
      <c r="G1250" s="15" t="s">
        <v>121</v>
      </c>
      <c r="H1250" s="15" t="s">
        <v>2980</v>
      </c>
      <c r="I1250" s="15" t="s">
        <v>1275</v>
      </c>
    </row>
    <row r="1251" spans="1:9" ht="18" x14ac:dyDescent="0.25">
      <c r="A1251" s="13" t="s">
        <v>407</v>
      </c>
      <c r="B1251" s="13" t="s">
        <v>93</v>
      </c>
      <c r="C1251" s="7" t="s">
        <v>408</v>
      </c>
      <c r="D1251" s="13" t="s">
        <v>126</v>
      </c>
      <c r="E1251" s="7" t="s">
        <v>2991</v>
      </c>
      <c r="F1251" s="7" t="s">
        <v>2835</v>
      </c>
      <c r="G1251" s="13" t="s">
        <v>121</v>
      </c>
      <c r="H1251" s="13" t="s">
        <v>2980</v>
      </c>
      <c r="I1251" s="13"/>
    </row>
    <row r="1252" spans="1:9" ht="36" x14ac:dyDescent="0.25">
      <c r="A1252" s="15" t="s">
        <v>407</v>
      </c>
      <c r="B1252" s="15" t="s">
        <v>93</v>
      </c>
      <c r="C1252" s="9" t="s">
        <v>408</v>
      </c>
      <c r="D1252" s="15" t="s">
        <v>126</v>
      </c>
      <c r="E1252" s="9" t="s">
        <v>2992</v>
      </c>
      <c r="F1252" s="9" t="s">
        <v>2993</v>
      </c>
      <c r="G1252" s="15" t="s">
        <v>121</v>
      </c>
      <c r="H1252" s="15" t="s">
        <v>2980</v>
      </c>
      <c r="I1252" s="15"/>
    </row>
    <row r="1253" spans="1:9" ht="18" x14ac:dyDescent="0.25">
      <c r="A1253" s="13" t="s">
        <v>407</v>
      </c>
      <c r="B1253" s="13" t="s">
        <v>93</v>
      </c>
      <c r="C1253" s="7" t="s">
        <v>408</v>
      </c>
      <c r="D1253" s="13" t="s">
        <v>126</v>
      </c>
      <c r="E1253" s="7" t="s">
        <v>2994</v>
      </c>
      <c r="F1253" s="7"/>
      <c r="G1253" s="13" t="s">
        <v>121</v>
      </c>
      <c r="H1253" s="13" t="s">
        <v>2995</v>
      </c>
      <c r="I1253" s="13"/>
    </row>
    <row r="1254" spans="1:9" ht="18" x14ac:dyDescent="0.25">
      <c r="A1254" s="15" t="s">
        <v>407</v>
      </c>
      <c r="B1254" s="15" t="s">
        <v>93</v>
      </c>
      <c r="C1254" s="9" t="s">
        <v>408</v>
      </c>
      <c r="D1254" s="15" t="s">
        <v>126</v>
      </c>
      <c r="E1254" s="9" t="s">
        <v>2996</v>
      </c>
      <c r="F1254" s="9"/>
      <c r="G1254" s="15" t="s">
        <v>121</v>
      </c>
      <c r="H1254" s="15" t="s">
        <v>2995</v>
      </c>
      <c r="I1254" s="15"/>
    </row>
    <row r="1255" spans="1:9" ht="36" x14ac:dyDescent="0.25">
      <c r="A1255" s="13" t="s">
        <v>407</v>
      </c>
      <c r="B1255" s="13" t="s">
        <v>93</v>
      </c>
      <c r="C1255" s="7" t="s">
        <v>408</v>
      </c>
      <c r="D1255" s="13" t="s">
        <v>126</v>
      </c>
      <c r="E1255" s="7" t="s">
        <v>2997</v>
      </c>
      <c r="F1255" s="7"/>
      <c r="G1255" s="13" t="s">
        <v>122</v>
      </c>
      <c r="H1255" s="13" t="s">
        <v>2995</v>
      </c>
      <c r="I1255" s="13" t="s">
        <v>1275</v>
      </c>
    </row>
    <row r="1256" spans="1:9" ht="36" x14ac:dyDescent="0.25">
      <c r="A1256" s="15" t="s">
        <v>407</v>
      </c>
      <c r="B1256" s="15" t="s">
        <v>93</v>
      </c>
      <c r="C1256" s="9" t="s">
        <v>408</v>
      </c>
      <c r="D1256" s="15" t="s">
        <v>126</v>
      </c>
      <c r="E1256" s="9" t="s">
        <v>2998</v>
      </c>
      <c r="F1256" s="9" t="s">
        <v>2999</v>
      </c>
      <c r="G1256" s="15" t="s">
        <v>122</v>
      </c>
      <c r="H1256" s="15" t="s">
        <v>2995</v>
      </c>
      <c r="I1256" s="15"/>
    </row>
    <row r="1257" spans="1:9" ht="18" x14ac:dyDescent="0.25">
      <c r="A1257" s="13" t="s">
        <v>407</v>
      </c>
      <c r="B1257" s="13" t="s">
        <v>93</v>
      </c>
      <c r="C1257" s="7" t="s">
        <v>408</v>
      </c>
      <c r="D1257" s="13" t="s">
        <v>126</v>
      </c>
      <c r="E1257" s="7" t="s">
        <v>3000</v>
      </c>
      <c r="F1257" s="7"/>
      <c r="G1257" s="13" t="s">
        <v>121</v>
      </c>
      <c r="H1257" s="13" t="s">
        <v>2995</v>
      </c>
      <c r="I1257" s="13"/>
    </row>
    <row r="1258" spans="1:9" ht="18" x14ac:dyDescent="0.25">
      <c r="A1258" s="15" t="s">
        <v>407</v>
      </c>
      <c r="B1258" s="15" t="s">
        <v>93</v>
      </c>
      <c r="C1258" s="9" t="s">
        <v>408</v>
      </c>
      <c r="D1258" s="15" t="s">
        <v>126</v>
      </c>
      <c r="E1258" s="9" t="s">
        <v>3001</v>
      </c>
      <c r="F1258" s="9" t="s">
        <v>3002</v>
      </c>
      <c r="G1258" s="15" t="s">
        <v>121</v>
      </c>
      <c r="H1258" s="15" t="s">
        <v>2995</v>
      </c>
      <c r="I1258" s="15"/>
    </row>
    <row r="1259" spans="1:9" ht="18" x14ac:dyDescent="0.25">
      <c r="A1259" s="13" t="s">
        <v>407</v>
      </c>
      <c r="B1259" s="13" t="s">
        <v>93</v>
      </c>
      <c r="C1259" s="7" t="s">
        <v>408</v>
      </c>
      <c r="D1259" s="13" t="s">
        <v>126</v>
      </c>
      <c r="E1259" s="7" t="s">
        <v>3003</v>
      </c>
      <c r="F1259" s="7" t="s">
        <v>3004</v>
      </c>
      <c r="G1259" s="13" t="s">
        <v>122</v>
      </c>
      <c r="H1259" s="13" t="s">
        <v>2995</v>
      </c>
      <c r="I1259" s="13"/>
    </row>
    <row r="1260" spans="1:9" ht="54" x14ac:dyDescent="0.25">
      <c r="A1260" s="15" t="s">
        <v>407</v>
      </c>
      <c r="B1260" s="15" t="s">
        <v>93</v>
      </c>
      <c r="C1260" s="9" t="s">
        <v>408</v>
      </c>
      <c r="D1260" s="15" t="s">
        <v>126</v>
      </c>
      <c r="E1260" s="9" t="s">
        <v>3005</v>
      </c>
      <c r="F1260" s="9" t="s">
        <v>3006</v>
      </c>
      <c r="G1260" s="15" t="s">
        <v>121</v>
      </c>
      <c r="H1260" s="15" t="s">
        <v>2995</v>
      </c>
      <c r="I1260" s="15"/>
    </row>
    <row r="1261" spans="1:9" ht="36" x14ac:dyDescent="0.25">
      <c r="A1261" s="13" t="s">
        <v>407</v>
      </c>
      <c r="B1261" s="13" t="s">
        <v>93</v>
      </c>
      <c r="C1261" s="7" t="s">
        <v>408</v>
      </c>
      <c r="D1261" s="13" t="s">
        <v>126</v>
      </c>
      <c r="E1261" s="7" t="s">
        <v>3007</v>
      </c>
      <c r="F1261" s="7" t="s">
        <v>3008</v>
      </c>
      <c r="G1261" s="13" t="s">
        <v>121</v>
      </c>
      <c r="H1261" s="13" t="s">
        <v>2995</v>
      </c>
      <c r="I1261" s="13" t="s">
        <v>2062</v>
      </c>
    </row>
    <row r="1262" spans="1:9" ht="18" x14ac:dyDescent="0.25">
      <c r="A1262" s="15" t="s">
        <v>407</v>
      </c>
      <c r="B1262" s="15" t="s">
        <v>93</v>
      </c>
      <c r="C1262" s="9" t="s">
        <v>408</v>
      </c>
      <c r="D1262" s="15" t="s">
        <v>126</v>
      </c>
      <c r="E1262" s="9" t="s">
        <v>3009</v>
      </c>
      <c r="F1262" s="9"/>
      <c r="G1262" s="15" t="s">
        <v>121</v>
      </c>
      <c r="H1262" s="15" t="s">
        <v>2995</v>
      </c>
      <c r="I1262" s="15"/>
    </row>
    <row r="1263" spans="1:9" ht="36" x14ac:dyDescent="0.25">
      <c r="A1263" s="13" t="s">
        <v>407</v>
      </c>
      <c r="B1263" s="13" t="s">
        <v>93</v>
      </c>
      <c r="C1263" s="7" t="s">
        <v>408</v>
      </c>
      <c r="D1263" s="13" t="s">
        <v>126</v>
      </c>
      <c r="E1263" s="7" t="s">
        <v>3010</v>
      </c>
      <c r="F1263" s="7"/>
      <c r="G1263" s="13" t="s">
        <v>121</v>
      </c>
      <c r="H1263" s="13" t="s">
        <v>2995</v>
      </c>
      <c r="I1263" s="13"/>
    </row>
    <row r="1264" spans="1:9" ht="36" x14ac:dyDescent="0.25">
      <c r="A1264" s="15" t="s">
        <v>407</v>
      </c>
      <c r="B1264" s="15" t="s">
        <v>93</v>
      </c>
      <c r="C1264" s="9" t="s">
        <v>408</v>
      </c>
      <c r="D1264" s="15" t="s">
        <v>126</v>
      </c>
      <c r="E1264" s="9" t="s">
        <v>3011</v>
      </c>
      <c r="F1264" s="9" t="s">
        <v>3012</v>
      </c>
      <c r="G1264" s="15" t="s">
        <v>121</v>
      </c>
      <c r="H1264" s="15" t="s">
        <v>2995</v>
      </c>
      <c r="I1264" s="15"/>
    </row>
    <row r="1265" spans="1:9" ht="18" x14ac:dyDescent="0.25">
      <c r="A1265" s="13" t="s">
        <v>407</v>
      </c>
      <c r="B1265" s="13" t="s">
        <v>93</v>
      </c>
      <c r="C1265" s="7" t="s">
        <v>408</v>
      </c>
      <c r="D1265" s="13" t="s">
        <v>126</v>
      </c>
      <c r="E1265" s="7" t="s">
        <v>3013</v>
      </c>
      <c r="F1265" s="7" t="s">
        <v>3014</v>
      </c>
      <c r="G1265" s="13" t="s">
        <v>121</v>
      </c>
      <c r="H1265" s="13" t="s">
        <v>3015</v>
      </c>
      <c r="I1265" s="13" t="s">
        <v>1275</v>
      </c>
    </row>
    <row r="1266" spans="1:9" ht="36" x14ac:dyDescent="0.25">
      <c r="A1266" s="15" t="s">
        <v>410</v>
      </c>
      <c r="B1266" s="15" t="s">
        <v>93</v>
      </c>
      <c r="C1266" s="9" t="s">
        <v>411</v>
      </c>
      <c r="D1266" s="15" t="s">
        <v>126</v>
      </c>
      <c r="E1266" s="9" t="s">
        <v>3016</v>
      </c>
      <c r="F1266" s="9" t="s">
        <v>3017</v>
      </c>
      <c r="G1266" s="15" t="s">
        <v>121</v>
      </c>
      <c r="H1266" s="15" t="s">
        <v>3015</v>
      </c>
      <c r="I1266" s="15"/>
    </row>
    <row r="1267" spans="1:9" ht="18" x14ac:dyDescent="0.25">
      <c r="A1267" s="13" t="s">
        <v>410</v>
      </c>
      <c r="B1267" s="13" t="s">
        <v>93</v>
      </c>
      <c r="C1267" s="7" t="s">
        <v>411</v>
      </c>
      <c r="D1267" s="13" t="s">
        <v>126</v>
      </c>
      <c r="E1267" s="7" t="s">
        <v>3018</v>
      </c>
      <c r="F1267" s="7"/>
      <c r="G1267" s="13" t="s">
        <v>121</v>
      </c>
      <c r="H1267" s="13" t="s">
        <v>3015</v>
      </c>
      <c r="I1267" s="13"/>
    </row>
    <row r="1268" spans="1:9" ht="18" x14ac:dyDescent="0.25">
      <c r="A1268" s="15" t="s">
        <v>410</v>
      </c>
      <c r="B1268" s="15" t="s">
        <v>93</v>
      </c>
      <c r="C1268" s="9" t="s">
        <v>411</v>
      </c>
      <c r="D1268" s="15" t="s">
        <v>126</v>
      </c>
      <c r="E1268" s="9" t="s">
        <v>3019</v>
      </c>
      <c r="F1268" s="9"/>
      <c r="G1268" s="15" t="s">
        <v>121</v>
      </c>
      <c r="H1268" s="15" t="s">
        <v>3015</v>
      </c>
      <c r="I1268" s="15"/>
    </row>
    <row r="1269" spans="1:9" ht="18" x14ac:dyDescent="0.25">
      <c r="A1269" s="13" t="s">
        <v>410</v>
      </c>
      <c r="B1269" s="13" t="s">
        <v>93</v>
      </c>
      <c r="C1269" s="7" t="s">
        <v>411</v>
      </c>
      <c r="D1269" s="13" t="s">
        <v>126</v>
      </c>
      <c r="E1269" s="7" t="s">
        <v>3020</v>
      </c>
      <c r="F1269" s="7"/>
      <c r="G1269" s="13" t="s">
        <v>122</v>
      </c>
      <c r="H1269" s="13" t="s">
        <v>3015</v>
      </c>
      <c r="I1269" s="13"/>
    </row>
    <row r="1270" spans="1:9" ht="18" x14ac:dyDescent="0.25">
      <c r="A1270" s="15" t="s">
        <v>410</v>
      </c>
      <c r="B1270" s="15" t="s">
        <v>93</v>
      </c>
      <c r="C1270" s="9" t="s">
        <v>411</v>
      </c>
      <c r="D1270" s="15" t="s">
        <v>126</v>
      </c>
      <c r="E1270" s="9" t="s">
        <v>3021</v>
      </c>
      <c r="F1270" s="9"/>
      <c r="G1270" s="15" t="s">
        <v>122</v>
      </c>
      <c r="H1270" s="15" t="s">
        <v>3015</v>
      </c>
      <c r="I1270" s="15"/>
    </row>
    <row r="1271" spans="1:9" ht="36" x14ac:dyDescent="0.25">
      <c r="A1271" s="13" t="s">
        <v>410</v>
      </c>
      <c r="B1271" s="13" t="s">
        <v>93</v>
      </c>
      <c r="C1271" s="7" t="s">
        <v>411</v>
      </c>
      <c r="D1271" s="13" t="s">
        <v>126</v>
      </c>
      <c r="E1271" s="7" t="s">
        <v>3022</v>
      </c>
      <c r="F1271" s="7" t="s">
        <v>3023</v>
      </c>
      <c r="G1271" s="13" t="s">
        <v>121</v>
      </c>
      <c r="H1271" s="13" t="s">
        <v>3015</v>
      </c>
      <c r="I1271" s="13"/>
    </row>
    <row r="1272" spans="1:9" ht="18" x14ac:dyDescent="0.25">
      <c r="A1272" s="15" t="s">
        <v>410</v>
      </c>
      <c r="B1272" s="15" t="s">
        <v>93</v>
      </c>
      <c r="C1272" s="9" t="s">
        <v>411</v>
      </c>
      <c r="D1272" s="15" t="s">
        <v>126</v>
      </c>
      <c r="E1272" s="9" t="s">
        <v>3024</v>
      </c>
      <c r="F1272" s="9" t="s">
        <v>3025</v>
      </c>
      <c r="G1272" s="15" t="s">
        <v>121</v>
      </c>
      <c r="H1272" s="15" t="s">
        <v>3015</v>
      </c>
      <c r="I1272" s="15"/>
    </row>
    <row r="1273" spans="1:9" ht="18" x14ac:dyDescent="0.25">
      <c r="A1273" s="13" t="s">
        <v>410</v>
      </c>
      <c r="B1273" s="13" t="s">
        <v>93</v>
      </c>
      <c r="C1273" s="7" t="s">
        <v>411</v>
      </c>
      <c r="D1273" s="13" t="s">
        <v>126</v>
      </c>
      <c r="E1273" s="7" t="s">
        <v>3026</v>
      </c>
      <c r="F1273" s="7" t="s">
        <v>3027</v>
      </c>
      <c r="G1273" s="13" t="s">
        <v>123</v>
      </c>
      <c r="H1273" s="13" t="s">
        <v>3015</v>
      </c>
      <c r="I1273" s="13"/>
    </row>
    <row r="1274" spans="1:9" ht="18" x14ac:dyDescent="0.25">
      <c r="A1274" s="15" t="s">
        <v>410</v>
      </c>
      <c r="B1274" s="15" t="s">
        <v>93</v>
      </c>
      <c r="C1274" s="9" t="s">
        <v>411</v>
      </c>
      <c r="D1274" s="15" t="s">
        <v>126</v>
      </c>
      <c r="E1274" s="9" t="s">
        <v>3028</v>
      </c>
      <c r="F1274" s="9" t="s">
        <v>3029</v>
      </c>
      <c r="G1274" s="15" t="s">
        <v>122</v>
      </c>
      <c r="H1274" s="15" t="s">
        <v>3015</v>
      </c>
      <c r="I1274" s="15"/>
    </row>
    <row r="1275" spans="1:9" ht="54" x14ac:dyDescent="0.25">
      <c r="A1275" s="13" t="s">
        <v>410</v>
      </c>
      <c r="B1275" s="13" t="s">
        <v>93</v>
      </c>
      <c r="C1275" s="7" t="s">
        <v>411</v>
      </c>
      <c r="D1275" s="13" t="s">
        <v>126</v>
      </c>
      <c r="E1275" s="7" t="s">
        <v>3030</v>
      </c>
      <c r="F1275" s="7" t="s">
        <v>3031</v>
      </c>
      <c r="G1275" s="13" t="s">
        <v>121</v>
      </c>
      <c r="H1275" s="13" t="s">
        <v>3015</v>
      </c>
      <c r="I1275" s="13"/>
    </row>
    <row r="1276" spans="1:9" ht="36" x14ac:dyDescent="0.25">
      <c r="A1276" s="15" t="s">
        <v>410</v>
      </c>
      <c r="B1276" s="15" t="s">
        <v>93</v>
      </c>
      <c r="C1276" s="9" t="s">
        <v>411</v>
      </c>
      <c r="D1276" s="15" t="s">
        <v>126</v>
      </c>
      <c r="E1276" s="9" t="s">
        <v>3032</v>
      </c>
      <c r="F1276" s="9" t="s">
        <v>3033</v>
      </c>
      <c r="G1276" s="15" t="s">
        <v>121</v>
      </c>
      <c r="H1276" s="15" t="s">
        <v>3034</v>
      </c>
      <c r="I1276" s="15" t="s">
        <v>1275</v>
      </c>
    </row>
    <row r="1277" spans="1:9" ht="72" x14ac:dyDescent="0.25">
      <c r="A1277" s="13" t="s">
        <v>410</v>
      </c>
      <c r="B1277" s="13" t="s">
        <v>93</v>
      </c>
      <c r="C1277" s="7" t="s">
        <v>411</v>
      </c>
      <c r="D1277" s="13" t="s">
        <v>126</v>
      </c>
      <c r="E1277" s="7" t="s">
        <v>3035</v>
      </c>
      <c r="F1277" s="7" t="s">
        <v>3036</v>
      </c>
      <c r="G1277" s="13" t="s">
        <v>121</v>
      </c>
      <c r="H1277" s="13" t="s">
        <v>3034</v>
      </c>
      <c r="I1277" s="13" t="s">
        <v>1275</v>
      </c>
    </row>
    <row r="1278" spans="1:9" ht="18" x14ac:dyDescent="0.25">
      <c r="A1278" s="15" t="s">
        <v>410</v>
      </c>
      <c r="B1278" s="15" t="s">
        <v>93</v>
      </c>
      <c r="C1278" s="9" t="s">
        <v>411</v>
      </c>
      <c r="D1278" s="15" t="s">
        <v>126</v>
      </c>
      <c r="E1278" s="9" t="s">
        <v>3037</v>
      </c>
      <c r="F1278" s="9" t="s">
        <v>3038</v>
      </c>
      <c r="G1278" s="15" t="s">
        <v>122</v>
      </c>
      <c r="H1278" s="15" t="s">
        <v>3034</v>
      </c>
      <c r="I1278" s="15"/>
    </row>
    <row r="1279" spans="1:9" ht="18" x14ac:dyDescent="0.25">
      <c r="A1279" s="13" t="s">
        <v>410</v>
      </c>
      <c r="B1279" s="13" t="s">
        <v>93</v>
      </c>
      <c r="C1279" s="7" t="s">
        <v>411</v>
      </c>
      <c r="D1279" s="13" t="s">
        <v>126</v>
      </c>
      <c r="E1279" s="7" t="s">
        <v>3039</v>
      </c>
      <c r="F1279" s="7"/>
      <c r="G1279" s="13" t="s">
        <v>122</v>
      </c>
      <c r="H1279" s="13" t="s">
        <v>3034</v>
      </c>
      <c r="I1279" s="13"/>
    </row>
    <row r="1280" spans="1:9" ht="18" x14ac:dyDescent="0.25">
      <c r="A1280" s="15" t="s">
        <v>410</v>
      </c>
      <c r="B1280" s="15" t="s">
        <v>93</v>
      </c>
      <c r="C1280" s="9" t="s">
        <v>411</v>
      </c>
      <c r="D1280" s="15" t="s">
        <v>126</v>
      </c>
      <c r="E1280" s="9" t="s">
        <v>3040</v>
      </c>
      <c r="F1280" s="9" t="s">
        <v>3041</v>
      </c>
      <c r="G1280" s="15" t="s">
        <v>121</v>
      </c>
      <c r="H1280" s="15" t="s">
        <v>3034</v>
      </c>
      <c r="I1280" s="15"/>
    </row>
    <row r="1281" spans="1:9" ht="18" x14ac:dyDescent="0.25">
      <c r="A1281" s="13" t="s">
        <v>410</v>
      </c>
      <c r="B1281" s="13" t="s">
        <v>93</v>
      </c>
      <c r="C1281" s="7" t="s">
        <v>411</v>
      </c>
      <c r="D1281" s="13" t="s">
        <v>126</v>
      </c>
      <c r="E1281" s="7" t="s">
        <v>3042</v>
      </c>
      <c r="F1281" s="7"/>
      <c r="G1281" s="13" t="s">
        <v>121</v>
      </c>
      <c r="H1281" s="13" t="s">
        <v>3034</v>
      </c>
      <c r="I1281" s="13"/>
    </row>
    <row r="1282" spans="1:9" ht="18" x14ac:dyDescent="0.25">
      <c r="A1282" s="15" t="s">
        <v>410</v>
      </c>
      <c r="B1282" s="15" t="s">
        <v>93</v>
      </c>
      <c r="C1282" s="9" t="s">
        <v>411</v>
      </c>
      <c r="D1282" s="15" t="s">
        <v>126</v>
      </c>
      <c r="E1282" s="9" t="s">
        <v>3043</v>
      </c>
      <c r="F1282" s="9" t="s">
        <v>3044</v>
      </c>
      <c r="G1282" s="15" t="s">
        <v>122</v>
      </c>
      <c r="H1282" s="15" t="s">
        <v>3034</v>
      </c>
      <c r="I1282" s="15"/>
    </row>
    <row r="1283" spans="1:9" ht="18" x14ac:dyDescent="0.25">
      <c r="A1283" s="13" t="s">
        <v>410</v>
      </c>
      <c r="B1283" s="13" t="s">
        <v>93</v>
      </c>
      <c r="C1283" s="7" t="s">
        <v>411</v>
      </c>
      <c r="D1283" s="13" t="s">
        <v>126</v>
      </c>
      <c r="E1283" s="7" t="s">
        <v>3045</v>
      </c>
      <c r="F1283" s="7"/>
      <c r="G1283" s="13" t="s">
        <v>121</v>
      </c>
      <c r="H1283" s="13" t="s">
        <v>3034</v>
      </c>
      <c r="I1283" s="13"/>
    </row>
    <row r="1284" spans="1:9" ht="18" x14ac:dyDescent="0.25">
      <c r="A1284" s="15" t="s">
        <v>410</v>
      </c>
      <c r="B1284" s="15" t="s">
        <v>93</v>
      </c>
      <c r="C1284" s="9" t="s">
        <v>411</v>
      </c>
      <c r="D1284" s="15" t="s">
        <v>126</v>
      </c>
      <c r="E1284" s="9" t="s">
        <v>3046</v>
      </c>
      <c r="F1284" s="9"/>
      <c r="G1284" s="15" t="s">
        <v>122</v>
      </c>
      <c r="H1284" s="15" t="s">
        <v>3034</v>
      </c>
      <c r="I1284" s="15"/>
    </row>
    <row r="1285" spans="1:9" ht="36" x14ac:dyDescent="0.25">
      <c r="A1285" s="13" t="s">
        <v>410</v>
      </c>
      <c r="B1285" s="13" t="s">
        <v>93</v>
      </c>
      <c r="C1285" s="7" t="s">
        <v>411</v>
      </c>
      <c r="D1285" s="13" t="s">
        <v>126</v>
      </c>
      <c r="E1285" s="7" t="s">
        <v>3047</v>
      </c>
      <c r="F1285" s="7" t="s">
        <v>3048</v>
      </c>
      <c r="G1285" s="13" t="s">
        <v>121</v>
      </c>
      <c r="H1285" s="13" t="s">
        <v>3034</v>
      </c>
      <c r="I1285" s="13"/>
    </row>
    <row r="1286" spans="1:9" ht="18" x14ac:dyDescent="0.25">
      <c r="A1286" s="15" t="s">
        <v>410</v>
      </c>
      <c r="B1286" s="15" t="s">
        <v>93</v>
      </c>
      <c r="C1286" s="9" t="s">
        <v>411</v>
      </c>
      <c r="D1286" s="15" t="s">
        <v>126</v>
      </c>
      <c r="E1286" s="9" t="s">
        <v>3049</v>
      </c>
      <c r="F1286" s="9"/>
      <c r="G1286" s="15" t="s">
        <v>122</v>
      </c>
      <c r="H1286" s="15" t="s">
        <v>3034</v>
      </c>
      <c r="I1286" s="15"/>
    </row>
    <row r="1287" spans="1:9" ht="18" x14ac:dyDescent="0.25">
      <c r="A1287" s="13" t="s">
        <v>410</v>
      </c>
      <c r="B1287" s="13" t="s">
        <v>93</v>
      </c>
      <c r="C1287" s="7" t="s">
        <v>411</v>
      </c>
      <c r="D1287" s="13" t="s">
        <v>126</v>
      </c>
      <c r="E1287" s="7" t="s">
        <v>3050</v>
      </c>
      <c r="F1287" s="7"/>
      <c r="G1287" s="13" t="s">
        <v>122</v>
      </c>
      <c r="H1287" s="13" t="s">
        <v>3034</v>
      </c>
      <c r="I1287" s="13"/>
    </row>
    <row r="1288" spans="1:9" ht="18" x14ac:dyDescent="0.25">
      <c r="A1288" s="15" t="s">
        <v>410</v>
      </c>
      <c r="B1288" s="15" t="s">
        <v>93</v>
      </c>
      <c r="C1288" s="9" t="s">
        <v>411</v>
      </c>
      <c r="D1288" s="15" t="s">
        <v>126</v>
      </c>
      <c r="E1288" s="9" t="s">
        <v>3051</v>
      </c>
      <c r="F1288" s="9" t="s">
        <v>3052</v>
      </c>
      <c r="G1288" s="15" t="s">
        <v>121</v>
      </c>
      <c r="H1288" s="15" t="s">
        <v>3053</v>
      </c>
      <c r="I1288" s="15" t="s">
        <v>1275</v>
      </c>
    </row>
    <row r="1289" spans="1:9" ht="18" x14ac:dyDescent="0.25">
      <c r="A1289" s="13" t="s">
        <v>413</v>
      </c>
      <c r="B1289" s="13" t="s">
        <v>93</v>
      </c>
      <c r="C1289" s="7" t="s">
        <v>414</v>
      </c>
      <c r="D1289" s="13" t="s">
        <v>126</v>
      </c>
      <c r="E1289" s="7" t="s">
        <v>3054</v>
      </c>
      <c r="F1289" s="7"/>
      <c r="G1289" s="13" t="s">
        <v>121</v>
      </c>
      <c r="H1289" s="13" t="s">
        <v>3055</v>
      </c>
      <c r="I1289" s="13"/>
    </row>
    <row r="1290" spans="1:9" ht="36" x14ac:dyDescent="0.25">
      <c r="A1290" s="15" t="s">
        <v>413</v>
      </c>
      <c r="B1290" s="15" t="s">
        <v>93</v>
      </c>
      <c r="C1290" s="9" t="s">
        <v>414</v>
      </c>
      <c r="D1290" s="15" t="s">
        <v>126</v>
      </c>
      <c r="E1290" s="9" t="s">
        <v>3056</v>
      </c>
      <c r="F1290" s="9" t="s">
        <v>3057</v>
      </c>
      <c r="G1290" s="15" t="s">
        <v>121</v>
      </c>
      <c r="H1290" s="15" t="s">
        <v>3055</v>
      </c>
      <c r="I1290" s="15"/>
    </row>
    <row r="1291" spans="1:9" ht="18" x14ac:dyDescent="0.25">
      <c r="A1291" s="13" t="s">
        <v>413</v>
      </c>
      <c r="B1291" s="13" t="s">
        <v>93</v>
      </c>
      <c r="C1291" s="7" t="s">
        <v>414</v>
      </c>
      <c r="D1291" s="13" t="s">
        <v>126</v>
      </c>
      <c r="E1291" s="7" t="s">
        <v>3058</v>
      </c>
      <c r="F1291" s="7" t="s">
        <v>3059</v>
      </c>
      <c r="G1291" s="13" t="s">
        <v>121</v>
      </c>
      <c r="H1291" s="13" t="s">
        <v>3055</v>
      </c>
      <c r="I1291" s="13"/>
    </row>
    <row r="1292" spans="1:9" ht="36" x14ac:dyDescent="0.25">
      <c r="A1292" s="15" t="s">
        <v>413</v>
      </c>
      <c r="B1292" s="15" t="s">
        <v>93</v>
      </c>
      <c r="C1292" s="9" t="s">
        <v>414</v>
      </c>
      <c r="D1292" s="15" t="s">
        <v>126</v>
      </c>
      <c r="E1292" s="9" t="s">
        <v>3060</v>
      </c>
      <c r="F1292" s="9" t="s">
        <v>3061</v>
      </c>
      <c r="G1292" s="15" t="s">
        <v>121</v>
      </c>
      <c r="H1292" s="15" t="s">
        <v>3055</v>
      </c>
      <c r="I1292" s="15" t="s">
        <v>1538</v>
      </c>
    </row>
    <row r="1293" spans="1:9" ht="72" x14ac:dyDescent="0.25">
      <c r="A1293" s="13" t="s">
        <v>413</v>
      </c>
      <c r="B1293" s="13" t="s">
        <v>93</v>
      </c>
      <c r="C1293" s="7" t="s">
        <v>414</v>
      </c>
      <c r="D1293" s="13" t="s">
        <v>126</v>
      </c>
      <c r="E1293" s="7" t="s">
        <v>3062</v>
      </c>
      <c r="F1293" s="7" t="s">
        <v>3063</v>
      </c>
      <c r="G1293" s="13" t="s">
        <v>121</v>
      </c>
      <c r="H1293" s="13" t="s">
        <v>3064</v>
      </c>
      <c r="I1293" s="13" t="s">
        <v>1275</v>
      </c>
    </row>
    <row r="1294" spans="1:9" ht="18" x14ac:dyDescent="0.25">
      <c r="A1294" s="15" t="s">
        <v>413</v>
      </c>
      <c r="B1294" s="15" t="s">
        <v>93</v>
      </c>
      <c r="C1294" s="9" t="s">
        <v>414</v>
      </c>
      <c r="D1294" s="15" t="s">
        <v>126</v>
      </c>
      <c r="E1294" s="9" t="s">
        <v>3065</v>
      </c>
      <c r="F1294" s="9"/>
      <c r="G1294" s="15" t="s">
        <v>121</v>
      </c>
      <c r="H1294" s="15" t="s">
        <v>3066</v>
      </c>
      <c r="I1294" s="15" t="s">
        <v>1275</v>
      </c>
    </row>
    <row r="1295" spans="1:9" ht="18" x14ac:dyDescent="0.25">
      <c r="A1295" s="13" t="s">
        <v>413</v>
      </c>
      <c r="B1295" s="13" t="s">
        <v>93</v>
      </c>
      <c r="C1295" s="7" t="s">
        <v>414</v>
      </c>
      <c r="D1295" s="13" t="s">
        <v>126</v>
      </c>
      <c r="E1295" s="7" t="s">
        <v>3067</v>
      </c>
      <c r="F1295" s="7" t="s">
        <v>3068</v>
      </c>
      <c r="G1295" s="13" t="s">
        <v>121</v>
      </c>
      <c r="H1295" s="13" t="s">
        <v>3066</v>
      </c>
      <c r="I1295" s="13" t="s">
        <v>1275</v>
      </c>
    </row>
    <row r="1296" spans="1:9" ht="18" x14ac:dyDescent="0.25">
      <c r="A1296" s="15" t="s">
        <v>413</v>
      </c>
      <c r="B1296" s="15" t="s">
        <v>93</v>
      </c>
      <c r="C1296" s="9" t="s">
        <v>414</v>
      </c>
      <c r="D1296" s="15" t="s">
        <v>126</v>
      </c>
      <c r="E1296" s="9" t="s">
        <v>3069</v>
      </c>
      <c r="F1296" s="9"/>
      <c r="G1296" s="15" t="s">
        <v>121</v>
      </c>
      <c r="H1296" s="15" t="s">
        <v>3066</v>
      </c>
      <c r="I1296" s="15"/>
    </row>
    <row r="1297" spans="1:9" ht="36" x14ac:dyDescent="0.25">
      <c r="A1297" s="13" t="s">
        <v>413</v>
      </c>
      <c r="B1297" s="13" t="s">
        <v>93</v>
      </c>
      <c r="C1297" s="7" t="s">
        <v>414</v>
      </c>
      <c r="D1297" s="13" t="s">
        <v>126</v>
      </c>
      <c r="E1297" s="7" t="s">
        <v>3070</v>
      </c>
      <c r="F1297" s="7" t="s">
        <v>3071</v>
      </c>
      <c r="G1297" s="13" t="s">
        <v>121</v>
      </c>
      <c r="H1297" s="13" t="s">
        <v>3066</v>
      </c>
      <c r="I1297" s="13"/>
    </row>
    <row r="1298" spans="1:9" ht="18" x14ac:dyDescent="0.25">
      <c r="A1298" s="15" t="s">
        <v>413</v>
      </c>
      <c r="B1298" s="15" t="s">
        <v>93</v>
      </c>
      <c r="C1298" s="9" t="s">
        <v>414</v>
      </c>
      <c r="D1298" s="15" t="s">
        <v>126</v>
      </c>
      <c r="E1298" s="9" t="s">
        <v>3072</v>
      </c>
      <c r="F1298" s="9"/>
      <c r="G1298" s="15" t="s">
        <v>123</v>
      </c>
      <c r="H1298" s="15" t="s">
        <v>3066</v>
      </c>
      <c r="I1298" s="15"/>
    </row>
    <row r="1299" spans="1:9" ht="72" x14ac:dyDescent="0.25">
      <c r="A1299" s="13" t="s">
        <v>413</v>
      </c>
      <c r="B1299" s="13" t="s">
        <v>93</v>
      </c>
      <c r="C1299" s="7" t="s">
        <v>414</v>
      </c>
      <c r="D1299" s="13" t="s">
        <v>126</v>
      </c>
      <c r="E1299" s="7" t="s">
        <v>3073</v>
      </c>
      <c r="F1299" s="7" t="s">
        <v>3074</v>
      </c>
      <c r="G1299" s="13" t="s">
        <v>121</v>
      </c>
      <c r="H1299" s="13" t="s">
        <v>3066</v>
      </c>
      <c r="I1299" s="13" t="s">
        <v>1275</v>
      </c>
    </row>
    <row r="1300" spans="1:9" ht="18" x14ac:dyDescent="0.25">
      <c r="A1300" s="15" t="s">
        <v>413</v>
      </c>
      <c r="B1300" s="15" t="s">
        <v>93</v>
      </c>
      <c r="C1300" s="9" t="s">
        <v>414</v>
      </c>
      <c r="D1300" s="15" t="s">
        <v>126</v>
      </c>
      <c r="E1300" s="9" t="s">
        <v>3075</v>
      </c>
      <c r="F1300" s="9" t="s">
        <v>3076</v>
      </c>
      <c r="G1300" s="15" t="s">
        <v>121</v>
      </c>
      <c r="H1300" s="15" t="s">
        <v>3066</v>
      </c>
      <c r="I1300" s="15"/>
    </row>
    <row r="1301" spans="1:9" ht="36" x14ac:dyDescent="0.25">
      <c r="A1301" s="13" t="s">
        <v>413</v>
      </c>
      <c r="B1301" s="13" t="s">
        <v>93</v>
      </c>
      <c r="C1301" s="7" t="s">
        <v>414</v>
      </c>
      <c r="D1301" s="13" t="s">
        <v>126</v>
      </c>
      <c r="E1301" s="7" t="s">
        <v>3077</v>
      </c>
      <c r="F1301" s="7"/>
      <c r="G1301" s="13" t="s">
        <v>121</v>
      </c>
      <c r="H1301" s="13" t="s">
        <v>3066</v>
      </c>
      <c r="I1301" s="13"/>
    </row>
    <row r="1302" spans="1:9" ht="18" x14ac:dyDescent="0.25">
      <c r="A1302" s="15" t="s">
        <v>416</v>
      </c>
      <c r="B1302" s="15" t="s">
        <v>93</v>
      </c>
      <c r="C1302" s="9" t="s">
        <v>417</v>
      </c>
      <c r="D1302" s="15" t="s">
        <v>126</v>
      </c>
      <c r="E1302" s="9" t="s">
        <v>3078</v>
      </c>
      <c r="F1302" s="9" t="s">
        <v>3079</v>
      </c>
      <c r="G1302" s="15" t="s">
        <v>121</v>
      </c>
      <c r="H1302" s="15" t="s">
        <v>3066</v>
      </c>
      <c r="I1302" s="15"/>
    </row>
    <row r="1303" spans="1:9" ht="18" x14ac:dyDescent="0.25">
      <c r="A1303" s="13" t="s">
        <v>416</v>
      </c>
      <c r="B1303" s="13" t="s">
        <v>93</v>
      </c>
      <c r="C1303" s="7" t="s">
        <v>417</v>
      </c>
      <c r="D1303" s="13" t="s">
        <v>126</v>
      </c>
      <c r="E1303" s="7" t="s">
        <v>3080</v>
      </c>
      <c r="F1303" s="7" t="s">
        <v>3081</v>
      </c>
      <c r="G1303" s="13" t="s">
        <v>121</v>
      </c>
      <c r="H1303" s="13" t="s">
        <v>3066</v>
      </c>
      <c r="I1303" s="13"/>
    </row>
    <row r="1304" spans="1:9" ht="36" x14ac:dyDescent="0.25">
      <c r="A1304" s="15" t="s">
        <v>416</v>
      </c>
      <c r="B1304" s="15" t="s">
        <v>93</v>
      </c>
      <c r="C1304" s="9" t="s">
        <v>417</v>
      </c>
      <c r="D1304" s="15" t="s">
        <v>126</v>
      </c>
      <c r="E1304" s="9" t="s">
        <v>3082</v>
      </c>
      <c r="F1304" s="9" t="s">
        <v>3083</v>
      </c>
      <c r="G1304" s="15" t="s">
        <v>121</v>
      </c>
      <c r="H1304" s="15" t="s">
        <v>3066</v>
      </c>
      <c r="I1304" s="15"/>
    </row>
    <row r="1305" spans="1:9" ht="18" x14ac:dyDescent="0.25">
      <c r="A1305" s="13" t="s">
        <v>416</v>
      </c>
      <c r="B1305" s="13" t="s">
        <v>93</v>
      </c>
      <c r="C1305" s="7" t="s">
        <v>417</v>
      </c>
      <c r="D1305" s="13" t="s">
        <v>126</v>
      </c>
      <c r="E1305" s="7" t="s">
        <v>3084</v>
      </c>
      <c r="F1305" s="7" t="s">
        <v>3085</v>
      </c>
      <c r="G1305" s="13" t="s">
        <v>122</v>
      </c>
      <c r="H1305" s="13" t="s">
        <v>908</v>
      </c>
      <c r="I1305" s="13" t="s">
        <v>1275</v>
      </c>
    </row>
    <row r="1306" spans="1:9" ht="18" x14ac:dyDescent="0.25">
      <c r="A1306" s="15" t="s">
        <v>416</v>
      </c>
      <c r="B1306" s="15" t="s">
        <v>93</v>
      </c>
      <c r="C1306" s="9" t="s">
        <v>417</v>
      </c>
      <c r="D1306" s="15" t="s">
        <v>126</v>
      </c>
      <c r="E1306" s="9" t="s">
        <v>3086</v>
      </c>
      <c r="F1306" s="9"/>
      <c r="G1306" s="15" t="s">
        <v>122</v>
      </c>
      <c r="H1306" s="15" t="s">
        <v>908</v>
      </c>
      <c r="I1306" s="15" t="s">
        <v>1275</v>
      </c>
    </row>
    <row r="1307" spans="1:9" ht="18" x14ac:dyDescent="0.25">
      <c r="A1307" s="13" t="s">
        <v>416</v>
      </c>
      <c r="B1307" s="13" t="s">
        <v>93</v>
      </c>
      <c r="C1307" s="7" t="s">
        <v>417</v>
      </c>
      <c r="D1307" s="13" t="s">
        <v>126</v>
      </c>
      <c r="E1307" s="7" t="s">
        <v>3087</v>
      </c>
      <c r="F1307" s="7"/>
      <c r="G1307" s="13" t="s">
        <v>121</v>
      </c>
      <c r="H1307" s="13" t="s">
        <v>908</v>
      </c>
      <c r="I1307" s="13" t="s">
        <v>1275</v>
      </c>
    </row>
    <row r="1308" spans="1:9" ht="18" x14ac:dyDescent="0.25">
      <c r="A1308" s="15" t="s">
        <v>416</v>
      </c>
      <c r="B1308" s="15" t="s">
        <v>93</v>
      </c>
      <c r="C1308" s="9" t="s">
        <v>417</v>
      </c>
      <c r="D1308" s="15" t="s">
        <v>126</v>
      </c>
      <c r="E1308" s="9" t="s">
        <v>3088</v>
      </c>
      <c r="F1308" s="9"/>
      <c r="G1308" s="15" t="s">
        <v>121</v>
      </c>
      <c r="H1308" s="15" t="s">
        <v>908</v>
      </c>
      <c r="I1308" s="15" t="s">
        <v>1275</v>
      </c>
    </row>
    <row r="1309" spans="1:9" ht="18" x14ac:dyDescent="0.25">
      <c r="A1309" s="13" t="s">
        <v>416</v>
      </c>
      <c r="B1309" s="13" t="s">
        <v>93</v>
      </c>
      <c r="C1309" s="7" t="s">
        <v>417</v>
      </c>
      <c r="D1309" s="13" t="s">
        <v>126</v>
      </c>
      <c r="E1309" s="7" t="s">
        <v>3089</v>
      </c>
      <c r="F1309" s="7"/>
      <c r="G1309" s="13" t="s">
        <v>122</v>
      </c>
      <c r="H1309" s="13" t="s">
        <v>908</v>
      </c>
      <c r="I1309" s="13" t="s">
        <v>1275</v>
      </c>
    </row>
    <row r="1310" spans="1:9" ht="18" x14ac:dyDescent="0.25">
      <c r="A1310" s="15" t="s">
        <v>416</v>
      </c>
      <c r="B1310" s="15" t="s">
        <v>93</v>
      </c>
      <c r="C1310" s="9" t="s">
        <v>417</v>
      </c>
      <c r="D1310" s="15" t="s">
        <v>126</v>
      </c>
      <c r="E1310" s="9" t="s">
        <v>3090</v>
      </c>
      <c r="F1310" s="9"/>
      <c r="G1310" s="15" t="s">
        <v>122</v>
      </c>
      <c r="H1310" s="15" t="s">
        <v>908</v>
      </c>
      <c r="I1310" s="15" t="s">
        <v>1275</v>
      </c>
    </row>
    <row r="1311" spans="1:9" ht="18" x14ac:dyDescent="0.25">
      <c r="A1311" s="13" t="s">
        <v>416</v>
      </c>
      <c r="B1311" s="13" t="s">
        <v>93</v>
      </c>
      <c r="C1311" s="7" t="s">
        <v>417</v>
      </c>
      <c r="D1311" s="13" t="s">
        <v>126</v>
      </c>
      <c r="E1311" s="7" t="s">
        <v>3091</v>
      </c>
      <c r="F1311" s="7"/>
      <c r="G1311" s="13" t="s">
        <v>121</v>
      </c>
      <c r="H1311" s="13" t="s">
        <v>908</v>
      </c>
      <c r="I1311" s="13"/>
    </row>
    <row r="1312" spans="1:9" ht="18" x14ac:dyDescent="0.25">
      <c r="A1312" s="15" t="s">
        <v>416</v>
      </c>
      <c r="B1312" s="15" t="s">
        <v>93</v>
      </c>
      <c r="C1312" s="9" t="s">
        <v>417</v>
      </c>
      <c r="D1312" s="15" t="s">
        <v>126</v>
      </c>
      <c r="E1312" s="9" t="s">
        <v>3092</v>
      </c>
      <c r="F1312" s="9" t="s">
        <v>3093</v>
      </c>
      <c r="G1312" s="15" t="s">
        <v>121</v>
      </c>
      <c r="H1312" s="15" t="s">
        <v>908</v>
      </c>
      <c r="I1312" s="15"/>
    </row>
    <row r="1313" spans="1:9" ht="18" x14ac:dyDescent="0.25">
      <c r="A1313" s="13" t="s">
        <v>416</v>
      </c>
      <c r="B1313" s="13" t="s">
        <v>93</v>
      </c>
      <c r="C1313" s="7" t="s">
        <v>417</v>
      </c>
      <c r="D1313" s="13" t="s">
        <v>126</v>
      </c>
      <c r="E1313" s="7" t="s">
        <v>3094</v>
      </c>
      <c r="F1313" s="7" t="s">
        <v>3095</v>
      </c>
      <c r="G1313" s="13" t="s">
        <v>121</v>
      </c>
      <c r="H1313" s="13" t="s">
        <v>908</v>
      </c>
      <c r="I1313" s="13"/>
    </row>
    <row r="1314" spans="1:9" ht="18" x14ac:dyDescent="0.25">
      <c r="A1314" s="15" t="s">
        <v>419</v>
      </c>
      <c r="B1314" s="15" t="s">
        <v>93</v>
      </c>
      <c r="C1314" s="9" t="s">
        <v>420</v>
      </c>
      <c r="D1314" s="15" t="s">
        <v>124</v>
      </c>
      <c r="E1314" s="9" t="s">
        <v>3096</v>
      </c>
      <c r="F1314" s="9"/>
      <c r="G1314" s="15" t="s">
        <v>123</v>
      </c>
      <c r="H1314" s="15" t="s">
        <v>421</v>
      </c>
      <c r="I1314" s="15"/>
    </row>
    <row r="1315" spans="1:9" ht="18" x14ac:dyDescent="0.25">
      <c r="A1315" s="13" t="s">
        <v>419</v>
      </c>
      <c r="B1315" s="13" t="s">
        <v>93</v>
      </c>
      <c r="C1315" s="7" t="s">
        <v>420</v>
      </c>
      <c r="D1315" s="13" t="s">
        <v>125</v>
      </c>
      <c r="E1315" s="7" t="s">
        <v>3097</v>
      </c>
      <c r="F1315" s="7"/>
      <c r="G1315" s="13" t="s">
        <v>123</v>
      </c>
      <c r="H1315" s="13" t="s">
        <v>421</v>
      </c>
      <c r="I1315" s="13"/>
    </row>
    <row r="1316" spans="1:9" ht="36" x14ac:dyDescent="0.25">
      <c r="A1316" s="15" t="s">
        <v>419</v>
      </c>
      <c r="B1316" s="15" t="s">
        <v>93</v>
      </c>
      <c r="C1316" s="9" t="s">
        <v>420</v>
      </c>
      <c r="D1316" s="15" t="s">
        <v>126</v>
      </c>
      <c r="E1316" s="9" t="s">
        <v>3098</v>
      </c>
      <c r="F1316" s="9" t="s">
        <v>3099</v>
      </c>
      <c r="G1316" s="15" t="s">
        <v>121</v>
      </c>
      <c r="H1316" s="15" t="s">
        <v>421</v>
      </c>
      <c r="I1316" s="15"/>
    </row>
    <row r="1317" spans="1:9" ht="18" x14ac:dyDescent="0.25">
      <c r="A1317" s="13" t="s">
        <v>419</v>
      </c>
      <c r="B1317" s="13" t="s">
        <v>93</v>
      </c>
      <c r="C1317" s="7" t="s">
        <v>420</v>
      </c>
      <c r="D1317" s="13" t="s">
        <v>126</v>
      </c>
      <c r="E1317" s="7" t="s">
        <v>3100</v>
      </c>
      <c r="F1317" s="7"/>
      <c r="G1317" s="13" t="s">
        <v>121</v>
      </c>
      <c r="H1317" s="13" t="s">
        <v>421</v>
      </c>
      <c r="I1317" s="13"/>
    </row>
    <row r="1318" spans="1:9" ht="18" x14ac:dyDescent="0.25">
      <c r="A1318" s="15" t="s">
        <v>422</v>
      </c>
      <c r="B1318" s="15" t="s">
        <v>93</v>
      </c>
      <c r="C1318" s="9" t="s">
        <v>423</v>
      </c>
      <c r="D1318" s="15" t="s">
        <v>126</v>
      </c>
      <c r="E1318" s="9" t="s">
        <v>3101</v>
      </c>
      <c r="F1318" s="9"/>
      <c r="G1318" s="15" t="s">
        <v>121</v>
      </c>
      <c r="H1318" s="15" t="s">
        <v>424</v>
      </c>
      <c r="I1318" s="15"/>
    </row>
    <row r="1319" spans="1:9" ht="36" x14ac:dyDescent="0.25">
      <c r="A1319" s="13" t="s">
        <v>425</v>
      </c>
      <c r="B1319" s="13" t="s">
        <v>93</v>
      </c>
      <c r="C1319" s="7" t="s">
        <v>426</v>
      </c>
      <c r="D1319" s="13" t="s">
        <v>126</v>
      </c>
      <c r="E1319" s="7" t="s">
        <v>3102</v>
      </c>
      <c r="F1319" s="7"/>
      <c r="G1319" s="13" t="s">
        <v>121</v>
      </c>
      <c r="H1319" s="13" t="s">
        <v>427</v>
      </c>
      <c r="I1319" s="13"/>
    </row>
    <row r="1320" spans="1:9" ht="18" x14ac:dyDescent="0.25">
      <c r="A1320" s="15" t="s">
        <v>425</v>
      </c>
      <c r="B1320" s="15" t="s">
        <v>93</v>
      </c>
      <c r="C1320" s="9" t="s">
        <v>426</v>
      </c>
      <c r="D1320" s="15" t="s">
        <v>126</v>
      </c>
      <c r="E1320" s="9" t="s">
        <v>3103</v>
      </c>
      <c r="F1320" s="9"/>
      <c r="G1320" s="15" t="s">
        <v>121</v>
      </c>
      <c r="H1320" s="15" t="s">
        <v>427</v>
      </c>
      <c r="I1320" s="15"/>
    </row>
    <row r="1321" spans="1:9" ht="18" x14ac:dyDescent="0.25">
      <c r="A1321" s="13" t="s">
        <v>428</v>
      </c>
      <c r="B1321" s="13" t="s">
        <v>93</v>
      </c>
      <c r="C1321" s="7" t="s">
        <v>429</v>
      </c>
      <c r="D1321" s="13" t="s">
        <v>126</v>
      </c>
      <c r="E1321" s="7" t="s">
        <v>3104</v>
      </c>
      <c r="F1321" s="7"/>
      <c r="G1321" s="13" t="s">
        <v>121</v>
      </c>
      <c r="H1321" s="13" t="s">
        <v>427</v>
      </c>
      <c r="I1321" s="13"/>
    </row>
    <row r="1322" spans="1:9" ht="36" x14ac:dyDescent="0.25">
      <c r="A1322" s="15" t="s">
        <v>430</v>
      </c>
      <c r="B1322" s="15" t="s">
        <v>93</v>
      </c>
      <c r="C1322" s="9" t="s">
        <v>431</v>
      </c>
      <c r="D1322" s="15" t="s">
        <v>126</v>
      </c>
      <c r="E1322" s="9" t="s">
        <v>3105</v>
      </c>
      <c r="F1322" s="9"/>
      <c r="G1322" s="15" t="s">
        <v>121</v>
      </c>
      <c r="H1322" s="15" t="s">
        <v>432</v>
      </c>
      <c r="I1322" s="15"/>
    </row>
    <row r="1323" spans="1:9" ht="18" x14ac:dyDescent="0.25">
      <c r="A1323" s="13" t="s">
        <v>433</v>
      </c>
      <c r="B1323" s="13" t="s">
        <v>93</v>
      </c>
      <c r="C1323" s="7" t="s">
        <v>434</v>
      </c>
      <c r="D1323" s="13" t="s">
        <v>126</v>
      </c>
      <c r="E1323" s="7" t="s">
        <v>3106</v>
      </c>
      <c r="F1323" s="7" t="s">
        <v>3107</v>
      </c>
      <c r="G1323" s="13" t="s">
        <v>121</v>
      </c>
      <c r="H1323" s="13" t="s">
        <v>335</v>
      </c>
      <c r="I1323" s="13"/>
    </row>
    <row r="1324" spans="1:9" ht="18" x14ac:dyDescent="0.25">
      <c r="A1324" s="15" t="s">
        <v>433</v>
      </c>
      <c r="B1324" s="15" t="s">
        <v>93</v>
      </c>
      <c r="C1324" s="9" t="s">
        <v>434</v>
      </c>
      <c r="D1324" s="15" t="s">
        <v>126</v>
      </c>
      <c r="E1324" s="9" t="s">
        <v>3108</v>
      </c>
      <c r="F1324" s="9" t="s">
        <v>3109</v>
      </c>
      <c r="G1324" s="15" t="s">
        <v>121</v>
      </c>
      <c r="H1324" s="15" t="s">
        <v>335</v>
      </c>
      <c r="I1324" s="15"/>
    </row>
    <row r="1325" spans="1:9" ht="36" x14ac:dyDescent="0.25">
      <c r="A1325" s="13" t="s">
        <v>433</v>
      </c>
      <c r="B1325" s="13" t="s">
        <v>93</v>
      </c>
      <c r="C1325" s="7" t="s">
        <v>434</v>
      </c>
      <c r="D1325" s="13" t="s">
        <v>126</v>
      </c>
      <c r="E1325" s="7" t="s">
        <v>3110</v>
      </c>
      <c r="F1325" s="7"/>
      <c r="G1325" s="13" t="s">
        <v>121</v>
      </c>
      <c r="H1325" s="13" t="s">
        <v>335</v>
      </c>
      <c r="I1325" s="13" t="s">
        <v>1318</v>
      </c>
    </row>
    <row r="1326" spans="1:9" ht="18" x14ac:dyDescent="0.25">
      <c r="A1326" s="15" t="s">
        <v>435</v>
      </c>
      <c r="B1326" s="15" t="s">
        <v>93</v>
      </c>
      <c r="C1326" s="9" t="s">
        <v>334</v>
      </c>
      <c r="D1326" s="15" t="s">
        <v>126</v>
      </c>
      <c r="E1326" s="9" t="s">
        <v>3111</v>
      </c>
      <c r="F1326" s="9"/>
      <c r="G1326" s="15" t="s">
        <v>121</v>
      </c>
      <c r="H1326" s="15" t="s">
        <v>335</v>
      </c>
      <c r="I1326" s="15"/>
    </row>
    <row r="1327" spans="1:9" ht="18" x14ac:dyDescent="0.25">
      <c r="A1327" s="13" t="s">
        <v>435</v>
      </c>
      <c r="B1327" s="13" t="s">
        <v>93</v>
      </c>
      <c r="C1327" s="7" t="s">
        <v>334</v>
      </c>
      <c r="D1327" s="13" t="s">
        <v>126</v>
      </c>
      <c r="E1327" s="7" t="s">
        <v>3112</v>
      </c>
      <c r="F1327" s="7"/>
      <c r="G1327" s="13" t="s">
        <v>121</v>
      </c>
      <c r="H1327" s="13" t="s">
        <v>335</v>
      </c>
      <c r="I1327" s="13"/>
    </row>
    <row r="1328" spans="1:9" ht="18" x14ac:dyDescent="0.25">
      <c r="A1328" s="15" t="s">
        <v>435</v>
      </c>
      <c r="B1328" s="15" t="s">
        <v>93</v>
      </c>
      <c r="C1328" s="9" t="s">
        <v>334</v>
      </c>
      <c r="D1328" s="15" t="s">
        <v>126</v>
      </c>
      <c r="E1328" s="9" t="s">
        <v>3113</v>
      </c>
      <c r="F1328" s="9" t="s">
        <v>3114</v>
      </c>
      <c r="G1328" s="15" t="s">
        <v>121</v>
      </c>
      <c r="H1328" s="15" t="s">
        <v>335</v>
      </c>
      <c r="I1328" s="15"/>
    </row>
    <row r="1329" spans="1:9" ht="18" x14ac:dyDescent="0.25">
      <c r="A1329" s="13" t="s">
        <v>435</v>
      </c>
      <c r="B1329" s="13" t="s">
        <v>93</v>
      </c>
      <c r="C1329" s="7" t="s">
        <v>334</v>
      </c>
      <c r="D1329" s="13" t="s">
        <v>126</v>
      </c>
      <c r="E1329" s="7" t="s">
        <v>3115</v>
      </c>
      <c r="F1329" s="7" t="s">
        <v>3116</v>
      </c>
      <c r="G1329" s="13" t="s">
        <v>121</v>
      </c>
      <c r="H1329" s="13" t="s">
        <v>335</v>
      </c>
      <c r="I1329" s="13" t="s">
        <v>1827</v>
      </c>
    </row>
    <row r="1330" spans="1:9" ht="36" x14ac:dyDescent="0.25">
      <c r="A1330" s="15" t="s">
        <v>436</v>
      </c>
      <c r="B1330" s="15" t="s">
        <v>93</v>
      </c>
      <c r="C1330" s="9" t="s">
        <v>437</v>
      </c>
      <c r="D1330" s="15" t="s">
        <v>126</v>
      </c>
      <c r="E1330" s="9" t="s">
        <v>3117</v>
      </c>
      <c r="F1330" s="9" t="s">
        <v>3118</v>
      </c>
      <c r="G1330" s="15" t="s">
        <v>121</v>
      </c>
      <c r="H1330" s="15" t="s">
        <v>216</v>
      </c>
      <c r="I1330" s="15"/>
    </row>
    <row r="1331" spans="1:9" ht="18" x14ac:dyDescent="0.25">
      <c r="A1331" s="13" t="s">
        <v>438</v>
      </c>
      <c r="B1331" s="13" t="s">
        <v>93</v>
      </c>
      <c r="C1331" s="7" t="s">
        <v>439</v>
      </c>
      <c r="D1331" s="13" t="s">
        <v>126</v>
      </c>
      <c r="E1331" s="7" t="s">
        <v>3119</v>
      </c>
      <c r="F1331" s="7"/>
      <c r="G1331" s="13" t="s">
        <v>121</v>
      </c>
      <c r="H1331" s="13" t="s">
        <v>440</v>
      </c>
      <c r="I1331" s="13"/>
    </row>
    <row r="1332" spans="1:9" ht="36" x14ac:dyDescent="0.25">
      <c r="A1332" s="15" t="s">
        <v>438</v>
      </c>
      <c r="B1332" s="15" t="s">
        <v>93</v>
      </c>
      <c r="C1332" s="9" t="s">
        <v>439</v>
      </c>
      <c r="D1332" s="15" t="s">
        <v>126</v>
      </c>
      <c r="E1332" s="9" t="s">
        <v>3120</v>
      </c>
      <c r="F1332" s="9"/>
      <c r="G1332" s="15" t="s">
        <v>121</v>
      </c>
      <c r="H1332" s="15" t="s">
        <v>440</v>
      </c>
      <c r="I1332" s="15"/>
    </row>
    <row r="1333" spans="1:9" ht="18" x14ac:dyDescent="0.25">
      <c r="A1333" s="13" t="s">
        <v>438</v>
      </c>
      <c r="B1333" s="13" t="s">
        <v>93</v>
      </c>
      <c r="C1333" s="7" t="s">
        <v>439</v>
      </c>
      <c r="D1333" s="13" t="s">
        <v>126</v>
      </c>
      <c r="E1333" s="7" t="s">
        <v>3121</v>
      </c>
      <c r="F1333" s="7"/>
      <c r="G1333" s="13" t="s">
        <v>121</v>
      </c>
      <c r="H1333" s="13" t="s">
        <v>440</v>
      </c>
      <c r="I1333" s="13"/>
    </row>
    <row r="1334" spans="1:9" ht="18" x14ac:dyDescent="0.25">
      <c r="A1334" s="15" t="s">
        <v>438</v>
      </c>
      <c r="B1334" s="15" t="s">
        <v>93</v>
      </c>
      <c r="C1334" s="9" t="s">
        <v>439</v>
      </c>
      <c r="D1334" s="15" t="s">
        <v>124</v>
      </c>
      <c r="E1334" s="9" t="s">
        <v>3122</v>
      </c>
      <c r="F1334" s="9"/>
      <c r="G1334" s="15" t="s">
        <v>123</v>
      </c>
      <c r="H1334" s="15" t="s">
        <v>440</v>
      </c>
      <c r="I1334" s="15"/>
    </row>
    <row r="1335" spans="1:9" ht="36" x14ac:dyDescent="0.25">
      <c r="A1335" s="13" t="s">
        <v>438</v>
      </c>
      <c r="B1335" s="13" t="s">
        <v>93</v>
      </c>
      <c r="C1335" s="7" t="s">
        <v>439</v>
      </c>
      <c r="D1335" s="13" t="s">
        <v>126</v>
      </c>
      <c r="E1335" s="7" t="s">
        <v>3123</v>
      </c>
      <c r="F1335" s="7"/>
      <c r="G1335" s="13" t="s">
        <v>121</v>
      </c>
      <c r="H1335" s="13" t="s">
        <v>440</v>
      </c>
      <c r="I1335" s="13" t="s">
        <v>1318</v>
      </c>
    </row>
    <row r="1336" spans="1:9" ht="36" x14ac:dyDescent="0.25">
      <c r="A1336" s="15" t="s">
        <v>438</v>
      </c>
      <c r="B1336" s="15" t="s">
        <v>93</v>
      </c>
      <c r="C1336" s="9" t="s">
        <v>439</v>
      </c>
      <c r="D1336" s="15" t="s">
        <v>126</v>
      </c>
      <c r="E1336" s="9" t="s">
        <v>3124</v>
      </c>
      <c r="F1336" s="9"/>
      <c r="G1336" s="15" t="s">
        <v>121</v>
      </c>
      <c r="H1336" s="15" t="s">
        <v>440</v>
      </c>
      <c r="I1336" s="15" t="s">
        <v>1318</v>
      </c>
    </row>
    <row r="1337" spans="1:9" ht="18" x14ac:dyDescent="0.25">
      <c r="A1337" s="13" t="s">
        <v>441</v>
      </c>
      <c r="B1337" s="13" t="s">
        <v>93</v>
      </c>
      <c r="C1337" s="7" t="s">
        <v>218</v>
      </c>
      <c r="D1337" s="13" t="s">
        <v>125</v>
      </c>
      <c r="E1337" s="7" t="s">
        <v>3125</v>
      </c>
      <c r="F1337" s="7" t="s">
        <v>2758</v>
      </c>
      <c r="G1337" s="13" t="s">
        <v>121</v>
      </c>
      <c r="H1337" s="13" t="s">
        <v>219</v>
      </c>
      <c r="I1337" s="13"/>
    </row>
    <row r="1338" spans="1:9" ht="18" x14ac:dyDescent="0.25">
      <c r="A1338" s="15" t="s">
        <v>441</v>
      </c>
      <c r="B1338" s="15" t="s">
        <v>93</v>
      </c>
      <c r="C1338" s="9" t="s">
        <v>218</v>
      </c>
      <c r="D1338" s="15" t="s">
        <v>126</v>
      </c>
      <c r="E1338" s="9" t="s">
        <v>3126</v>
      </c>
      <c r="F1338" s="9"/>
      <c r="G1338" s="15" t="s">
        <v>122</v>
      </c>
      <c r="H1338" s="15" t="s">
        <v>219</v>
      </c>
      <c r="I1338" s="15"/>
    </row>
    <row r="1339" spans="1:9" ht="18" x14ac:dyDescent="0.25">
      <c r="A1339" s="13" t="s">
        <v>441</v>
      </c>
      <c r="B1339" s="13" t="s">
        <v>93</v>
      </c>
      <c r="C1339" s="7" t="s">
        <v>218</v>
      </c>
      <c r="D1339" s="13" t="s">
        <v>126</v>
      </c>
      <c r="E1339" s="7" t="s">
        <v>3127</v>
      </c>
      <c r="F1339" s="7"/>
      <c r="G1339" s="13" t="s">
        <v>121</v>
      </c>
      <c r="H1339" s="13" t="s">
        <v>219</v>
      </c>
      <c r="I1339" s="13" t="s">
        <v>1318</v>
      </c>
    </row>
    <row r="1340" spans="1:9" ht="18" x14ac:dyDescent="0.25">
      <c r="A1340" s="15" t="s">
        <v>442</v>
      </c>
      <c r="B1340" s="15" t="s">
        <v>93</v>
      </c>
      <c r="C1340" s="9" t="s">
        <v>301</v>
      </c>
      <c r="D1340" s="15" t="s">
        <v>126</v>
      </c>
      <c r="E1340" s="9" t="s">
        <v>3128</v>
      </c>
      <c r="F1340" s="9"/>
      <c r="G1340" s="15" t="s">
        <v>121</v>
      </c>
      <c r="H1340" s="15" t="s">
        <v>443</v>
      </c>
      <c r="I1340" s="15"/>
    </row>
    <row r="1341" spans="1:9" ht="18" x14ac:dyDescent="0.25">
      <c r="A1341" s="13" t="s">
        <v>444</v>
      </c>
      <c r="B1341" s="13" t="s">
        <v>93</v>
      </c>
      <c r="C1341" s="7" t="s">
        <v>445</v>
      </c>
      <c r="D1341" s="13" t="s">
        <v>126</v>
      </c>
      <c r="E1341" s="7" t="s">
        <v>3129</v>
      </c>
      <c r="F1341" s="7"/>
      <c r="G1341" s="13" t="s">
        <v>121</v>
      </c>
      <c r="H1341" s="13" t="s">
        <v>446</v>
      </c>
      <c r="I1341" s="13"/>
    </row>
    <row r="1342" spans="1:9" ht="18" x14ac:dyDescent="0.25">
      <c r="A1342" s="15" t="s">
        <v>447</v>
      </c>
      <c r="B1342" s="15" t="s">
        <v>93</v>
      </c>
      <c r="C1342" s="9" t="s">
        <v>448</v>
      </c>
      <c r="D1342" s="15" t="s">
        <v>125</v>
      </c>
      <c r="E1342" s="9" t="s">
        <v>3130</v>
      </c>
      <c r="F1342" s="9"/>
      <c r="G1342" s="15" t="s">
        <v>122</v>
      </c>
      <c r="H1342" s="15" t="s">
        <v>449</v>
      </c>
      <c r="I1342" s="15"/>
    </row>
    <row r="1343" spans="1:9" ht="18" x14ac:dyDescent="0.25">
      <c r="A1343" s="13" t="s">
        <v>447</v>
      </c>
      <c r="B1343" s="13" t="s">
        <v>93</v>
      </c>
      <c r="C1343" s="7" t="s">
        <v>448</v>
      </c>
      <c r="D1343" s="13" t="s">
        <v>125</v>
      </c>
      <c r="E1343" s="7" t="s">
        <v>3131</v>
      </c>
      <c r="F1343" s="7"/>
      <c r="G1343" s="13" t="s">
        <v>122</v>
      </c>
      <c r="H1343" s="13" t="s">
        <v>449</v>
      </c>
      <c r="I1343" s="13"/>
    </row>
    <row r="1344" spans="1:9" ht="18" x14ac:dyDescent="0.25">
      <c r="A1344" s="15" t="s">
        <v>447</v>
      </c>
      <c r="B1344" s="15" t="s">
        <v>93</v>
      </c>
      <c r="C1344" s="9" t="s">
        <v>448</v>
      </c>
      <c r="D1344" s="15" t="s">
        <v>125</v>
      </c>
      <c r="E1344" s="9" t="s">
        <v>3132</v>
      </c>
      <c r="F1344" s="9"/>
      <c r="G1344" s="15" t="s">
        <v>122</v>
      </c>
      <c r="H1344" s="15" t="s">
        <v>449</v>
      </c>
      <c r="I1344" s="15"/>
    </row>
    <row r="1345" spans="1:9" ht="18" x14ac:dyDescent="0.25">
      <c r="A1345" s="13" t="s">
        <v>447</v>
      </c>
      <c r="B1345" s="13" t="s">
        <v>93</v>
      </c>
      <c r="C1345" s="7" t="s">
        <v>448</v>
      </c>
      <c r="D1345" s="13" t="s">
        <v>125</v>
      </c>
      <c r="E1345" s="7" t="s">
        <v>3133</v>
      </c>
      <c r="F1345" s="7"/>
      <c r="G1345" s="13" t="s">
        <v>122</v>
      </c>
      <c r="H1345" s="13" t="s">
        <v>449</v>
      </c>
      <c r="I1345" s="13"/>
    </row>
    <row r="1346" spans="1:9" ht="36" x14ac:dyDescent="0.25">
      <c r="A1346" s="15" t="s">
        <v>450</v>
      </c>
      <c r="B1346" s="15" t="s">
        <v>93</v>
      </c>
      <c r="C1346" s="9" t="s">
        <v>451</v>
      </c>
      <c r="D1346" s="15" t="s">
        <v>125</v>
      </c>
      <c r="E1346" s="9" t="s">
        <v>3134</v>
      </c>
      <c r="F1346" s="9"/>
      <c r="G1346" s="15" t="s">
        <v>121</v>
      </c>
      <c r="H1346" s="15" t="s">
        <v>3135</v>
      </c>
      <c r="I1346" s="15"/>
    </row>
    <row r="1347" spans="1:9" ht="36" x14ac:dyDescent="0.25">
      <c r="A1347" s="13" t="s">
        <v>450</v>
      </c>
      <c r="B1347" s="13" t="s">
        <v>93</v>
      </c>
      <c r="C1347" s="7" t="s">
        <v>451</v>
      </c>
      <c r="D1347" s="13" t="s">
        <v>125</v>
      </c>
      <c r="E1347" s="7" t="s">
        <v>3136</v>
      </c>
      <c r="F1347" s="7"/>
      <c r="G1347" s="13" t="s">
        <v>121</v>
      </c>
      <c r="H1347" s="13" t="s">
        <v>3135</v>
      </c>
      <c r="I1347" s="13"/>
    </row>
    <row r="1348" spans="1:9" ht="36" x14ac:dyDescent="0.25">
      <c r="A1348" s="15" t="s">
        <v>450</v>
      </c>
      <c r="B1348" s="15" t="s">
        <v>93</v>
      </c>
      <c r="C1348" s="9" t="s">
        <v>451</v>
      </c>
      <c r="D1348" s="15" t="s">
        <v>125</v>
      </c>
      <c r="E1348" s="9" t="s">
        <v>3137</v>
      </c>
      <c r="F1348" s="9"/>
      <c r="G1348" s="15" t="s">
        <v>121</v>
      </c>
      <c r="H1348" s="15" t="s">
        <v>3135</v>
      </c>
      <c r="I1348" s="15"/>
    </row>
    <row r="1349" spans="1:9" ht="36" x14ac:dyDescent="0.25">
      <c r="A1349" s="13" t="s">
        <v>450</v>
      </c>
      <c r="B1349" s="13" t="s">
        <v>93</v>
      </c>
      <c r="C1349" s="7" t="s">
        <v>451</v>
      </c>
      <c r="D1349" s="13" t="s">
        <v>125</v>
      </c>
      <c r="E1349" s="7" t="s">
        <v>3138</v>
      </c>
      <c r="F1349" s="7"/>
      <c r="G1349" s="13" t="s">
        <v>121</v>
      </c>
      <c r="H1349" s="13" t="s">
        <v>3135</v>
      </c>
      <c r="I1349" s="13"/>
    </row>
    <row r="1350" spans="1:9" ht="18" x14ac:dyDescent="0.25">
      <c r="A1350" s="15" t="s">
        <v>450</v>
      </c>
      <c r="B1350" s="15" t="s">
        <v>93</v>
      </c>
      <c r="C1350" s="9" t="s">
        <v>451</v>
      </c>
      <c r="D1350" s="15" t="s">
        <v>125</v>
      </c>
      <c r="E1350" s="9" t="s">
        <v>3139</v>
      </c>
      <c r="F1350" s="9" t="s">
        <v>3140</v>
      </c>
      <c r="G1350" s="15" t="s">
        <v>121</v>
      </c>
      <c r="H1350" s="15" t="s">
        <v>3141</v>
      </c>
      <c r="I1350" s="15" t="s">
        <v>1538</v>
      </c>
    </row>
    <row r="1351" spans="1:9" ht="36" x14ac:dyDescent="0.25">
      <c r="A1351" s="13" t="s">
        <v>450</v>
      </c>
      <c r="B1351" s="13" t="s">
        <v>93</v>
      </c>
      <c r="C1351" s="7" t="s">
        <v>451</v>
      </c>
      <c r="D1351" s="13" t="s">
        <v>125</v>
      </c>
      <c r="E1351" s="7" t="s">
        <v>3142</v>
      </c>
      <c r="F1351" s="7"/>
      <c r="G1351" s="13" t="s">
        <v>122</v>
      </c>
      <c r="H1351" s="13" t="s">
        <v>3135</v>
      </c>
      <c r="I1351" s="13"/>
    </row>
    <row r="1352" spans="1:9" ht="36" x14ac:dyDescent="0.25">
      <c r="A1352" s="15" t="s">
        <v>450</v>
      </c>
      <c r="B1352" s="15" t="s">
        <v>93</v>
      </c>
      <c r="C1352" s="9" t="s">
        <v>451</v>
      </c>
      <c r="D1352" s="15" t="s">
        <v>125</v>
      </c>
      <c r="E1352" s="9" t="s">
        <v>3143</v>
      </c>
      <c r="F1352" s="9"/>
      <c r="G1352" s="15" t="s">
        <v>121</v>
      </c>
      <c r="H1352" s="15" t="s">
        <v>3135</v>
      </c>
      <c r="I1352" s="15"/>
    </row>
    <row r="1353" spans="1:9" ht="36" x14ac:dyDescent="0.25">
      <c r="A1353" s="13" t="s">
        <v>450</v>
      </c>
      <c r="B1353" s="13" t="s">
        <v>93</v>
      </c>
      <c r="C1353" s="7" t="s">
        <v>451</v>
      </c>
      <c r="D1353" s="13" t="s">
        <v>125</v>
      </c>
      <c r="E1353" s="7" t="s">
        <v>3144</v>
      </c>
      <c r="F1353" s="7"/>
      <c r="G1353" s="13" t="s">
        <v>122</v>
      </c>
      <c r="H1353" s="13" t="s">
        <v>3135</v>
      </c>
      <c r="I1353" s="13"/>
    </row>
    <row r="1354" spans="1:9" ht="36" x14ac:dyDescent="0.25">
      <c r="A1354" s="15" t="s">
        <v>453</v>
      </c>
      <c r="B1354" s="15" t="s">
        <v>93</v>
      </c>
      <c r="C1354" s="9" t="s">
        <v>454</v>
      </c>
      <c r="D1354" s="15" t="s">
        <v>125</v>
      </c>
      <c r="E1354" s="9" t="s">
        <v>3145</v>
      </c>
      <c r="F1354" s="9" t="s">
        <v>3146</v>
      </c>
      <c r="G1354" s="15" t="s">
        <v>121</v>
      </c>
      <c r="H1354" s="15" t="s">
        <v>455</v>
      </c>
      <c r="I1354" s="15"/>
    </row>
    <row r="1355" spans="1:9" ht="36" x14ac:dyDescent="0.25">
      <c r="A1355" s="13" t="s">
        <v>453</v>
      </c>
      <c r="B1355" s="13" t="s">
        <v>93</v>
      </c>
      <c r="C1355" s="7" t="s">
        <v>454</v>
      </c>
      <c r="D1355" s="13" t="s">
        <v>125</v>
      </c>
      <c r="E1355" s="7" t="s">
        <v>3147</v>
      </c>
      <c r="F1355" s="7"/>
      <c r="G1355" s="13" t="s">
        <v>121</v>
      </c>
      <c r="H1355" s="13" t="s">
        <v>455</v>
      </c>
      <c r="I1355" s="13"/>
    </row>
    <row r="1356" spans="1:9" ht="36" x14ac:dyDescent="0.25">
      <c r="A1356" s="15" t="s">
        <v>453</v>
      </c>
      <c r="B1356" s="15" t="s">
        <v>93</v>
      </c>
      <c r="C1356" s="9" t="s">
        <v>454</v>
      </c>
      <c r="D1356" s="15" t="s">
        <v>125</v>
      </c>
      <c r="E1356" s="9" t="s">
        <v>3148</v>
      </c>
      <c r="F1356" s="9" t="s">
        <v>3149</v>
      </c>
      <c r="G1356" s="15" t="s">
        <v>121</v>
      </c>
      <c r="H1356" s="15" t="s">
        <v>455</v>
      </c>
      <c r="I1356" s="15"/>
    </row>
    <row r="1357" spans="1:9" ht="36" x14ac:dyDescent="0.25">
      <c r="A1357" s="13" t="s">
        <v>453</v>
      </c>
      <c r="B1357" s="13" t="s">
        <v>93</v>
      </c>
      <c r="C1357" s="7" t="s">
        <v>454</v>
      </c>
      <c r="D1357" s="13" t="s">
        <v>125</v>
      </c>
      <c r="E1357" s="7" t="s">
        <v>3150</v>
      </c>
      <c r="F1357" s="7"/>
      <c r="G1357" s="13" t="s">
        <v>122</v>
      </c>
      <c r="H1357" s="13" t="s">
        <v>455</v>
      </c>
      <c r="I1357" s="13"/>
    </row>
    <row r="1358" spans="1:9" ht="36" x14ac:dyDescent="0.25">
      <c r="A1358" s="15" t="s">
        <v>453</v>
      </c>
      <c r="B1358" s="15" t="s">
        <v>93</v>
      </c>
      <c r="C1358" s="9" t="s">
        <v>454</v>
      </c>
      <c r="D1358" s="15" t="s">
        <v>125</v>
      </c>
      <c r="E1358" s="9" t="s">
        <v>3151</v>
      </c>
      <c r="F1358" s="9"/>
      <c r="G1358" s="15" t="s">
        <v>121</v>
      </c>
      <c r="H1358" s="15" t="s">
        <v>455</v>
      </c>
      <c r="I1358" s="15"/>
    </row>
    <row r="1359" spans="1:9" ht="36" x14ac:dyDescent="0.25">
      <c r="A1359" s="13" t="s">
        <v>453</v>
      </c>
      <c r="B1359" s="13" t="s">
        <v>93</v>
      </c>
      <c r="C1359" s="7" t="s">
        <v>454</v>
      </c>
      <c r="D1359" s="13" t="s">
        <v>125</v>
      </c>
      <c r="E1359" s="7" t="s">
        <v>3152</v>
      </c>
      <c r="F1359" s="7" t="s">
        <v>3153</v>
      </c>
      <c r="G1359" s="13" t="s">
        <v>121</v>
      </c>
      <c r="H1359" s="13" t="s">
        <v>455</v>
      </c>
      <c r="I1359" s="13"/>
    </row>
    <row r="1360" spans="1:9" ht="36" x14ac:dyDescent="0.25">
      <c r="A1360" s="15" t="s">
        <v>453</v>
      </c>
      <c r="B1360" s="15" t="s">
        <v>93</v>
      </c>
      <c r="C1360" s="9" t="s">
        <v>454</v>
      </c>
      <c r="D1360" s="15" t="s">
        <v>125</v>
      </c>
      <c r="E1360" s="9" t="s">
        <v>3154</v>
      </c>
      <c r="F1360" s="9"/>
      <c r="G1360" s="15" t="s">
        <v>122</v>
      </c>
      <c r="H1360" s="15" t="s">
        <v>455</v>
      </c>
      <c r="I1360" s="15"/>
    </row>
    <row r="1361" spans="1:9" ht="36" x14ac:dyDescent="0.25">
      <c r="A1361" s="13" t="s">
        <v>453</v>
      </c>
      <c r="B1361" s="13" t="s">
        <v>93</v>
      </c>
      <c r="C1361" s="7" t="s">
        <v>454</v>
      </c>
      <c r="D1361" s="13" t="s">
        <v>125</v>
      </c>
      <c r="E1361" s="7" t="s">
        <v>3155</v>
      </c>
      <c r="F1361" s="7" t="s">
        <v>3156</v>
      </c>
      <c r="G1361" s="13" t="s">
        <v>121</v>
      </c>
      <c r="H1361" s="13" t="s">
        <v>455</v>
      </c>
      <c r="I1361" s="13"/>
    </row>
    <row r="1362" spans="1:9" ht="36" x14ac:dyDescent="0.25">
      <c r="A1362" s="15" t="s">
        <v>453</v>
      </c>
      <c r="B1362" s="15" t="s">
        <v>93</v>
      </c>
      <c r="C1362" s="9" t="s">
        <v>454</v>
      </c>
      <c r="D1362" s="15" t="s">
        <v>125</v>
      </c>
      <c r="E1362" s="9" t="s">
        <v>3157</v>
      </c>
      <c r="F1362" s="9" t="s">
        <v>3158</v>
      </c>
      <c r="G1362" s="15" t="s">
        <v>121</v>
      </c>
      <c r="H1362" s="15" t="s">
        <v>455</v>
      </c>
      <c r="I1362" s="15"/>
    </row>
    <row r="1363" spans="1:9" ht="36" x14ac:dyDescent="0.25">
      <c r="A1363" s="13" t="s">
        <v>453</v>
      </c>
      <c r="B1363" s="13" t="s">
        <v>93</v>
      </c>
      <c r="C1363" s="7" t="s">
        <v>454</v>
      </c>
      <c r="D1363" s="13" t="s">
        <v>125</v>
      </c>
      <c r="E1363" s="7" t="s">
        <v>3159</v>
      </c>
      <c r="F1363" s="7" t="s">
        <v>3160</v>
      </c>
      <c r="G1363" s="13" t="s">
        <v>121</v>
      </c>
      <c r="H1363" s="13" t="s">
        <v>455</v>
      </c>
      <c r="I1363" s="13"/>
    </row>
    <row r="1364" spans="1:9" ht="36" x14ac:dyDescent="0.25">
      <c r="A1364" s="15" t="s">
        <v>453</v>
      </c>
      <c r="B1364" s="15" t="s">
        <v>93</v>
      </c>
      <c r="C1364" s="9" t="s">
        <v>454</v>
      </c>
      <c r="D1364" s="15" t="s">
        <v>125</v>
      </c>
      <c r="E1364" s="9" t="s">
        <v>3161</v>
      </c>
      <c r="F1364" s="9" t="s">
        <v>3162</v>
      </c>
      <c r="G1364" s="15" t="s">
        <v>121</v>
      </c>
      <c r="H1364" s="15" t="s">
        <v>455</v>
      </c>
      <c r="I1364" s="15"/>
    </row>
    <row r="1365" spans="1:9" ht="36" x14ac:dyDescent="0.25">
      <c r="A1365" s="13" t="s">
        <v>453</v>
      </c>
      <c r="B1365" s="13" t="s">
        <v>93</v>
      </c>
      <c r="C1365" s="7" t="s">
        <v>454</v>
      </c>
      <c r="D1365" s="13" t="s">
        <v>125</v>
      </c>
      <c r="E1365" s="7" t="s">
        <v>3163</v>
      </c>
      <c r="F1365" s="7"/>
      <c r="G1365" s="13" t="s">
        <v>121</v>
      </c>
      <c r="H1365" s="13" t="s">
        <v>455</v>
      </c>
      <c r="I1365" s="13"/>
    </row>
    <row r="1366" spans="1:9" ht="36" x14ac:dyDescent="0.25">
      <c r="A1366" s="15" t="s">
        <v>453</v>
      </c>
      <c r="B1366" s="15" t="s">
        <v>93</v>
      </c>
      <c r="C1366" s="9" t="s">
        <v>454</v>
      </c>
      <c r="D1366" s="15" t="s">
        <v>125</v>
      </c>
      <c r="E1366" s="9" t="s">
        <v>3164</v>
      </c>
      <c r="F1366" s="9"/>
      <c r="G1366" s="15" t="s">
        <v>121</v>
      </c>
      <c r="H1366" s="15" t="s">
        <v>455</v>
      </c>
      <c r="I1366" s="15"/>
    </row>
    <row r="1367" spans="1:9" ht="36" x14ac:dyDescent="0.25">
      <c r="A1367" s="13" t="s">
        <v>453</v>
      </c>
      <c r="B1367" s="13" t="s">
        <v>93</v>
      </c>
      <c r="C1367" s="7" t="s">
        <v>454</v>
      </c>
      <c r="D1367" s="13" t="s">
        <v>125</v>
      </c>
      <c r="E1367" s="7" t="s">
        <v>3165</v>
      </c>
      <c r="F1367" s="7" t="s">
        <v>3166</v>
      </c>
      <c r="G1367" s="13" t="s">
        <v>121</v>
      </c>
      <c r="H1367" s="13" t="s">
        <v>455</v>
      </c>
      <c r="I1367" s="13"/>
    </row>
    <row r="1368" spans="1:9" ht="36" x14ac:dyDescent="0.25">
      <c r="A1368" s="15" t="s">
        <v>453</v>
      </c>
      <c r="B1368" s="15" t="s">
        <v>93</v>
      </c>
      <c r="C1368" s="9" t="s">
        <v>454</v>
      </c>
      <c r="D1368" s="15" t="s">
        <v>125</v>
      </c>
      <c r="E1368" s="9" t="s">
        <v>3167</v>
      </c>
      <c r="F1368" s="9"/>
      <c r="G1368" s="15" t="s">
        <v>122</v>
      </c>
      <c r="H1368" s="15" t="s">
        <v>455</v>
      </c>
      <c r="I1368" s="15"/>
    </row>
    <row r="1369" spans="1:9" ht="36" x14ac:dyDescent="0.25">
      <c r="A1369" s="13" t="s">
        <v>453</v>
      </c>
      <c r="B1369" s="13" t="s">
        <v>93</v>
      </c>
      <c r="C1369" s="7" t="s">
        <v>454</v>
      </c>
      <c r="D1369" s="13" t="s">
        <v>125</v>
      </c>
      <c r="E1369" s="7" t="s">
        <v>3168</v>
      </c>
      <c r="F1369" s="7" t="s">
        <v>3169</v>
      </c>
      <c r="G1369" s="13" t="s">
        <v>121</v>
      </c>
      <c r="H1369" s="13" t="s">
        <v>455</v>
      </c>
      <c r="I1369" s="13"/>
    </row>
    <row r="1370" spans="1:9" ht="36" x14ac:dyDescent="0.25">
      <c r="A1370" s="15" t="s">
        <v>453</v>
      </c>
      <c r="B1370" s="15" t="s">
        <v>93</v>
      </c>
      <c r="C1370" s="9" t="s">
        <v>454</v>
      </c>
      <c r="D1370" s="15" t="s">
        <v>125</v>
      </c>
      <c r="E1370" s="9" t="s">
        <v>3170</v>
      </c>
      <c r="F1370" s="9" t="s">
        <v>3171</v>
      </c>
      <c r="G1370" s="15" t="s">
        <v>121</v>
      </c>
      <c r="H1370" s="15" t="s">
        <v>455</v>
      </c>
      <c r="I1370" s="15"/>
    </row>
    <row r="1371" spans="1:9" ht="36" x14ac:dyDescent="0.25">
      <c r="A1371" s="13" t="s">
        <v>453</v>
      </c>
      <c r="B1371" s="13" t="s">
        <v>93</v>
      </c>
      <c r="C1371" s="7" t="s">
        <v>454</v>
      </c>
      <c r="D1371" s="13" t="s">
        <v>125</v>
      </c>
      <c r="E1371" s="7" t="s">
        <v>3172</v>
      </c>
      <c r="F1371" s="7"/>
      <c r="G1371" s="13" t="s">
        <v>121</v>
      </c>
      <c r="H1371" s="13" t="s">
        <v>455</v>
      </c>
      <c r="I1371" s="13"/>
    </row>
    <row r="1372" spans="1:9" ht="36" x14ac:dyDescent="0.25">
      <c r="A1372" s="15" t="s">
        <v>453</v>
      </c>
      <c r="B1372" s="15" t="s">
        <v>93</v>
      </c>
      <c r="C1372" s="9" t="s">
        <v>454</v>
      </c>
      <c r="D1372" s="15" t="s">
        <v>125</v>
      </c>
      <c r="E1372" s="9" t="s">
        <v>3173</v>
      </c>
      <c r="F1372" s="9"/>
      <c r="G1372" s="15" t="s">
        <v>121</v>
      </c>
      <c r="H1372" s="15" t="s">
        <v>455</v>
      </c>
      <c r="I1372" s="15"/>
    </row>
    <row r="1373" spans="1:9" ht="36" x14ac:dyDescent="0.25">
      <c r="A1373" s="13" t="s">
        <v>453</v>
      </c>
      <c r="B1373" s="13" t="s">
        <v>93</v>
      </c>
      <c r="C1373" s="7" t="s">
        <v>454</v>
      </c>
      <c r="D1373" s="13" t="s">
        <v>125</v>
      </c>
      <c r="E1373" s="7" t="s">
        <v>3174</v>
      </c>
      <c r="F1373" s="7" t="s">
        <v>3175</v>
      </c>
      <c r="G1373" s="13" t="s">
        <v>121</v>
      </c>
      <c r="H1373" s="13" t="s">
        <v>455</v>
      </c>
      <c r="I1373" s="13"/>
    </row>
    <row r="1374" spans="1:9" ht="36" x14ac:dyDescent="0.25">
      <c r="A1374" s="15" t="s">
        <v>453</v>
      </c>
      <c r="B1374" s="15" t="s">
        <v>93</v>
      </c>
      <c r="C1374" s="9" t="s">
        <v>454</v>
      </c>
      <c r="D1374" s="15" t="s">
        <v>125</v>
      </c>
      <c r="E1374" s="9" t="s">
        <v>3176</v>
      </c>
      <c r="F1374" s="9" t="s">
        <v>3177</v>
      </c>
      <c r="G1374" s="15" t="s">
        <v>122</v>
      </c>
      <c r="H1374" s="15" t="s">
        <v>455</v>
      </c>
      <c r="I1374" s="15"/>
    </row>
    <row r="1375" spans="1:9" ht="36" x14ac:dyDescent="0.25">
      <c r="A1375" s="13" t="s">
        <v>453</v>
      </c>
      <c r="B1375" s="13" t="s">
        <v>93</v>
      </c>
      <c r="C1375" s="7" t="s">
        <v>454</v>
      </c>
      <c r="D1375" s="13" t="s">
        <v>125</v>
      </c>
      <c r="E1375" s="7" t="s">
        <v>3178</v>
      </c>
      <c r="F1375" s="7" t="s">
        <v>3179</v>
      </c>
      <c r="G1375" s="13" t="s">
        <v>121</v>
      </c>
      <c r="H1375" s="13" t="s">
        <v>455</v>
      </c>
      <c r="I1375" s="13"/>
    </row>
    <row r="1376" spans="1:9" ht="36" x14ac:dyDescent="0.25">
      <c r="A1376" s="15" t="s">
        <v>453</v>
      </c>
      <c r="B1376" s="15" t="s">
        <v>93</v>
      </c>
      <c r="C1376" s="9" t="s">
        <v>454</v>
      </c>
      <c r="D1376" s="15" t="s">
        <v>125</v>
      </c>
      <c r="E1376" s="9" t="s">
        <v>3180</v>
      </c>
      <c r="F1376" s="9" t="s">
        <v>3181</v>
      </c>
      <c r="G1376" s="15" t="s">
        <v>121</v>
      </c>
      <c r="H1376" s="15" t="s">
        <v>455</v>
      </c>
      <c r="I1376" s="15"/>
    </row>
    <row r="1377" spans="1:9" ht="36" x14ac:dyDescent="0.25">
      <c r="A1377" s="13" t="s">
        <v>456</v>
      </c>
      <c r="B1377" s="13" t="s">
        <v>93</v>
      </c>
      <c r="C1377" s="7" t="s">
        <v>337</v>
      </c>
      <c r="D1377" s="13" t="s">
        <v>125</v>
      </c>
      <c r="E1377" s="7" t="s">
        <v>3182</v>
      </c>
      <c r="F1377" s="7"/>
      <c r="G1377" s="13" t="s">
        <v>121</v>
      </c>
      <c r="H1377" s="13" t="s">
        <v>338</v>
      </c>
      <c r="I1377" s="13"/>
    </row>
    <row r="1378" spans="1:9" ht="36" x14ac:dyDescent="0.25">
      <c r="A1378" s="15" t="s">
        <v>456</v>
      </c>
      <c r="B1378" s="15" t="s">
        <v>93</v>
      </c>
      <c r="C1378" s="9" t="s">
        <v>337</v>
      </c>
      <c r="D1378" s="15" t="s">
        <v>125</v>
      </c>
      <c r="E1378" s="9" t="s">
        <v>3183</v>
      </c>
      <c r="F1378" s="9"/>
      <c r="G1378" s="15" t="s">
        <v>121</v>
      </c>
      <c r="H1378" s="15" t="s">
        <v>338</v>
      </c>
      <c r="I1378" s="15"/>
    </row>
    <row r="1379" spans="1:9" ht="36" x14ac:dyDescent="0.25">
      <c r="A1379" s="13" t="s">
        <v>456</v>
      </c>
      <c r="B1379" s="13" t="s">
        <v>93</v>
      </c>
      <c r="C1379" s="7" t="s">
        <v>337</v>
      </c>
      <c r="D1379" s="13" t="s">
        <v>125</v>
      </c>
      <c r="E1379" s="7" t="s">
        <v>3184</v>
      </c>
      <c r="F1379" s="7"/>
      <c r="G1379" s="13" t="s">
        <v>121</v>
      </c>
      <c r="H1379" s="13" t="s">
        <v>338</v>
      </c>
      <c r="I1379" s="13"/>
    </row>
    <row r="1380" spans="1:9" ht="36" x14ac:dyDescent="0.25">
      <c r="A1380" s="15" t="s">
        <v>456</v>
      </c>
      <c r="B1380" s="15" t="s">
        <v>93</v>
      </c>
      <c r="C1380" s="9" t="s">
        <v>337</v>
      </c>
      <c r="D1380" s="15" t="s">
        <v>125</v>
      </c>
      <c r="E1380" s="9" t="s">
        <v>3185</v>
      </c>
      <c r="F1380" s="9"/>
      <c r="G1380" s="15" t="s">
        <v>121</v>
      </c>
      <c r="H1380" s="15" t="s">
        <v>338</v>
      </c>
      <c r="I1380" s="15"/>
    </row>
    <row r="1381" spans="1:9" ht="36" x14ac:dyDescent="0.25">
      <c r="A1381" s="13" t="s">
        <v>457</v>
      </c>
      <c r="B1381" s="13" t="s">
        <v>93</v>
      </c>
      <c r="C1381" s="7" t="s">
        <v>458</v>
      </c>
      <c r="D1381" s="13" t="s">
        <v>126</v>
      </c>
      <c r="E1381" s="7" t="s">
        <v>3186</v>
      </c>
      <c r="F1381" s="7" t="s">
        <v>3187</v>
      </c>
      <c r="G1381" s="13" t="s">
        <v>121</v>
      </c>
      <c r="H1381" s="13" t="s">
        <v>424</v>
      </c>
      <c r="I1381" s="13" t="s">
        <v>1318</v>
      </c>
    </row>
    <row r="1382" spans="1:9" ht="18" x14ac:dyDescent="0.25">
      <c r="A1382" s="15" t="s">
        <v>459</v>
      </c>
      <c r="B1382" s="15" t="s">
        <v>94</v>
      </c>
      <c r="C1382" s="9" t="s">
        <v>152</v>
      </c>
      <c r="D1382" s="15" t="s">
        <v>126</v>
      </c>
      <c r="E1382" s="9" t="s">
        <v>3188</v>
      </c>
      <c r="F1382" s="9"/>
      <c r="G1382" s="15" t="s">
        <v>121</v>
      </c>
      <c r="H1382" s="15" t="s">
        <v>153</v>
      </c>
      <c r="I1382" s="15"/>
    </row>
    <row r="1383" spans="1:9" ht="36" x14ac:dyDescent="0.25">
      <c r="A1383" s="13" t="s">
        <v>459</v>
      </c>
      <c r="B1383" s="13" t="s">
        <v>94</v>
      </c>
      <c r="C1383" s="7" t="s">
        <v>152</v>
      </c>
      <c r="D1383" s="13" t="s">
        <v>126</v>
      </c>
      <c r="E1383" s="7" t="s">
        <v>3189</v>
      </c>
      <c r="F1383" s="7"/>
      <c r="G1383" s="13" t="s">
        <v>122</v>
      </c>
      <c r="H1383" s="13" t="s">
        <v>153</v>
      </c>
      <c r="I1383" s="13"/>
    </row>
    <row r="1384" spans="1:9" ht="54" x14ac:dyDescent="0.25">
      <c r="A1384" s="15" t="s">
        <v>459</v>
      </c>
      <c r="B1384" s="15" t="s">
        <v>94</v>
      </c>
      <c r="C1384" s="9" t="s">
        <v>152</v>
      </c>
      <c r="D1384" s="15" t="s">
        <v>126</v>
      </c>
      <c r="E1384" s="9" t="s">
        <v>3190</v>
      </c>
      <c r="F1384" s="9" t="s">
        <v>3191</v>
      </c>
      <c r="G1384" s="15" t="s">
        <v>121</v>
      </c>
      <c r="H1384" s="15" t="s">
        <v>153</v>
      </c>
      <c r="I1384" s="15"/>
    </row>
    <row r="1385" spans="1:9" ht="36" x14ac:dyDescent="0.25">
      <c r="A1385" s="13" t="s">
        <v>460</v>
      </c>
      <c r="B1385" s="13" t="s">
        <v>94</v>
      </c>
      <c r="C1385" s="7" t="s">
        <v>461</v>
      </c>
      <c r="D1385" s="13" t="s">
        <v>125</v>
      </c>
      <c r="E1385" s="7" t="s">
        <v>3192</v>
      </c>
      <c r="F1385" s="7"/>
      <c r="G1385" s="13" t="s">
        <v>123</v>
      </c>
      <c r="H1385" s="13" t="s">
        <v>3053</v>
      </c>
      <c r="I1385" s="13"/>
    </row>
    <row r="1386" spans="1:9" ht="18" x14ac:dyDescent="0.25">
      <c r="A1386" s="15" t="s">
        <v>460</v>
      </c>
      <c r="B1386" s="15" t="s">
        <v>94</v>
      </c>
      <c r="C1386" s="9" t="s">
        <v>461</v>
      </c>
      <c r="D1386" s="15" t="s">
        <v>125</v>
      </c>
      <c r="E1386" s="9" t="s">
        <v>3193</v>
      </c>
      <c r="F1386" s="9"/>
      <c r="G1386" s="15" t="s">
        <v>123</v>
      </c>
      <c r="H1386" s="15" t="s">
        <v>3053</v>
      </c>
      <c r="I1386" s="15"/>
    </row>
    <row r="1387" spans="1:9" ht="54" x14ac:dyDescent="0.25">
      <c r="A1387" s="13" t="s">
        <v>460</v>
      </c>
      <c r="B1387" s="13" t="s">
        <v>94</v>
      </c>
      <c r="C1387" s="7" t="s">
        <v>461</v>
      </c>
      <c r="D1387" s="13" t="s">
        <v>125</v>
      </c>
      <c r="E1387" s="7" t="s">
        <v>3194</v>
      </c>
      <c r="F1387" s="7" t="s">
        <v>3195</v>
      </c>
      <c r="G1387" s="13" t="s">
        <v>121</v>
      </c>
      <c r="H1387" s="13" t="s">
        <v>3053</v>
      </c>
      <c r="I1387" s="13"/>
    </row>
    <row r="1388" spans="1:9" ht="18" x14ac:dyDescent="0.25">
      <c r="A1388" s="15" t="s">
        <v>460</v>
      </c>
      <c r="B1388" s="15" t="s">
        <v>94</v>
      </c>
      <c r="C1388" s="9" t="s">
        <v>461</v>
      </c>
      <c r="D1388" s="15" t="s">
        <v>126</v>
      </c>
      <c r="E1388" s="9" t="s">
        <v>3196</v>
      </c>
      <c r="F1388" s="9"/>
      <c r="G1388" s="15" t="s">
        <v>122</v>
      </c>
      <c r="H1388" s="15" t="s">
        <v>3053</v>
      </c>
      <c r="I1388" s="15"/>
    </row>
    <row r="1389" spans="1:9" ht="18" x14ac:dyDescent="0.25">
      <c r="A1389" s="13" t="s">
        <v>460</v>
      </c>
      <c r="B1389" s="13" t="s">
        <v>94</v>
      </c>
      <c r="C1389" s="7" t="s">
        <v>461</v>
      </c>
      <c r="D1389" s="13" t="s">
        <v>126</v>
      </c>
      <c r="E1389" s="7" t="s">
        <v>3197</v>
      </c>
      <c r="F1389" s="7"/>
      <c r="G1389" s="13" t="s">
        <v>121</v>
      </c>
      <c r="H1389" s="13" t="s">
        <v>3053</v>
      </c>
      <c r="I1389" s="13"/>
    </row>
    <row r="1390" spans="1:9" ht="18" x14ac:dyDescent="0.25">
      <c r="A1390" s="15" t="s">
        <v>460</v>
      </c>
      <c r="B1390" s="15" t="s">
        <v>94</v>
      </c>
      <c r="C1390" s="9" t="s">
        <v>461</v>
      </c>
      <c r="D1390" s="15" t="s">
        <v>126</v>
      </c>
      <c r="E1390" s="9" t="s">
        <v>3198</v>
      </c>
      <c r="F1390" s="9"/>
      <c r="G1390" s="15" t="s">
        <v>121</v>
      </c>
      <c r="H1390" s="15" t="s">
        <v>3053</v>
      </c>
      <c r="I1390" s="15"/>
    </row>
    <row r="1391" spans="1:9" ht="18" x14ac:dyDescent="0.25">
      <c r="A1391" s="13" t="s">
        <v>460</v>
      </c>
      <c r="B1391" s="13" t="s">
        <v>94</v>
      </c>
      <c r="C1391" s="7" t="s">
        <v>461</v>
      </c>
      <c r="D1391" s="13" t="s">
        <v>126</v>
      </c>
      <c r="E1391" s="7" t="s">
        <v>3199</v>
      </c>
      <c r="F1391" s="7"/>
      <c r="G1391" s="13" t="s">
        <v>122</v>
      </c>
      <c r="H1391" s="13" t="s">
        <v>3053</v>
      </c>
      <c r="I1391" s="13"/>
    </row>
    <row r="1392" spans="1:9" ht="18" x14ac:dyDescent="0.25">
      <c r="A1392" s="15" t="s">
        <v>460</v>
      </c>
      <c r="B1392" s="15" t="s">
        <v>94</v>
      </c>
      <c r="C1392" s="9" t="s">
        <v>461</v>
      </c>
      <c r="D1392" s="15" t="s">
        <v>126</v>
      </c>
      <c r="E1392" s="9" t="s">
        <v>3200</v>
      </c>
      <c r="F1392" s="9"/>
      <c r="G1392" s="15" t="s">
        <v>123</v>
      </c>
      <c r="H1392" s="15" t="s">
        <v>3053</v>
      </c>
      <c r="I1392" s="15"/>
    </row>
    <row r="1393" spans="1:9" ht="108" x14ac:dyDescent="0.25">
      <c r="A1393" s="13" t="s">
        <v>460</v>
      </c>
      <c r="B1393" s="13" t="s">
        <v>94</v>
      </c>
      <c r="C1393" s="7" t="s">
        <v>461</v>
      </c>
      <c r="D1393" s="13" t="s">
        <v>126</v>
      </c>
      <c r="E1393" s="7" t="s">
        <v>3201</v>
      </c>
      <c r="F1393" s="7" t="s">
        <v>3202</v>
      </c>
      <c r="G1393" s="13" t="s">
        <v>121</v>
      </c>
      <c r="H1393" s="13" t="s">
        <v>3053</v>
      </c>
      <c r="I1393" s="13" t="s">
        <v>1275</v>
      </c>
    </row>
    <row r="1394" spans="1:9" ht="18" x14ac:dyDescent="0.25">
      <c r="A1394" s="15" t="s">
        <v>460</v>
      </c>
      <c r="B1394" s="15" t="s">
        <v>94</v>
      </c>
      <c r="C1394" s="9" t="s">
        <v>461</v>
      </c>
      <c r="D1394" s="15" t="s">
        <v>126</v>
      </c>
      <c r="E1394" s="9" t="s">
        <v>3203</v>
      </c>
      <c r="F1394" s="9"/>
      <c r="G1394" s="15" t="s">
        <v>121</v>
      </c>
      <c r="H1394" s="15" t="s">
        <v>3053</v>
      </c>
      <c r="I1394" s="15"/>
    </row>
    <row r="1395" spans="1:9" ht="36" x14ac:dyDescent="0.25">
      <c r="A1395" s="13" t="s">
        <v>460</v>
      </c>
      <c r="B1395" s="13" t="s">
        <v>94</v>
      </c>
      <c r="C1395" s="7" t="s">
        <v>461</v>
      </c>
      <c r="D1395" s="13" t="s">
        <v>126</v>
      </c>
      <c r="E1395" s="7" t="s">
        <v>3204</v>
      </c>
      <c r="F1395" s="7" t="s">
        <v>3041</v>
      </c>
      <c r="G1395" s="13" t="s">
        <v>121</v>
      </c>
      <c r="H1395" s="13" t="s">
        <v>3053</v>
      </c>
      <c r="I1395" s="13"/>
    </row>
    <row r="1396" spans="1:9" ht="18" x14ac:dyDescent="0.25">
      <c r="A1396" s="15" t="s">
        <v>460</v>
      </c>
      <c r="B1396" s="15" t="s">
        <v>94</v>
      </c>
      <c r="C1396" s="9" t="s">
        <v>461</v>
      </c>
      <c r="D1396" s="15" t="s">
        <v>126</v>
      </c>
      <c r="E1396" s="9" t="s">
        <v>3205</v>
      </c>
      <c r="F1396" s="9" t="s">
        <v>3206</v>
      </c>
      <c r="G1396" s="15" t="s">
        <v>121</v>
      </c>
      <c r="H1396" s="15" t="s">
        <v>3207</v>
      </c>
      <c r="I1396" s="15"/>
    </row>
    <row r="1397" spans="1:9" ht="36" x14ac:dyDescent="0.25">
      <c r="A1397" s="13" t="s">
        <v>460</v>
      </c>
      <c r="B1397" s="13" t="s">
        <v>94</v>
      </c>
      <c r="C1397" s="7" t="s">
        <v>461</v>
      </c>
      <c r="D1397" s="13" t="s">
        <v>126</v>
      </c>
      <c r="E1397" s="7" t="s">
        <v>3208</v>
      </c>
      <c r="F1397" s="7" t="s">
        <v>3209</v>
      </c>
      <c r="G1397" s="13" t="s">
        <v>121</v>
      </c>
      <c r="H1397" s="13" t="s">
        <v>3207</v>
      </c>
      <c r="I1397" s="13"/>
    </row>
    <row r="1398" spans="1:9" ht="18" x14ac:dyDescent="0.25">
      <c r="A1398" s="15" t="s">
        <v>460</v>
      </c>
      <c r="B1398" s="15" t="s">
        <v>94</v>
      </c>
      <c r="C1398" s="9" t="s">
        <v>461</v>
      </c>
      <c r="D1398" s="15" t="s">
        <v>126</v>
      </c>
      <c r="E1398" s="9" t="s">
        <v>3210</v>
      </c>
      <c r="F1398" s="9"/>
      <c r="G1398" s="15" t="s">
        <v>121</v>
      </c>
      <c r="H1398" s="15" t="s">
        <v>3207</v>
      </c>
      <c r="I1398" s="15"/>
    </row>
    <row r="1399" spans="1:9" ht="18" x14ac:dyDescent="0.25">
      <c r="A1399" s="13" t="s">
        <v>460</v>
      </c>
      <c r="B1399" s="13" t="s">
        <v>94</v>
      </c>
      <c r="C1399" s="7" t="s">
        <v>461</v>
      </c>
      <c r="D1399" s="13" t="s">
        <v>126</v>
      </c>
      <c r="E1399" s="7" t="s">
        <v>3211</v>
      </c>
      <c r="F1399" s="7"/>
      <c r="G1399" s="13" t="s">
        <v>122</v>
      </c>
      <c r="H1399" s="13" t="s">
        <v>3207</v>
      </c>
      <c r="I1399" s="13"/>
    </row>
    <row r="1400" spans="1:9" ht="18" x14ac:dyDescent="0.25">
      <c r="A1400" s="15" t="s">
        <v>460</v>
      </c>
      <c r="B1400" s="15" t="s">
        <v>94</v>
      </c>
      <c r="C1400" s="9" t="s">
        <v>461</v>
      </c>
      <c r="D1400" s="15" t="s">
        <v>126</v>
      </c>
      <c r="E1400" s="9" t="s">
        <v>3212</v>
      </c>
      <c r="F1400" s="9"/>
      <c r="G1400" s="15" t="s">
        <v>122</v>
      </c>
      <c r="H1400" s="15" t="s">
        <v>3207</v>
      </c>
      <c r="I1400" s="15"/>
    </row>
    <row r="1401" spans="1:9" ht="18" x14ac:dyDescent="0.25">
      <c r="A1401" s="13" t="s">
        <v>460</v>
      </c>
      <c r="B1401" s="13" t="s">
        <v>94</v>
      </c>
      <c r="C1401" s="7" t="s">
        <v>461</v>
      </c>
      <c r="D1401" s="13" t="s">
        <v>126</v>
      </c>
      <c r="E1401" s="7" t="s">
        <v>3213</v>
      </c>
      <c r="F1401" s="7"/>
      <c r="G1401" s="13" t="s">
        <v>122</v>
      </c>
      <c r="H1401" s="13" t="s">
        <v>3207</v>
      </c>
      <c r="I1401" s="13"/>
    </row>
    <row r="1402" spans="1:9" ht="18" x14ac:dyDescent="0.25">
      <c r="A1402" s="15" t="s">
        <v>460</v>
      </c>
      <c r="B1402" s="15" t="s">
        <v>94</v>
      </c>
      <c r="C1402" s="9" t="s">
        <v>461</v>
      </c>
      <c r="D1402" s="15" t="s">
        <v>126</v>
      </c>
      <c r="E1402" s="9" t="s">
        <v>3214</v>
      </c>
      <c r="F1402" s="9"/>
      <c r="G1402" s="15" t="s">
        <v>123</v>
      </c>
      <c r="H1402" s="15" t="s">
        <v>3207</v>
      </c>
      <c r="I1402" s="15"/>
    </row>
    <row r="1403" spans="1:9" ht="18" x14ac:dyDescent="0.25">
      <c r="A1403" s="13" t="s">
        <v>460</v>
      </c>
      <c r="B1403" s="13" t="s">
        <v>94</v>
      </c>
      <c r="C1403" s="7" t="s">
        <v>461</v>
      </c>
      <c r="D1403" s="13" t="s">
        <v>126</v>
      </c>
      <c r="E1403" s="7" t="s">
        <v>3215</v>
      </c>
      <c r="F1403" s="7" t="s">
        <v>3216</v>
      </c>
      <c r="G1403" s="13" t="s">
        <v>123</v>
      </c>
      <c r="H1403" s="13" t="s">
        <v>3207</v>
      </c>
      <c r="I1403" s="13"/>
    </row>
    <row r="1404" spans="1:9" ht="18" x14ac:dyDescent="0.25">
      <c r="A1404" s="15" t="s">
        <v>460</v>
      </c>
      <c r="B1404" s="15" t="s">
        <v>94</v>
      </c>
      <c r="C1404" s="9" t="s">
        <v>461</v>
      </c>
      <c r="D1404" s="15" t="s">
        <v>126</v>
      </c>
      <c r="E1404" s="9" t="s">
        <v>3217</v>
      </c>
      <c r="F1404" s="9" t="s">
        <v>3218</v>
      </c>
      <c r="G1404" s="15" t="s">
        <v>121</v>
      </c>
      <c r="H1404" s="15" t="s">
        <v>3207</v>
      </c>
      <c r="I1404" s="15"/>
    </row>
    <row r="1405" spans="1:9" ht="18" x14ac:dyDescent="0.25">
      <c r="A1405" s="13" t="s">
        <v>460</v>
      </c>
      <c r="B1405" s="13" t="s">
        <v>94</v>
      </c>
      <c r="C1405" s="7" t="s">
        <v>461</v>
      </c>
      <c r="D1405" s="13" t="s">
        <v>126</v>
      </c>
      <c r="E1405" s="7" t="s">
        <v>3219</v>
      </c>
      <c r="F1405" s="7"/>
      <c r="G1405" s="13" t="s">
        <v>121</v>
      </c>
      <c r="H1405" s="13" t="s">
        <v>3207</v>
      </c>
      <c r="I1405" s="13"/>
    </row>
    <row r="1406" spans="1:9" ht="36" x14ac:dyDescent="0.25">
      <c r="A1406" s="15" t="s">
        <v>460</v>
      </c>
      <c r="B1406" s="15" t="s">
        <v>94</v>
      </c>
      <c r="C1406" s="9" t="s">
        <v>461</v>
      </c>
      <c r="D1406" s="15" t="s">
        <v>126</v>
      </c>
      <c r="E1406" s="9" t="s">
        <v>3220</v>
      </c>
      <c r="F1406" s="9" t="s">
        <v>3221</v>
      </c>
      <c r="G1406" s="15" t="s">
        <v>121</v>
      </c>
      <c r="H1406" s="15" t="s">
        <v>3207</v>
      </c>
      <c r="I1406" s="15" t="s">
        <v>1538</v>
      </c>
    </row>
    <row r="1407" spans="1:9" ht="18" x14ac:dyDescent="0.25">
      <c r="A1407" s="13" t="s">
        <v>460</v>
      </c>
      <c r="B1407" s="13" t="s">
        <v>94</v>
      </c>
      <c r="C1407" s="7" t="s">
        <v>461</v>
      </c>
      <c r="D1407" s="13" t="s">
        <v>126</v>
      </c>
      <c r="E1407" s="7" t="s">
        <v>3222</v>
      </c>
      <c r="F1407" s="7"/>
      <c r="G1407" s="13" t="s">
        <v>122</v>
      </c>
      <c r="H1407" s="13" t="s">
        <v>3207</v>
      </c>
      <c r="I1407" s="13"/>
    </row>
    <row r="1408" spans="1:9" ht="18" x14ac:dyDescent="0.25">
      <c r="A1408" s="15" t="s">
        <v>460</v>
      </c>
      <c r="B1408" s="15" t="s">
        <v>94</v>
      </c>
      <c r="C1408" s="9" t="s">
        <v>461</v>
      </c>
      <c r="D1408" s="15" t="s">
        <v>126</v>
      </c>
      <c r="E1408" s="9" t="s">
        <v>3223</v>
      </c>
      <c r="F1408" s="9"/>
      <c r="G1408" s="15" t="s">
        <v>121</v>
      </c>
      <c r="H1408" s="15" t="s">
        <v>3207</v>
      </c>
      <c r="I1408" s="15" t="s">
        <v>1318</v>
      </c>
    </row>
    <row r="1409" spans="1:9" ht="36" x14ac:dyDescent="0.25">
      <c r="A1409" s="13" t="s">
        <v>463</v>
      </c>
      <c r="B1409" s="13" t="s">
        <v>94</v>
      </c>
      <c r="C1409" s="7" t="s">
        <v>464</v>
      </c>
      <c r="D1409" s="13" t="s">
        <v>126</v>
      </c>
      <c r="E1409" s="7" t="s">
        <v>3224</v>
      </c>
      <c r="F1409" s="7"/>
      <c r="G1409" s="13" t="s">
        <v>121</v>
      </c>
      <c r="H1409" s="13" t="s">
        <v>3207</v>
      </c>
      <c r="I1409" s="13" t="s">
        <v>1275</v>
      </c>
    </row>
    <row r="1410" spans="1:9" ht="36" x14ac:dyDescent="0.25">
      <c r="A1410" s="15" t="s">
        <v>463</v>
      </c>
      <c r="B1410" s="15" t="s">
        <v>94</v>
      </c>
      <c r="C1410" s="9" t="s">
        <v>464</v>
      </c>
      <c r="D1410" s="15" t="s">
        <v>126</v>
      </c>
      <c r="E1410" s="9" t="s">
        <v>3225</v>
      </c>
      <c r="F1410" s="9" t="s">
        <v>3226</v>
      </c>
      <c r="G1410" s="15" t="s">
        <v>121</v>
      </c>
      <c r="H1410" s="15" t="s">
        <v>3055</v>
      </c>
      <c r="I1410" s="15" t="s">
        <v>1275</v>
      </c>
    </row>
    <row r="1411" spans="1:9" ht="18" x14ac:dyDescent="0.25">
      <c r="A1411" s="13" t="s">
        <v>463</v>
      </c>
      <c r="B1411" s="13" t="s">
        <v>94</v>
      </c>
      <c r="C1411" s="7" t="s">
        <v>464</v>
      </c>
      <c r="D1411" s="13" t="s">
        <v>126</v>
      </c>
      <c r="E1411" s="7" t="s">
        <v>3227</v>
      </c>
      <c r="F1411" s="7" t="s">
        <v>3228</v>
      </c>
      <c r="G1411" s="13" t="s">
        <v>121</v>
      </c>
      <c r="H1411" s="13" t="s">
        <v>3055</v>
      </c>
      <c r="I1411" s="13"/>
    </row>
    <row r="1412" spans="1:9" ht="18" x14ac:dyDescent="0.25">
      <c r="A1412" s="15" t="s">
        <v>463</v>
      </c>
      <c r="B1412" s="15" t="s">
        <v>94</v>
      </c>
      <c r="C1412" s="9" t="s">
        <v>464</v>
      </c>
      <c r="D1412" s="15" t="s">
        <v>126</v>
      </c>
      <c r="E1412" s="9" t="s">
        <v>3229</v>
      </c>
      <c r="F1412" s="9"/>
      <c r="G1412" s="15" t="s">
        <v>121</v>
      </c>
      <c r="H1412" s="15" t="s">
        <v>3055</v>
      </c>
      <c r="I1412" s="15"/>
    </row>
    <row r="1413" spans="1:9" ht="18" x14ac:dyDescent="0.25">
      <c r="A1413" s="13" t="s">
        <v>463</v>
      </c>
      <c r="B1413" s="13" t="s">
        <v>94</v>
      </c>
      <c r="C1413" s="7" t="s">
        <v>464</v>
      </c>
      <c r="D1413" s="13" t="s">
        <v>126</v>
      </c>
      <c r="E1413" s="7" t="s">
        <v>3230</v>
      </c>
      <c r="F1413" s="7"/>
      <c r="G1413" s="13" t="s">
        <v>121</v>
      </c>
      <c r="H1413" s="13" t="s">
        <v>3055</v>
      </c>
      <c r="I1413" s="13"/>
    </row>
    <row r="1414" spans="1:9" ht="18" x14ac:dyDescent="0.25">
      <c r="A1414" s="15" t="s">
        <v>463</v>
      </c>
      <c r="B1414" s="15" t="s">
        <v>94</v>
      </c>
      <c r="C1414" s="9" t="s">
        <v>464</v>
      </c>
      <c r="D1414" s="15" t="s">
        <v>126</v>
      </c>
      <c r="E1414" s="9" t="s">
        <v>3231</v>
      </c>
      <c r="F1414" s="9"/>
      <c r="G1414" s="15" t="s">
        <v>122</v>
      </c>
      <c r="H1414" s="15" t="s">
        <v>3055</v>
      </c>
      <c r="I1414" s="15"/>
    </row>
    <row r="1415" spans="1:9" ht="36" x14ac:dyDescent="0.25">
      <c r="A1415" s="13" t="s">
        <v>463</v>
      </c>
      <c r="B1415" s="13" t="s">
        <v>94</v>
      </c>
      <c r="C1415" s="7" t="s">
        <v>464</v>
      </c>
      <c r="D1415" s="13" t="s">
        <v>126</v>
      </c>
      <c r="E1415" s="7" t="s">
        <v>3232</v>
      </c>
      <c r="F1415" s="7" t="s">
        <v>3233</v>
      </c>
      <c r="G1415" s="13" t="s">
        <v>121</v>
      </c>
      <c r="H1415" s="13" t="s">
        <v>3055</v>
      </c>
      <c r="I1415" s="13"/>
    </row>
    <row r="1416" spans="1:9" ht="18" x14ac:dyDescent="0.25">
      <c r="A1416" s="15" t="s">
        <v>463</v>
      </c>
      <c r="B1416" s="15" t="s">
        <v>94</v>
      </c>
      <c r="C1416" s="9" t="s">
        <v>464</v>
      </c>
      <c r="D1416" s="15" t="s">
        <v>126</v>
      </c>
      <c r="E1416" s="9" t="s">
        <v>3234</v>
      </c>
      <c r="F1416" s="9" t="s">
        <v>3235</v>
      </c>
      <c r="G1416" s="15" t="s">
        <v>121</v>
      </c>
      <c r="H1416" s="15" t="s">
        <v>3055</v>
      </c>
      <c r="I1416" s="15"/>
    </row>
    <row r="1417" spans="1:9" ht="18" x14ac:dyDescent="0.25">
      <c r="A1417" s="13" t="s">
        <v>463</v>
      </c>
      <c r="B1417" s="13" t="s">
        <v>94</v>
      </c>
      <c r="C1417" s="7" t="s">
        <v>464</v>
      </c>
      <c r="D1417" s="13" t="s">
        <v>126</v>
      </c>
      <c r="E1417" s="7" t="s">
        <v>3236</v>
      </c>
      <c r="F1417" s="7" t="s">
        <v>3237</v>
      </c>
      <c r="G1417" s="13" t="s">
        <v>121</v>
      </c>
      <c r="H1417" s="13" t="s">
        <v>3055</v>
      </c>
      <c r="I1417" s="13"/>
    </row>
    <row r="1418" spans="1:9" ht="36" x14ac:dyDescent="0.25">
      <c r="A1418" s="15" t="s">
        <v>463</v>
      </c>
      <c r="B1418" s="15" t="s">
        <v>94</v>
      </c>
      <c r="C1418" s="9" t="s">
        <v>464</v>
      </c>
      <c r="D1418" s="15" t="s">
        <v>126</v>
      </c>
      <c r="E1418" s="9" t="s">
        <v>3238</v>
      </c>
      <c r="F1418" s="9" t="s">
        <v>3239</v>
      </c>
      <c r="G1418" s="15" t="s">
        <v>121</v>
      </c>
      <c r="H1418" s="15" t="s">
        <v>3055</v>
      </c>
      <c r="I1418" s="15"/>
    </row>
    <row r="1419" spans="1:9" ht="18" x14ac:dyDescent="0.25">
      <c r="A1419" s="13" t="s">
        <v>463</v>
      </c>
      <c r="B1419" s="13" t="s">
        <v>94</v>
      </c>
      <c r="C1419" s="7" t="s">
        <v>464</v>
      </c>
      <c r="D1419" s="13" t="s">
        <v>126</v>
      </c>
      <c r="E1419" s="7" t="s">
        <v>3240</v>
      </c>
      <c r="F1419" s="7"/>
      <c r="G1419" s="13" t="s">
        <v>122</v>
      </c>
      <c r="H1419" s="13" t="s">
        <v>3055</v>
      </c>
      <c r="I1419" s="13"/>
    </row>
    <row r="1420" spans="1:9" ht="18" x14ac:dyDescent="0.25">
      <c r="A1420" s="15" t="s">
        <v>466</v>
      </c>
      <c r="B1420" s="15" t="s">
        <v>94</v>
      </c>
      <c r="C1420" s="9" t="s">
        <v>284</v>
      </c>
      <c r="D1420" s="15" t="s">
        <v>125</v>
      </c>
      <c r="E1420" s="9" t="s">
        <v>3241</v>
      </c>
      <c r="F1420" s="9"/>
      <c r="G1420" s="15" t="s">
        <v>121</v>
      </c>
      <c r="H1420" s="15" t="s">
        <v>2224</v>
      </c>
      <c r="I1420" s="15"/>
    </row>
    <row r="1421" spans="1:9" ht="18" x14ac:dyDescent="0.25">
      <c r="A1421" s="13" t="s">
        <v>466</v>
      </c>
      <c r="B1421" s="13" t="s">
        <v>94</v>
      </c>
      <c r="C1421" s="7" t="s">
        <v>284</v>
      </c>
      <c r="D1421" s="13" t="s">
        <v>124</v>
      </c>
      <c r="E1421" s="7" t="s">
        <v>3242</v>
      </c>
      <c r="F1421" s="7"/>
      <c r="G1421" s="13" t="s">
        <v>123</v>
      </c>
      <c r="H1421" s="13" t="s">
        <v>2224</v>
      </c>
      <c r="I1421" s="13"/>
    </row>
    <row r="1422" spans="1:9" ht="36" x14ac:dyDescent="0.25">
      <c r="A1422" s="15" t="s">
        <v>466</v>
      </c>
      <c r="B1422" s="15" t="s">
        <v>94</v>
      </c>
      <c r="C1422" s="9" t="s">
        <v>284</v>
      </c>
      <c r="D1422" s="15" t="s">
        <v>124</v>
      </c>
      <c r="E1422" s="9" t="s">
        <v>3243</v>
      </c>
      <c r="F1422" s="9" t="s">
        <v>3244</v>
      </c>
      <c r="G1422" s="15" t="s">
        <v>123</v>
      </c>
      <c r="H1422" s="15" t="s">
        <v>2224</v>
      </c>
      <c r="I1422" s="15"/>
    </row>
    <row r="1423" spans="1:9" ht="18" x14ac:dyDescent="0.25">
      <c r="A1423" s="13" t="s">
        <v>466</v>
      </c>
      <c r="B1423" s="13" t="s">
        <v>94</v>
      </c>
      <c r="C1423" s="7" t="s">
        <v>284</v>
      </c>
      <c r="D1423" s="13" t="s">
        <v>125</v>
      </c>
      <c r="E1423" s="7" t="s">
        <v>3245</v>
      </c>
      <c r="F1423" s="7"/>
      <c r="G1423" s="13" t="s">
        <v>121</v>
      </c>
      <c r="H1423" s="13" t="s">
        <v>2224</v>
      </c>
      <c r="I1423" s="13"/>
    </row>
    <row r="1424" spans="1:9" ht="18" x14ac:dyDescent="0.25">
      <c r="A1424" s="15" t="s">
        <v>466</v>
      </c>
      <c r="B1424" s="15" t="s">
        <v>94</v>
      </c>
      <c r="C1424" s="9" t="s">
        <v>284</v>
      </c>
      <c r="D1424" s="15" t="s">
        <v>124</v>
      </c>
      <c r="E1424" s="9" t="s">
        <v>3246</v>
      </c>
      <c r="F1424" s="9"/>
      <c r="G1424" s="15" t="s">
        <v>123</v>
      </c>
      <c r="H1424" s="15" t="s">
        <v>2224</v>
      </c>
      <c r="I1424" s="15"/>
    </row>
    <row r="1425" spans="1:9" ht="18" x14ac:dyDescent="0.25">
      <c r="A1425" s="13" t="s">
        <v>466</v>
      </c>
      <c r="B1425" s="13" t="s">
        <v>94</v>
      </c>
      <c r="C1425" s="7" t="s">
        <v>284</v>
      </c>
      <c r="D1425" s="13" t="s">
        <v>124</v>
      </c>
      <c r="E1425" s="7" t="s">
        <v>3247</v>
      </c>
      <c r="F1425" s="7" t="s">
        <v>3248</v>
      </c>
      <c r="G1425" s="13" t="s">
        <v>123</v>
      </c>
      <c r="H1425" s="13" t="s">
        <v>2224</v>
      </c>
      <c r="I1425" s="13"/>
    </row>
    <row r="1426" spans="1:9" ht="18" x14ac:dyDescent="0.25">
      <c r="A1426" s="15" t="s">
        <v>466</v>
      </c>
      <c r="B1426" s="15" t="s">
        <v>94</v>
      </c>
      <c r="C1426" s="9" t="s">
        <v>284</v>
      </c>
      <c r="D1426" s="15" t="s">
        <v>126</v>
      </c>
      <c r="E1426" s="9" t="s">
        <v>3249</v>
      </c>
      <c r="F1426" s="9"/>
      <c r="G1426" s="15" t="s">
        <v>121</v>
      </c>
      <c r="H1426" s="15" t="s">
        <v>2224</v>
      </c>
      <c r="I1426" s="15"/>
    </row>
    <row r="1427" spans="1:9" ht="18" x14ac:dyDescent="0.25">
      <c r="A1427" s="13" t="s">
        <v>466</v>
      </c>
      <c r="B1427" s="13" t="s">
        <v>94</v>
      </c>
      <c r="C1427" s="7" t="s">
        <v>284</v>
      </c>
      <c r="D1427" s="13" t="s">
        <v>126</v>
      </c>
      <c r="E1427" s="7" t="s">
        <v>3250</v>
      </c>
      <c r="F1427" s="7" t="s">
        <v>3251</v>
      </c>
      <c r="G1427" s="13" t="s">
        <v>122</v>
      </c>
      <c r="H1427" s="13" t="s">
        <v>2224</v>
      </c>
      <c r="I1427" s="13"/>
    </row>
    <row r="1428" spans="1:9" ht="18" x14ac:dyDescent="0.25">
      <c r="A1428" s="15" t="s">
        <v>466</v>
      </c>
      <c r="B1428" s="15" t="s">
        <v>94</v>
      </c>
      <c r="C1428" s="9" t="s">
        <v>284</v>
      </c>
      <c r="D1428" s="15" t="s">
        <v>126</v>
      </c>
      <c r="E1428" s="9" t="s">
        <v>3252</v>
      </c>
      <c r="F1428" s="9" t="s">
        <v>3253</v>
      </c>
      <c r="G1428" s="15" t="s">
        <v>121</v>
      </c>
      <c r="H1428" s="15" t="s">
        <v>2224</v>
      </c>
      <c r="I1428" s="15"/>
    </row>
    <row r="1429" spans="1:9" ht="18" x14ac:dyDescent="0.25">
      <c r="A1429" s="13" t="s">
        <v>466</v>
      </c>
      <c r="B1429" s="13" t="s">
        <v>94</v>
      </c>
      <c r="C1429" s="7" t="s">
        <v>284</v>
      </c>
      <c r="D1429" s="13" t="s">
        <v>126</v>
      </c>
      <c r="E1429" s="7" t="s">
        <v>3254</v>
      </c>
      <c r="F1429" s="7"/>
      <c r="G1429" s="13" t="s">
        <v>122</v>
      </c>
      <c r="H1429" s="13" t="s">
        <v>3255</v>
      </c>
      <c r="I1429" s="13"/>
    </row>
    <row r="1430" spans="1:9" ht="18" x14ac:dyDescent="0.25">
      <c r="A1430" s="15" t="s">
        <v>466</v>
      </c>
      <c r="B1430" s="15" t="s">
        <v>94</v>
      </c>
      <c r="C1430" s="9" t="s">
        <v>284</v>
      </c>
      <c r="D1430" s="15" t="s">
        <v>126</v>
      </c>
      <c r="E1430" s="9" t="s">
        <v>3256</v>
      </c>
      <c r="F1430" s="9"/>
      <c r="G1430" s="15" t="s">
        <v>121</v>
      </c>
      <c r="H1430" s="15" t="s">
        <v>3255</v>
      </c>
      <c r="I1430" s="15"/>
    </row>
    <row r="1431" spans="1:9" ht="36" x14ac:dyDescent="0.25">
      <c r="A1431" s="13" t="s">
        <v>466</v>
      </c>
      <c r="B1431" s="13" t="s">
        <v>94</v>
      </c>
      <c r="C1431" s="7" t="s">
        <v>284</v>
      </c>
      <c r="D1431" s="13" t="s">
        <v>126</v>
      </c>
      <c r="E1431" s="7" t="s">
        <v>3257</v>
      </c>
      <c r="F1431" s="7" t="s">
        <v>3258</v>
      </c>
      <c r="G1431" s="13" t="s">
        <v>122</v>
      </c>
      <c r="H1431" s="13" t="s">
        <v>3255</v>
      </c>
      <c r="I1431" s="13" t="s">
        <v>1275</v>
      </c>
    </row>
    <row r="1432" spans="1:9" ht="36" x14ac:dyDescent="0.25">
      <c r="A1432" s="15" t="s">
        <v>466</v>
      </c>
      <c r="B1432" s="15" t="s">
        <v>94</v>
      </c>
      <c r="C1432" s="9" t="s">
        <v>284</v>
      </c>
      <c r="D1432" s="15" t="s">
        <v>126</v>
      </c>
      <c r="E1432" s="9" t="s">
        <v>3259</v>
      </c>
      <c r="F1432" s="9" t="s">
        <v>3260</v>
      </c>
      <c r="G1432" s="15" t="s">
        <v>121</v>
      </c>
      <c r="H1432" s="15" t="s">
        <v>3255</v>
      </c>
      <c r="I1432" s="15"/>
    </row>
    <row r="1433" spans="1:9" ht="18" x14ac:dyDescent="0.25">
      <c r="A1433" s="13" t="s">
        <v>466</v>
      </c>
      <c r="B1433" s="13" t="s">
        <v>94</v>
      </c>
      <c r="C1433" s="7" t="s">
        <v>284</v>
      </c>
      <c r="D1433" s="13" t="s">
        <v>126</v>
      </c>
      <c r="E1433" s="7" t="s">
        <v>3261</v>
      </c>
      <c r="F1433" s="7"/>
      <c r="G1433" s="13" t="s">
        <v>122</v>
      </c>
      <c r="H1433" s="13" t="s">
        <v>3255</v>
      </c>
      <c r="I1433" s="13"/>
    </row>
    <row r="1434" spans="1:9" ht="18" x14ac:dyDescent="0.25">
      <c r="A1434" s="15" t="s">
        <v>466</v>
      </c>
      <c r="B1434" s="15" t="s">
        <v>94</v>
      </c>
      <c r="C1434" s="9" t="s">
        <v>284</v>
      </c>
      <c r="D1434" s="15" t="s">
        <v>126</v>
      </c>
      <c r="E1434" s="9" t="s">
        <v>3262</v>
      </c>
      <c r="F1434" s="9" t="s">
        <v>3263</v>
      </c>
      <c r="G1434" s="15" t="s">
        <v>121</v>
      </c>
      <c r="H1434" s="15" t="s">
        <v>3255</v>
      </c>
      <c r="I1434" s="15"/>
    </row>
    <row r="1435" spans="1:9" ht="18" x14ac:dyDescent="0.25">
      <c r="A1435" s="13" t="s">
        <v>466</v>
      </c>
      <c r="B1435" s="13" t="s">
        <v>94</v>
      </c>
      <c r="C1435" s="7" t="s">
        <v>284</v>
      </c>
      <c r="D1435" s="13" t="s">
        <v>126</v>
      </c>
      <c r="E1435" s="7" t="s">
        <v>3264</v>
      </c>
      <c r="F1435" s="7"/>
      <c r="G1435" s="13" t="s">
        <v>121</v>
      </c>
      <c r="H1435" s="13" t="s">
        <v>3255</v>
      </c>
      <c r="I1435" s="13"/>
    </row>
    <row r="1436" spans="1:9" ht="18" x14ac:dyDescent="0.25">
      <c r="A1436" s="15" t="s">
        <v>466</v>
      </c>
      <c r="B1436" s="15" t="s">
        <v>94</v>
      </c>
      <c r="C1436" s="9" t="s">
        <v>284</v>
      </c>
      <c r="D1436" s="15" t="s">
        <v>126</v>
      </c>
      <c r="E1436" s="9" t="s">
        <v>3265</v>
      </c>
      <c r="F1436" s="9"/>
      <c r="G1436" s="15" t="s">
        <v>122</v>
      </c>
      <c r="H1436" s="15" t="s">
        <v>3255</v>
      </c>
      <c r="I1436" s="15"/>
    </row>
    <row r="1437" spans="1:9" ht="72" x14ac:dyDescent="0.25">
      <c r="A1437" s="13" t="s">
        <v>466</v>
      </c>
      <c r="B1437" s="13" t="s">
        <v>94</v>
      </c>
      <c r="C1437" s="7" t="s">
        <v>284</v>
      </c>
      <c r="D1437" s="13" t="s">
        <v>126</v>
      </c>
      <c r="E1437" s="7" t="s">
        <v>3266</v>
      </c>
      <c r="F1437" s="7" t="s">
        <v>3267</v>
      </c>
      <c r="G1437" s="13" t="s">
        <v>121</v>
      </c>
      <c r="H1437" s="13" t="s">
        <v>3255</v>
      </c>
      <c r="I1437" s="13" t="s">
        <v>1275</v>
      </c>
    </row>
    <row r="1438" spans="1:9" ht="18" x14ac:dyDescent="0.25">
      <c r="A1438" s="15" t="s">
        <v>466</v>
      </c>
      <c r="B1438" s="15" t="s">
        <v>94</v>
      </c>
      <c r="C1438" s="9" t="s">
        <v>284</v>
      </c>
      <c r="D1438" s="15" t="s">
        <v>126</v>
      </c>
      <c r="E1438" s="9" t="s">
        <v>3268</v>
      </c>
      <c r="F1438" s="9"/>
      <c r="G1438" s="15" t="s">
        <v>122</v>
      </c>
      <c r="H1438" s="15" t="s">
        <v>3255</v>
      </c>
      <c r="I1438" s="15"/>
    </row>
    <row r="1439" spans="1:9" ht="18" x14ac:dyDescent="0.25">
      <c r="A1439" s="13" t="s">
        <v>466</v>
      </c>
      <c r="B1439" s="13" t="s">
        <v>94</v>
      </c>
      <c r="C1439" s="7" t="s">
        <v>284</v>
      </c>
      <c r="D1439" s="13" t="s">
        <v>126</v>
      </c>
      <c r="E1439" s="7" t="s">
        <v>3269</v>
      </c>
      <c r="F1439" s="7" t="s">
        <v>3270</v>
      </c>
      <c r="G1439" s="13" t="s">
        <v>122</v>
      </c>
      <c r="H1439" s="13" t="s">
        <v>3255</v>
      </c>
      <c r="I1439" s="13"/>
    </row>
    <row r="1440" spans="1:9" ht="36" x14ac:dyDescent="0.25">
      <c r="A1440" s="15" t="s">
        <v>466</v>
      </c>
      <c r="B1440" s="15" t="s">
        <v>94</v>
      </c>
      <c r="C1440" s="9" t="s">
        <v>284</v>
      </c>
      <c r="D1440" s="15" t="s">
        <v>126</v>
      </c>
      <c r="E1440" s="9" t="s">
        <v>3271</v>
      </c>
      <c r="F1440" s="9" t="s">
        <v>3272</v>
      </c>
      <c r="G1440" s="15" t="s">
        <v>121</v>
      </c>
      <c r="H1440" s="15" t="s">
        <v>3255</v>
      </c>
      <c r="I1440" s="15"/>
    </row>
    <row r="1441" spans="1:9" ht="18" x14ac:dyDescent="0.25">
      <c r="A1441" s="13" t="s">
        <v>466</v>
      </c>
      <c r="B1441" s="13" t="s">
        <v>94</v>
      </c>
      <c r="C1441" s="7" t="s">
        <v>284</v>
      </c>
      <c r="D1441" s="13" t="s">
        <v>126</v>
      </c>
      <c r="E1441" s="7" t="s">
        <v>3273</v>
      </c>
      <c r="F1441" s="7"/>
      <c r="G1441" s="13" t="s">
        <v>121</v>
      </c>
      <c r="H1441" s="13" t="s">
        <v>285</v>
      </c>
      <c r="I1441" s="13"/>
    </row>
    <row r="1442" spans="1:9" ht="18" x14ac:dyDescent="0.25">
      <c r="A1442" s="15" t="s">
        <v>466</v>
      </c>
      <c r="B1442" s="15" t="s">
        <v>94</v>
      </c>
      <c r="C1442" s="9" t="s">
        <v>284</v>
      </c>
      <c r="D1442" s="15" t="s">
        <v>126</v>
      </c>
      <c r="E1442" s="9" t="s">
        <v>3274</v>
      </c>
      <c r="F1442" s="9"/>
      <c r="G1442" s="15" t="s">
        <v>121</v>
      </c>
      <c r="H1442" s="15" t="s">
        <v>285</v>
      </c>
      <c r="I1442" s="15"/>
    </row>
    <row r="1443" spans="1:9" ht="18" x14ac:dyDescent="0.25">
      <c r="A1443" s="13" t="s">
        <v>466</v>
      </c>
      <c r="B1443" s="13" t="s">
        <v>94</v>
      </c>
      <c r="C1443" s="7" t="s">
        <v>284</v>
      </c>
      <c r="D1443" s="13" t="s">
        <v>126</v>
      </c>
      <c r="E1443" s="7" t="s">
        <v>3275</v>
      </c>
      <c r="F1443" s="7"/>
      <c r="G1443" s="13" t="s">
        <v>121</v>
      </c>
      <c r="H1443" s="13" t="s">
        <v>285</v>
      </c>
      <c r="I1443" s="13"/>
    </row>
    <row r="1444" spans="1:9" ht="18" x14ac:dyDescent="0.25">
      <c r="A1444" s="15" t="s">
        <v>466</v>
      </c>
      <c r="B1444" s="15" t="s">
        <v>94</v>
      </c>
      <c r="C1444" s="9" t="s">
        <v>284</v>
      </c>
      <c r="D1444" s="15" t="s">
        <v>126</v>
      </c>
      <c r="E1444" s="9" t="s">
        <v>3276</v>
      </c>
      <c r="F1444" s="9"/>
      <c r="G1444" s="15" t="s">
        <v>121</v>
      </c>
      <c r="H1444" s="15" t="s">
        <v>285</v>
      </c>
      <c r="I1444" s="15"/>
    </row>
    <row r="1445" spans="1:9" ht="18" x14ac:dyDescent="0.25">
      <c r="A1445" s="13" t="s">
        <v>466</v>
      </c>
      <c r="B1445" s="13" t="s">
        <v>94</v>
      </c>
      <c r="C1445" s="7" t="s">
        <v>284</v>
      </c>
      <c r="D1445" s="13" t="s">
        <v>126</v>
      </c>
      <c r="E1445" s="7" t="s">
        <v>3277</v>
      </c>
      <c r="F1445" s="7" t="s">
        <v>3278</v>
      </c>
      <c r="G1445" s="13" t="s">
        <v>122</v>
      </c>
      <c r="H1445" s="13" t="s">
        <v>285</v>
      </c>
      <c r="I1445" s="13"/>
    </row>
    <row r="1446" spans="1:9" ht="18" x14ac:dyDescent="0.25">
      <c r="A1446" s="15" t="s">
        <v>466</v>
      </c>
      <c r="B1446" s="15" t="s">
        <v>94</v>
      </c>
      <c r="C1446" s="9" t="s">
        <v>284</v>
      </c>
      <c r="D1446" s="15" t="s">
        <v>126</v>
      </c>
      <c r="E1446" s="9" t="s">
        <v>3279</v>
      </c>
      <c r="F1446" s="9" t="s">
        <v>3280</v>
      </c>
      <c r="G1446" s="15" t="s">
        <v>121</v>
      </c>
      <c r="H1446" s="15" t="s">
        <v>285</v>
      </c>
      <c r="I1446" s="15"/>
    </row>
    <row r="1447" spans="1:9" ht="18" x14ac:dyDescent="0.25">
      <c r="A1447" s="13" t="s">
        <v>466</v>
      </c>
      <c r="B1447" s="13" t="s">
        <v>94</v>
      </c>
      <c r="C1447" s="7" t="s">
        <v>284</v>
      </c>
      <c r="D1447" s="13" t="s">
        <v>126</v>
      </c>
      <c r="E1447" s="7" t="s">
        <v>3281</v>
      </c>
      <c r="F1447" s="7" t="s">
        <v>3282</v>
      </c>
      <c r="G1447" s="13" t="s">
        <v>121</v>
      </c>
      <c r="H1447" s="13" t="s">
        <v>285</v>
      </c>
      <c r="I1447" s="13"/>
    </row>
    <row r="1448" spans="1:9" ht="18" x14ac:dyDescent="0.25">
      <c r="A1448" s="15" t="s">
        <v>466</v>
      </c>
      <c r="B1448" s="15" t="s">
        <v>94</v>
      </c>
      <c r="C1448" s="9" t="s">
        <v>284</v>
      </c>
      <c r="D1448" s="15" t="s">
        <v>126</v>
      </c>
      <c r="E1448" s="9" t="s">
        <v>3283</v>
      </c>
      <c r="F1448" s="9" t="s">
        <v>3284</v>
      </c>
      <c r="G1448" s="15" t="s">
        <v>121</v>
      </c>
      <c r="H1448" s="15" t="s">
        <v>285</v>
      </c>
      <c r="I1448" s="15"/>
    </row>
    <row r="1449" spans="1:9" ht="18" x14ac:dyDescent="0.25">
      <c r="A1449" s="13" t="s">
        <v>466</v>
      </c>
      <c r="B1449" s="13" t="s">
        <v>94</v>
      </c>
      <c r="C1449" s="7" t="s">
        <v>284</v>
      </c>
      <c r="D1449" s="13" t="s">
        <v>126</v>
      </c>
      <c r="E1449" s="7" t="s">
        <v>3285</v>
      </c>
      <c r="F1449" s="7" t="s">
        <v>3286</v>
      </c>
      <c r="G1449" s="13" t="s">
        <v>121</v>
      </c>
      <c r="H1449" s="13" t="s">
        <v>285</v>
      </c>
      <c r="I1449" s="13"/>
    </row>
    <row r="1450" spans="1:9" ht="18" x14ac:dyDescent="0.25">
      <c r="A1450" s="15" t="s">
        <v>466</v>
      </c>
      <c r="B1450" s="15" t="s">
        <v>94</v>
      </c>
      <c r="C1450" s="9" t="s">
        <v>284</v>
      </c>
      <c r="D1450" s="15" t="s">
        <v>127</v>
      </c>
      <c r="E1450" s="9" t="s">
        <v>3287</v>
      </c>
      <c r="F1450" s="9"/>
      <c r="G1450" s="15" t="s">
        <v>122</v>
      </c>
      <c r="H1450" s="15" t="s">
        <v>285</v>
      </c>
      <c r="I1450" s="15"/>
    </row>
    <row r="1451" spans="1:9" ht="18" x14ac:dyDescent="0.25">
      <c r="A1451" s="13" t="s">
        <v>468</v>
      </c>
      <c r="B1451" s="13" t="s">
        <v>94</v>
      </c>
      <c r="C1451" s="7" t="s">
        <v>469</v>
      </c>
      <c r="D1451" s="13" t="s">
        <v>124</v>
      </c>
      <c r="E1451" s="7" t="s">
        <v>3288</v>
      </c>
      <c r="F1451" s="7" t="s">
        <v>3289</v>
      </c>
      <c r="G1451" s="13" t="s">
        <v>123</v>
      </c>
      <c r="H1451" s="13" t="s">
        <v>285</v>
      </c>
      <c r="I1451" s="13"/>
    </row>
    <row r="1452" spans="1:9" ht="36" x14ac:dyDescent="0.25">
      <c r="A1452" s="15" t="s">
        <v>468</v>
      </c>
      <c r="B1452" s="15" t="s">
        <v>94</v>
      </c>
      <c r="C1452" s="9" t="s">
        <v>469</v>
      </c>
      <c r="D1452" s="15" t="s">
        <v>126</v>
      </c>
      <c r="E1452" s="9" t="s">
        <v>3290</v>
      </c>
      <c r="F1452" s="9" t="s">
        <v>3291</v>
      </c>
      <c r="G1452" s="15" t="s">
        <v>121</v>
      </c>
      <c r="H1452" s="15" t="s">
        <v>285</v>
      </c>
      <c r="I1452" s="15"/>
    </row>
    <row r="1453" spans="1:9" ht="72" x14ac:dyDescent="0.25">
      <c r="A1453" s="13" t="s">
        <v>468</v>
      </c>
      <c r="B1453" s="13" t="s">
        <v>94</v>
      </c>
      <c r="C1453" s="7" t="s">
        <v>469</v>
      </c>
      <c r="D1453" s="13" t="s">
        <v>126</v>
      </c>
      <c r="E1453" s="7" t="s">
        <v>3292</v>
      </c>
      <c r="F1453" s="7" t="s">
        <v>3293</v>
      </c>
      <c r="G1453" s="13" t="s">
        <v>121</v>
      </c>
      <c r="H1453" s="13" t="s">
        <v>285</v>
      </c>
      <c r="I1453" s="13" t="s">
        <v>1275</v>
      </c>
    </row>
    <row r="1454" spans="1:9" ht="36" x14ac:dyDescent="0.25">
      <c r="A1454" s="15" t="s">
        <v>468</v>
      </c>
      <c r="B1454" s="15" t="s">
        <v>94</v>
      </c>
      <c r="C1454" s="9" t="s">
        <v>469</v>
      </c>
      <c r="D1454" s="15" t="s">
        <v>126</v>
      </c>
      <c r="E1454" s="9" t="s">
        <v>3294</v>
      </c>
      <c r="F1454" s="9" t="s">
        <v>3295</v>
      </c>
      <c r="G1454" s="15" t="s">
        <v>121</v>
      </c>
      <c r="H1454" s="15" t="s">
        <v>3296</v>
      </c>
      <c r="I1454" s="15"/>
    </row>
    <row r="1455" spans="1:9" ht="18" x14ac:dyDescent="0.25">
      <c r="A1455" s="13" t="s">
        <v>468</v>
      </c>
      <c r="B1455" s="13" t="s">
        <v>94</v>
      </c>
      <c r="C1455" s="7" t="s">
        <v>469</v>
      </c>
      <c r="D1455" s="13" t="s">
        <v>126</v>
      </c>
      <c r="E1455" s="7" t="s">
        <v>3297</v>
      </c>
      <c r="F1455" s="7"/>
      <c r="G1455" s="13" t="s">
        <v>121</v>
      </c>
      <c r="H1455" s="13" t="s">
        <v>3296</v>
      </c>
      <c r="I1455" s="13"/>
    </row>
    <row r="1456" spans="1:9" ht="18" x14ac:dyDescent="0.25">
      <c r="A1456" s="15" t="s">
        <v>468</v>
      </c>
      <c r="B1456" s="15" t="s">
        <v>94</v>
      </c>
      <c r="C1456" s="9" t="s">
        <v>469</v>
      </c>
      <c r="D1456" s="15" t="s">
        <v>126</v>
      </c>
      <c r="E1456" s="9" t="s">
        <v>3298</v>
      </c>
      <c r="F1456" s="9"/>
      <c r="G1456" s="15" t="s">
        <v>121</v>
      </c>
      <c r="H1456" s="15" t="s">
        <v>3296</v>
      </c>
      <c r="I1456" s="15"/>
    </row>
    <row r="1457" spans="1:9" ht="18" x14ac:dyDescent="0.25">
      <c r="A1457" s="13" t="s">
        <v>468</v>
      </c>
      <c r="B1457" s="13" t="s">
        <v>94</v>
      </c>
      <c r="C1457" s="7" t="s">
        <v>469</v>
      </c>
      <c r="D1457" s="13" t="s">
        <v>126</v>
      </c>
      <c r="E1457" s="7" t="s">
        <v>3299</v>
      </c>
      <c r="F1457" s="7"/>
      <c r="G1457" s="13" t="s">
        <v>122</v>
      </c>
      <c r="H1457" s="13" t="s">
        <v>3296</v>
      </c>
      <c r="I1457" s="13"/>
    </row>
    <row r="1458" spans="1:9" ht="18" x14ac:dyDescent="0.25">
      <c r="A1458" s="15" t="s">
        <v>468</v>
      </c>
      <c r="B1458" s="15" t="s">
        <v>94</v>
      </c>
      <c r="C1458" s="9" t="s">
        <v>469</v>
      </c>
      <c r="D1458" s="15" t="s">
        <v>126</v>
      </c>
      <c r="E1458" s="9" t="s">
        <v>3300</v>
      </c>
      <c r="F1458" s="9"/>
      <c r="G1458" s="15" t="s">
        <v>122</v>
      </c>
      <c r="H1458" s="15" t="s">
        <v>3296</v>
      </c>
      <c r="I1458" s="15"/>
    </row>
    <row r="1459" spans="1:9" ht="18" x14ac:dyDescent="0.25">
      <c r="A1459" s="13" t="s">
        <v>468</v>
      </c>
      <c r="B1459" s="13" t="s">
        <v>94</v>
      </c>
      <c r="C1459" s="7" t="s">
        <v>469</v>
      </c>
      <c r="D1459" s="13" t="s">
        <v>126</v>
      </c>
      <c r="E1459" s="7" t="s">
        <v>3301</v>
      </c>
      <c r="F1459" s="7"/>
      <c r="G1459" s="13" t="s">
        <v>121</v>
      </c>
      <c r="H1459" s="13" t="s">
        <v>3296</v>
      </c>
      <c r="I1459" s="13"/>
    </row>
    <row r="1460" spans="1:9" ht="18" x14ac:dyDescent="0.25">
      <c r="A1460" s="15" t="s">
        <v>468</v>
      </c>
      <c r="B1460" s="15" t="s">
        <v>94</v>
      </c>
      <c r="C1460" s="9" t="s">
        <v>469</v>
      </c>
      <c r="D1460" s="15" t="s">
        <v>126</v>
      </c>
      <c r="E1460" s="9" t="s">
        <v>3302</v>
      </c>
      <c r="F1460" s="9"/>
      <c r="G1460" s="15" t="s">
        <v>122</v>
      </c>
      <c r="H1460" s="15" t="s">
        <v>3296</v>
      </c>
      <c r="I1460" s="15"/>
    </row>
    <row r="1461" spans="1:9" ht="18" x14ac:dyDescent="0.25">
      <c r="A1461" s="13" t="s">
        <v>468</v>
      </c>
      <c r="B1461" s="13" t="s">
        <v>94</v>
      </c>
      <c r="C1461" s="7" t="s">
        <v>469</v>
      </c>
      <c r="D1461" s="13" t="s">
        <v>126</v>
      </c>
      <c r="E1461" s="7" t="s">
        <v>3303</v>
      </c>
      <c r="F1461" s="7"/>
      <c r="G1461" s="13" t="s">
        <v>122</v>
      </c>
      <c r="H1461" s="13" t="s">
        <v>3296</v>
      </c>
      <c r="I1461" s="13"/>
    </row>
    <row r="1462" spans="1:9" ht="36" x14ac:dyDescent="0.25">
      <c r="A1462" s="15" t="s">
        <v>468</v>
      </c>
      <c r="B1462" s="15" t="s">
        <v>94</v>
      </c>
      <c r="C1462" s="9" t="s">
        <v>469</v>
      </c>
      <c r="D1462" s="15" t="s">
        <v>126</v>
      </c>
      <c r="E1462" s="9" t="s">
        <v>3304</v>
      </c>
      <c r="F1462" s="9" t="s">
        <v>3305</v>
      </c>
      <c r="G1462" s="15" t="s">
        <v>121</v>
      </c>
      <c r="H1462" s="15" t="s">
        <v>3296</v>
      </c>
      <c r="I1462" s="15"/>
    </row>
    <row r="1463" spans="1:9" ht="36" x14ac:dyDescent="0.25">
      <c r="A1463" s="13" t="s">
        <v>468</v>
      </c>
      <c r="B1463" s="13" t="s">
        <v>94</v>
      </c>
      <c r="C1463" s="7" t="s">
        <v>469</v>
      </c>
      <c r="D1463" s="13" t="s">
        <v>126</v>
      </c>
      <c r="E1463" s="7" t="s">
        <v>3306</v>
      </c>
      <c r="F1463" s="7" t="s">
        <v>3307</v>
      </c>
      <c r="G1463" s="13" t="s">
        <v>121</v>
      </c>
      <c r="H1463" s="13" t="s">
        <v>3296</v>
      </c>
      <c r="I1463" s="13"/>
    </row>
    <row r="1464" spans="1:9" ht="18" x14ac:dyDescent="0.25">
      <c r="A1464" s="15" t="s">
        <v>471</v>
      </c>
      <c r="B1464" s="15" t="s">
        <v>94</v>
      </c>
      <c r="C1464" s="9" t="s">
        <v>472</v>
      </c>
      <c r="D1464" s="15" t="s">
        <v>127</v>
      </c>
      <c r="E1464" s="9" t="s">
        <v>3308</v>
      </c>
      <c r="F1464" s="9" t="s">
        <v>3309</v>
      </c>
      <c r="G1464" s="15" t="s">
        <v>121</v>
      </c>
      <c r="H1464" s="15" t="s">
        <v>3296</v>
      </c>
      <c r="I1464" s="15"/>
    </row>
    <row r="1465" spans="1:9" ht="18" x14ac:dyDescent="0.25">
      <c r="A1465" s="13" t="s">
        <v>471</v>
      </c>
      <c r="B1465" s="13" t="s">
        <v>94</v>
      </c>
      <c r="C1465" s="7" t="s">
        <v>472</v>
      </c>
      <c r="D1465" s="13" t="s">
        <v>127</v>
      </c>
      <c r="E1465" s="7" t="s">
        <v>3310</v>
      </c>
      <c r="F1465" s="7" t="s">
        <v>3311</v>
      </c>
      <c r="G1465" s="13" t="s">
        <v>123</v>
      </c>
      <c r="H1465" s="13" t="s">
        <v>3296</v>
      </c>
      <c r="I1465" s="13"/>
    </row>
    <row r="1466" spans="1:9" ht="18" x14ac:dyDescent="0.25">
      <c r="A1466" s="15" t="s">
        <v>471</v>
      </c>
      <c r="B1466" s="15" t="s">
        <v>94</v>
      </c>
      <c r="C1466" s="9" t="s">
        <v>472</v>
      </c>
      <c r="D1466" s="15" t="s">
        <v>127</v>
      </c>
      <c r="E1466" s="9" t="s">
        <v>3312</v>
      </c>
      <c r="F1466" s="9"/>
      <c r="G1466" s="15" t="s">
        <v>123</v>
      </c>
      <c r="H1466" s="15" t="s">
        <v>476</v>
      </c>
      <c r="I1466" s="15" t="s">
        <v>1275</v>
      </c>
    </row>
    <row r="1467" spans="1:9" ht="36" x14ac:dyDescent="0.25">
      <c r="A1467" s="13" t="s">
        <v>471</v>
      </c>
      <c r="B1467" s="13" t="s">
        <v>94</v>
      </c>
      <c r="C1467" s="7" t="s">
        <v>472</v>
      </c>
      <c r="D1467" s="13" t="s">
        <v>127</v>
      </c>
      <c r="E1467" s="7" t="s">
        <v>3313</v>
      </c>
      <c r="F1467" s="7" t="s">
        <v>3314</v>
      </c>
      <c r="G1467" s="13" t="s">
        <v>121</v>
      </c>
      <c r="H1467" s="13" t="s">
        <v>476</v>
      </c>
      <c r="I1467" s="13" t="s">
        <v>1275</v>
      </c>
    </row>
    <row r="1468" spans="1:9" ht="18" x14ac:dyDescent="0.25">
      <c r="A1468" s="15" t="s">
        <v>471</v>
      </c>
      <c r="B1468" s="15" t="s">
        <v>94</v>
      </c>
      <c r="C1468" s="9" t="s">
        <v>472</v>
      </c>
      <c r="D1468" s="15" t="s">
        <v>127</v>
      </c>
      <c r="E1468" s="9" t="s">
        <v>3315</v>
      </c>
      <c r="F1468" s="9"/>
      <c r="G1468" s="15" t="s">
        <v>122</v>
      </c>
      <c r="H1468" s="15" t="s">
        <v>476</v>
      </c>
      <c r="I1468" s="15"/>
    </row>
    <row r="1469" spans="1:9" ht="18" x14ac:dyDescent="0.25">
      <c r="A1469" s="13" t="s">
        <v>471</v>
      </c>
      <c r="B1469" s="13" t="s">
        <v>94</v>
      </c>
      <c r="C1469" s="7" t="s">
        <v>472</v>
      </c>
      <c r="D1469" s="13" t="s">
        <v>127</v>
      </c>
      <c r="E1469" s="7" t="s">
        <v>3316</v>
      </c>
      <c r="F1469" s="7" t="s">
        <v>3317</v>
      </c>
      <c r="G1469" s="13" t="s">
        <v>121</v>
      </c>
      <c r="H1469" s="13" t="s">
        <v>476</v>
      </c>
      <c r="I1469" s="13"/>
    </row>
    <row r="1470" spans="1:9" ht="18" x14ac:dyDescent="0.25">
      <c r="A1470" s="15" t="s">
        <v>474</v>
      </c>
      <c r="B1470" s="15" t="s">
        <v>94</v>
      </c>
      <c r="C1470" s="9" t="s">
        <v>475</v>
      </c>
      <c r="D1470" s="15" t="s">
        <v>127</v>
      </c>
      <c r="E1470" s="9" t="s">
        <v>3318</v>
      </c>
      <c r="F1470" s="9"/>
      <c r="G1470" s="15" t="s">
        <v>121</v>
      </c>
      <c r="H1470" s="15" t="s">
        <v>476</v>
      </c>
      <c r="I1470" s="15"/>
    </row>
    <row r="1471" spans="1:9" ht="36" x14ac:dyDescent="0.25">
      <c r="A1471" s="13" t="s">
        <v>474</v>
      </c>
      <c r="B1471" s="13" t="s">
        <v>94</v>
      </c>
      <c r="C1471" s="7" t="s">
        <v>475</v>
      </c>
      <c r="D1471" s="13" t="s">
        <v>127</v>
      </c>
      <c r="E1471" s="7" t="s">
        <v>3319</v>
      </c>
      <c r="F1471" s="7"/>
      <c r="G1471" s="13" t="s">
        <v>122</v>
      </c>
      <c r="H1471" s="13" t="s">
        <v>476</v>
      </c>
      <c r="I1471" s="13" t="s">
        <v>1275</v>
      </c>
    </row>
    <row r="1472" spans="1:9" ht="18" x14ac:dyDescent="0.25">
      <c r="A1472" s="15" t="s">
        <v>474</v>
      </c>
      <c r="B1472" s="15" t="s">
        <v>94</v>
      </c>
      <c r="C1472" s="9" t="s">
        <v>475</v>
      </c>
      <c r="D1472" s="15" t="s">
        <v>127</v>
      </c>
      <c r="E1472" s="9" t="s">
        <v>3320</v>
      </c>
      <c r="F1472" s="9" t="s">
        <v>3321</v>
      </c>
      <c r="G1472" s="15" t="s">
        <v>121</v>
      </c>
      <c r="H1472" s="15" t="s">
        <v>476</v>
      </c>
      <c r="I1472" s="15"/>
    </row>
    <row r="1473" spans="1:9" ht="18" x14ac:dyDescent="0.25">
      <c r="A1473" s="13" t="s">
        <v>474</v>
      </c>
      <c r="B1473" s="13" t="s">
        <v>94</v>
      </c>
      <c r="C1473" s="7" t="s">
        <v>475</v>
      </c>
      <c r="D1473" s="13" t="s">
        <v>127</v>
      </c>
      <c r="E1473" s="7" t="s">
        <v>3322</v>
      </c>
      <c r="F1473" s="7" t="s">
        <v>3323</v>
      </c>
      <c r="G1473" s="13" t="s">
        <v>121</v>
      </c>
      <c r="H1473" s="13" t="s">
        <v>476</v>
      </c>
      <c r="I1473" s="13"/>
    </row>
    <row r="1474" spans="1:9" ht="18" x14ac:dyDescent="0.25">
      <c r="A1474" s="15" t="s">
        <v>474</v>
      </c>
      <c r="B1474" s="15" t="s">
        <v>94</v>
      </c>
      <c r="C1474" s="9" t="s">
        <v>475</v>
      </c>
      <c r="D1474" s="15" t="s">
        <v>127</v>
      </c>
      <c r="E1474" s="9" t="s">
        <v>3324</v>
      </c>
      <c r="F1474" s="9" t="s">
        <v>3325</v>
      </c>
      <c r="G1474" s="15" t="s">
        <v>121</v>
      </c>
      <c r="H1474" s="15" t="s">
        <v>476</v>
      </c>
      <c r="I1474" s="15"/>
    </row>
    <row r="1475" spans="1:9" ht="18" x14ac:dyDescent="0.25">
      <c r="A1475" s="13" t="s">
        <v>474</v>
      </c>
      <c r="B1475" s="13" t="s">
        <v>94</v>
      </c>
      <c r="C1475" s="7" t="s">
        <v>475</v>
      </c>
      <c r="D1475" s="13" t="s">
        <v>127</v>
      </c>
      <c r="E1475" s="7" t="s">
        <v>3326</v>
      </c>
      <c r="F1475" s="7"/>
      <c r="G1475" s="13" t="s">
        <v>122</v>
      </c>
      <c r="H1475" s="13" t="s">
        <v>476</v>
      </c>
      <c r="I1475" s="13"/>
    </row>
    <row r="1476" spans="1:9" ht="18" x14ac:dyDescent="0.25">
      <c r="A1476" s="15" t="s">
        <v>474</v>
      </c>
      <c r="B1476" s="15" t="s">
        <v>94</v>
      </c>
      <c r="C1476" s="9" t="s">
        <v>475</v>
      </c>
      <c r="D1476" s="15" t="s">
        <v>127</v>
      </c>
      <c r="E1476" s="9" t="s">
        <v>3327</v>
      </c>
      <c r="F1476" s="9" t="s">
        <v>3328</v>
      </c>
      <c r="G1476" s="15" t="s">
        <v>123</v>
      </c>
      <c r="H1476" s="15" t="s">
        <v>476</v>
      </c>
      <c r="I1476" s="15"/>
    </row>
    <row r="1477" spans="1:9" ht="36" x14ac:dyDescent="0.25">
      <c r="A1477" s="13" t="s">
        <v>474</v>
      </c>
      <c r="B1477" s="13" t="s">
        <v>94</v>
      </c>
      <c r="C1477" s="7" t="s">
        <v>475</v>
      </c>
      <c r="D1477" s="13" t="s">
        <v>127</v>
      </c>
      <c r="E1477" s="7" t="s">
        <v>3329</v>
      </c>
      <c r="F1477" s="7" t="s">
        <v>3330</v>
      </c>
      <c r="G1477" s="13" t="s">
        <v>121</v>
      </c>
      <c r="H1477" s="13" t="s">
        <v>476</v>
      </c>
      <c r="I1477" s="13"/>
    </row>
    <row r="1478" spans="1:9" ht="18" x14ac:dyDescent="0.25">
      <c r="A1478" s="15" t="s">
        <v>477</v>
      </c>
      <c r="B1478" s="15" t="s">
        <v>94</v>
      </c>
      <c r="C1478" s="9" t="s">
        <v>155</v>
      </c>
      <c r="D1478" s="15" t="s">
        <v>124</v>
      </c>
      <c r="E1478" s="9" t="s">
        <v>3331</v>
      </c>
      <c r="F1478" s="9"/>
      <c r="G1478" s="15" t="s">
        <v>123</v>
      </c>
      <c r="H1478" s="15" t="s">
        <v>3332</v>
      </c>
      <c r="I1478" s="15"/>
    </row>
    <row r="1479" spans="1:9" ht="18" x14ac:dyDescent="0.25">
      <c r="A1479" s="13" t="s">
        <v>477</v>
      </c>
      <c r="B1479" s="13" t="s">
        <v>94</v>
      </c>
      <c r="C1479" s="7" t="s">
        <v>155</v>
      </c>
      <c r="D1479" s="13" t="s">
        <v>124</v>
      </c>
      <c r="E1479" s="7" t="s">
        <v>3333</v>
      </c>
      <c r="F1479" s="7"/>
      <c r="G1479" s="13" t="s">
        <v>123</v>
      </c>
      <c r="H1479" s="13" t="s">
        <v>3332</v>
      </c>
      <c r="I1479" s="13"/>
    </row>
    <row r="1480" spans="1:9" ht="18" x14ac:dyDescent="0.25">
      <c r="A1480" s="15" t="s">
        <v>477</v>
      </c>
      <c r="B1480" s="15" t="s">
        <v>94</v>
      </c>
      <c r="C1480" s="9" t="s">
        <v>155</v>
      </c>
      <c r="D1480" s="15" t="s">
        <v>125</v>
      </c>
      <c r="E1480" s="9" t="s">
        <v>3334</v>
      </c>
      <c r="F1480" s="9" t="s">
        <v>3335</v>
      </c>
      <c r="G1480" s="15" t="s">
        <v>123</v>
      </c>
      <c r="H1480" s="15" t="s">
        <v>3332</v>
      </c>
      <c r="I1480" s="15"/>
    </row>
    <row r="1481" spans="1:9" ht="18" x14ac:dyDescent="0.25">
      <c r="A1481" s="13" t="s">
        <v>477</v>
      </c>
      <c r="B1481" s="13" t="s">
        <v>94</v>
      </c>
      <c r="C1481" s="7" t="s">
        <v>155</v>
      </c>
      <c r="D1481" s="13" t="s">
        <v>125</v>
      </c>
      <c r="E1481" s="7" t="s">
        <v>3336</v>
      </c>
      <c r="F1481" s="7"/>
      <c r="G1481" s="13" t="s">
        <v>121</v>
      </c>
      <c r="H1481" s="13" t="s">
        <v>3332</v>
      </c>
      <c r="I1481" s="13"/>
    </row>
    <row r="1482" spans="1:9" ht="18" x14ac:dyDescent="0.25">
      <c r="A1482" s="15" t="s">
        <v>477</v>
      </c>
      <c r="B1482" s="15" t="s">
        <v>94</v>
      </c>
      <c r="C1482" s="9" t="s">
        <v>155</v>
      </c>
      <c r="D1482" s="15" t="s">
        <v>125</v>
      </c>
      <c r="E1482" s="9" t="s">
        <v>3337</v>
      </c>
      <c r="F1482" s="9"/>
      <c r="G1482" s="15" t="s">
        <v>123</v>
      </c>
      <c r="H1482" s="15" t="s">
        <v>3332</v>
      </c>
      <c r="I1482" s="15"/>
    </row>
    <row r="1483" spans="1:9" ht="18" x14ac:dyDescent="0.25">
      <c r="A1483" s="13" t="s">
        <v>477</v>
      </c>
      <c r="B1483" s="13" t="s">
        <v>94</v>
      </c>
      <c r="C1483" s="7" t="s">
        <v>155</v>
      </c>
      <c r="D1483" s="13" t="s">
        <v>125</v>
      </c>
      <c r="E1483" s="7" t="s">
        <v>3338</v>
      </c>
      <c r="F1483" s="7" t="s">
        <v>3339</v>
      </c>
      <c r="G1483" s="13" t="s">
        <v>122</v>
      </c>
      <c r="H1483" s="13" t="s">
        <v>3332</v>
      </c>
      <c r="I1483" s="13"/>
    </row>
    <row r="1484" spans="1:9" ht="18" x14ac:dyDescent="0.25">
      <c r="A1484" s="15" t="s">
        <v>477</v>
      </c>
      <c r="B1484" s="15" t="s">
        <v>94</v>
      </c>
      <c r="C1484" s="9" t="s">
        <v>155</v>
      </c>
      <c r="D1484" s="15" t="s">
        <v>126</v>
      </c>
      <c r="E1484" s="9" t="s">
        <v>3340</v>
      </c>
      <c r="F1484" s="9" t="s">
        <v>3341</v>
      </c>
      <c r="G1484" s="15" t="s">
        <v>122</v>
      </c>
      <c r="H1484" s="15" t="s">
        <v>3332</v>
      </c>
      <c r="I1484" s="15"/>
    </row>
    <row r="1485" spans="1:9" ht="90" x14ac:dyDescent="0.25">
      <c r="A1485" s="13" t="s">
        <v>477</v>
      </c>
      <c r="B1485" s="13" t="s">
        <v>94</v>
      </c>
      <c r="C1485" s="7" t="s">
        <v>155</v>
      </c>
      <c r="D1485" s="13" t="s">
        <v>126</v>
      </c>
      <c r="E1485" s="7" t="s">
        <v>3342</v>
      </c>
      <c r="F1485" s="7" t="s">
        <v>3343</v>
      </c>
      <c r="G1485" s="13" t="s">
        <v>121</v>
      </c>
      <c r="H1485" s="13" t="s">
        <v>3332</v>
      </c>
      <c r="I1485" s="13" t="s">
        <v>1275</v>
      </c>
    </row>
    <row r="1486" spans="1:9" ht="54" x14ac:dyDescent="0.25">
      <c r="A1486" s="15" t="s">
        <v>477</v>
      </c>
      <c r="B1486" s="15" t="s">
        <v>94</v>
      </c>
      <c r="C1486" s="9" t="s">
        <v>155</v>
      </c>
      <c r="D1486" s="15" t="s">
        <v>126</v>
      </c>
      <c r="E1486" s="9" t="s">
        <v>3344</v>
      </c>
      <c r="F1486" s="9" t="s">
        <v>3345</v>
      </c>
      <c r="G1486" s="15" t="s">
        <v>121</v>
      </c>
      <c r="H1486" s="15" t="s">
        <v>3332</v>
      </c>
      <c r="I1486" s="15"/>
    </row>
    <row r="1487" spans="1:9" ht="36" x14ac:dyDescent="0.25">
      <c r="A1487" s="13" t="s">
        <v>477</v>
      </c>
      <c r="B1487" s="13" t="s">
        <v>94</v>
      </c>
      <c r="C1487" s="7" t="s">
        <v>155</v>
      </c>
      <c r="D1487" s="13" t="s">
        <v>126</v>
      </c>
      <c r="E1487" s="7" t="s">
        <v>3346</v>
      </c>
      <c r="F1487" s="7" t="s">
        <v>3347</v>
      </c>
      <c r="G1487" s="13" t="s">
        <v>121</v>
      </c>
      <c r="H1487" s="13" t="s">
        <v>3332</v>
      </c>
      <c r="I1487" s="13" t="s">
        <v>1275</v>
      </c>
    </row>
    <row r="1488" spans="1:9" ht="18" x14ac:dyDescent="0.25">
      <c r="A1488" s="15" t="s">
        <v>477</v>
      </c>
      <c r="B1488" s="15" t="s">
        <v>94</v>
      </c>
      <c r="C1488" s="9" t="s">
        <v>155</v>
      </c>
      <c r="D1488" s="15" t="s">
        <v>126</v>
      </c>
      <c r="E1488" s="9" t="s">
        <v>3348</v>
      </c>
      <c r="F1488" s="9"/>
      <c r="G1488" s="15" t="s">
        <v>122</v>
      </c>
      <c r="H1488" s="15" t="s">
        <v>3332</v>
      </c>
      <c r="I1488" s="15" t="s">
        <v>1275</v>
      </c>
    </row>
    <row r="1489" spans="1:9" ht="18" x14ac:dyDescent="0.25">
      <c r="A1489" s="13" t="s">
        <v>477</v>
      </c>
      <c r="B1489" s="13" t="s">
        <v>94</v>
      </c>
      <c r="C1489" s="7" t="s">
        <v>155</v>
      </c>
      <c r="D1489" s="13" t="s">
        <v>126</v>
      </c>
      <c r="E1489" s="7" t="s">
        <v>3349</v>
      </c>
      <c r="F1489" s="7"/>
      <c r="G1489" s="13" t="s">
        <v>122</v>
      </c>
      <c r="H1489" s="13" t="s">
        <v>3350</v>
      </c>
      <c r="I1489" s="13"/>
    </row>
    <row r="1490" spans="1:9" ht="18" x14ac:dyDescent="0.25">
      <c r="A1490" s="15" t="s">
        <v>477</v>
      </c>
      <c r="B1490" s="15" t="s">
        <v>94</v>
      </c>
      <c r="C1490" s="9" t="s">
        <v>155</v>
      </c>
      <c r="D1490" s="15" t="s">
        <v>126</v>
      </c>
      <c r="E1490" s="9" t="s">
        <v>3351</v>
      </c>
      <c r="F1490" s="9"/>
      <c r="G1490" s="15" t="s">
        <v>121</v>
      </c>
      <c r="H1490" s="15" t="s">
        <v>3350</v>
      </c>
      <c r="I1490" s="15"/>
    </row>
    <row r="1491" spans="1:9" ht="18" x14ac:dyDescent="0.25">
      <c r="A1491" s="13" t="s">
        <v>477</v>
      </c>
      <c r="B1491" s="13" t="s">
        <v>94</v>
      </c>
      <c r="C1491" s="7" t="s">
        <v>155</v>
      </c>
      <c r="D1491" s="13" t="s">
        <v>126</v>
      </c>
      <c r="E1491" s="7" t="s">
        <v>3352</v>
      </c>
      <c r="F1491" s="7" t="s">
        <v>3353</v>
      </c>
      <c r="G1491" s="13" t="s">
        <v>122</v>
      </c>
      <c r="H1491" s="13" t="s">
        <v>3350</v>
      </c>
      <c r="I1491" s="13"/>
    </row>
    <row r="1492" spans="1:9" ht="18" x14ac:dyDescent="0.25">
      <c r="A1492" s="15" t="s">
        <v>477</v>
      </c>
      <c r="B1492" s="15" t="s">
        <v>94</v>
      </c>
      <c r="C1492" s="9" t="s">
        <v>155</v>
      </c>
      <c r="D1492" s="15" t="s">
        <v>126</v>
      </c>
      <c r="E1492" s="9" t="s">
        <v>3354</v>
      </c>
      <c r="F1492" s="9"/>
      <c r="G1492" s="15" t="s">
        <v>122</v>
      </c>
      <c r="H1492" s="15" t="s">
        <v>3350</v>
      </c>
      <c r="I1492" s="15"/>
    </row>
    <row r="1493" spans="1:9" ht="18" x14ac:dyDescent="0.25">
      <c r="A1493" s="13" t="s">
        <v>477</v>
      </c>
      <c r="B1493" s="13" t="s">
        <v>94</v>
      </c>
      <c r="C1493" s="7" t="s">
        <v>155</v>
      </c>
      <c r="D1493" s="13" t="s">
        <v>125</v>
      </c>
      <c r="E1493" s="7" t="s">
        <v>3355</v>
      </c>
      <c r="F1493" s="7"/>
      <c r="G1493" s="13" t="s">
        <v>123</v>
      </c>
      <c r="H1493" s="13" t="s">
        <v>3350</v>
      </c>
      <c r="I1493" s="13"/>
    </row>
    <row r="1494" spans="1:9" ht="18" x14ac:dyDescent="0.25">
      <c r="A1494" s="15" t="s">
        <v>477</v>
      </c>
      <c r="B1494" s="15" t="s">
        <v>94</v>
      </c>
      <c r="C1494" s="9" t="s">
        <v>155</v>
      </c>
      <c r="D1494" s="15" t="s">
        <v>126</v>
      </c>
      <c r="E1494" s="9" t="s">
        <v>3356</v>
      </c>
      <c r="F1494" s="9"/>
      <c r="G1494" s="15" t="s">
        <v>121</v>
      </c>
      <c r="H1494" s="15" t="s">
        <v>3350</v>
      </c>
      <c r="I1494" s="15"/>
    </row>
    <row r="1495" spans="1:9" ht="18" x14ac:dyDescent="0.25">
      <c r="A1495" s="13" t="s">
        <v>477</v>
      </c>
      <c r="B1495" s="13" t="s">
        <v>94</v>
      </c>
      <c r="C1495" s="7" t="s">
        <v>155</v>
      </c>
      <c r="D1495" s="13" t="s">
        <v>126</v>
      </c>
      <c r="E1495" s="7" t="s">
        <v>3357</v>
      </c>
      <c r="F1495" s="7"/>
      <c r="G1495" s="13" t="s">
        <v>121</v>
      </c>
      <c r="H1495" s="13" t="s">
        <v>3350</v>
      </c>
      <c r="I1495" s="13"/>
    </row>
    <row r="1496" spans="1:9" ht="54" x14ac:dyDescent="0.25">
      <c r="A1496" s="15" t="s">
        <v>477</v>
      </c>
      <c r="B1496" s="15" t="s">
        <v>94</v>
      </c>
      <c r="C1496" s="9" t="s">
        <v>155</v>
      </c>
      <c r="D1496" s="15" t="s">
        <v>126</v>
      </c>
      <c r="E1496" s="9" t="s">
        <v>3358</v>
      </c>
      <c r="F1496" s="9" t="s">
        <v>3359</v>
      </c>
      <c r="G1496" s="15" t="s">
        <v>121</v>
      </c>
      <c r="H1496" s="15" t="s">
        <v>3350</v>
      </c>
      <c r="I1496" s="15" t="s">
        <v>1275</v>
      </c>
    </row>
    <row r="1497" spans="1:9" ht="18" x14ac:dyDescent="0.25">
      <c r="A1497" s="13" t="s">
        <v>477</v>
      </c>
      <c r="B1497" s="13" t="s">
        <v>94</v>
      </c>
      <c r="C1497" s="7" t="s">
        <v>155</v>
      </c>
      <c r="D1497" s="13" t="s">
        <v>126</v>
      </c>
      <c r="E1497" s="7" t="s">
        <v>3360</v>
      </c>
      <c r="F1497" s="7"/>
      <c r="G1497" s="13" t="s">
        <v>121</v>
      </c>
      <c r="H1497" s="13" t="s">
        <v>3350</v>
      </c>
      <c r="I1497" s="13"/>
    </row>
    <row r="1498" spans="1:9" ht="18" x14ac:dyDescent="0.25">
      <c r="A1498" s="15" t="s">
        <v>477</v>
      </c>
      <c r="B1498" s="15" t="s">
        <v>94</v>
      </c>
      <c r="C1498" s="9" t="s">
        <v>155</v>
      </c>
      <c r="D1498" s="15" t="s">
        <v>126</v>
      </c>
      <c r="E1498" s="9" t="s">
        <v>3361</v>
      </c>
      <c r="F1498" s="9" t="s">
        <v>3362</v>
      </c>
      <c r="G1498" s="15" t="s">
        <v>122</v>
      </c>
      <c r="H1498" s="15" t="s">
        <v>3350</v>
      </c>
      <c r="I1498" s="15"/>
    </row>
    <row r="1499" spans="1:9" ht="18" x14ac:dyDescent="0.25">
      <c r="A1499" s="13" t="s">
        <v>477</v>
      </c>
      <c r="B1499" s="13" t="s">
        <v>94</v>
      </c>
      <c r="C1499" s="7" t="s">
        <v>155</v>
      </c>
      <c r="D1499" s="13" t="s">
        <v>126</v>
      </c>
      <c r="E1499" s="7" t="s">
        <v>3363</v>
      </c>
      <c r="F1499" s="7"/>
      <c r="G1499" s="13" t="s">
        <v>122</v>
      </c>
      <c r="H1499" s="13" t="s">
        <v>3350</v>
      </c>
      <c r="I1499" s="13"/>
    </row>
    <row r="1500" spans="1:9" ht="18" x14ac:dyDescent="0.25">
      <c r="A1500" s="15" t="s">
        <v>477</v>
      </c>
      <c r="B1500" s="15" t="s">
        <v>94</v>
      </c>
      <c r="C1500" s="9" t="s">
        <v>155</v>
      </c>
      <c r="D1500" s="15" t="s">
        <v>126</v>
      </c>
      <c r="E1500" s="9" t="s">
        <v>3364</v>
      </c>
      <c r="F1500" s="9"/>
      <c r="G1500" s="15" t="s">
        <v>121</v>
      </c>
      <c r="H1500" s="15" t="s">
        <v>3350</v>
      </c>
      <c r="I1500" s="15"/>
    </row>
    <row r="1501" spans="1:9" ht="18" x14ac:dyDescent="0.25">
      <c r="A1501" s="13" t="s">
        <v>477</v>
      </c>
      <c r="B1501" s="13" t="s">
        <v>94</v>
      </c>
      <c r="C1501" s="7" t="s">
        <v>155</v>
      </c>
      <c r="D1501" s="13" t="s">
        <v>126</v>
      </c>
      <c r="E1501" s="7" t="s">
        <v>3365</v>
      </c>
      <c r="F1501" s="7"/>
      <c r="G1501" s="13" t="s">
        <v>122</v>
      </c>
      <c r="H1501" s="13" t="s">
        <v>3350</v>
      </c>
      <c r="I1501" s="13" t="s">
        <v>1275</v>
      </c>
    </row>
    <row r="1502" spans="1:9" ht="18" x14ac:dyDescent="0.25">
      <c r="A1502" s="15" t="s">
        <v>477</v>
      </c>
      <c r="B1502" s="15" t="s">
        <v>94</v>
      </c>
      <c r="C1502" s="9" t="s">
        <v>155</v>
      </c>
      <c r="D1502" s="15" t="s">
        <v>126</v>
      </c>
      <c r="E1502" s="9" t="s">
        <v>3366</v>
      </c>
      <c r="F1502" s="9"/>
      <c r="G1502" s="15" t="s">
        <v>121</v>
      </c>
      <c r="H1502" s="15" t="s">
        <v>3350</v>
      </c>
      <c r="I1502" s="15"/>
    </row>
    <row r="1503" spans="1:9" ht="36" x14ac:dyDescent="0.25">
      <c r="A1503" s="13" t="s">
        <v>477</v>
      </c>
      <c r="B1503" s="13" t="s">
        <v>94</v>
      </c>
      <c r="C1503" s="7" t="s">
        <v>155</v>
      </c>
      <c r="D1503" s="13" t="s">
        <v>126</v>
      </c>
      <c r="E1503" s="7" t="s">
        <v>3367</v>
      </c>
      <c r="F1503" s="7" t="s">
        <v>3368</v>
      </c>
      <c r="G1503" s="13" t="s">
        <v>121</v>
      </c>
      <c r="H1503" s="13" t="s">
        <v>3350</v>
      </c>
      <c r="I1503" s="13"/>
    </row>
    <row r="1504" spans="1:9" ht="18" x14ac:dyDescent="0.25">
      <c r="A1504" s="15" t="s">
        <v>477</v>
      </c>
      <c r="B1504" s="15" t="s">
        <v>94</v>
      </c>
      <c r="C1504" s="9" t="s">
        <v>155</v>
      </c>
      <c r="D1504" s="15" t="s">
        <v>126</v>
      </c>
      <c r="E1504" s="9" t="s">
        <v>3369</v>
      </c>
      <c r="F1504" s="9" t="s">
        <v>3370</v>
      </c>
      <c r="G1504" s="15" t="s">
        <v>122</v>
      </c>
      <c r="H1504" s="15" t="s">
        <v>3350</v>
      </c>
      <c r="I1504" s="15"/>
    </row>
    <row r="1505" spans="1:9" ht="18" x14ac:dyDescent="0.25">
      <c r="A1505" s="13" t="s">
        <v>477</v>
      </c>
      <c r="B1505" s="13" t="s">
        <v>94</v>
      </c>
      <c r="C1505" s="7" t="s">
        <v>155</v>
      </c>
      <c r="D1505" s="13" t="s">
        <v>126</v>
      </c>
      <c r="E1505" s="7" t="s">
        <v>3371</v>
      </c>
      <c r="F1505" s="7"/>
      <c r="G1505" s="13" t="s">
        <v>122</v>
      </c>
      <c r="H1505" s="13" t="s">
        <v>156</v>
      </c>
      <c r="I1505" s="13" t="s">
        <v>1275</v>
      </c>
    </row>
    <row r="1506" spans="1:9" ht="18" x14ac:dyDescent="0.25">
      <c r="A1506" s="15" t="s">
        <v>477</v>
      </c>
      <c r="B1506" s="15" t="s">
        <v>94</v>
      </c>
      <c r="C1506" s="9" t="s">
        <v>155</v>
      </c>
      <c r="D1506" s="15" t="s">
        <v>127</v>
      </c>
      <c r="E1506" s="9" t="s">
        <v>3372</v>
      </c>
      <c r="F1506" s="9" t="s">
        <v>3373</v>
      </c>
      <c r="G1506" s="15" t="s">
        <v>122</v>
      </c>
      <c r="H1506" s="15" t="s">
        <v>156</v>
      </c>
      <c r="I1506" s="15" t="s">
        <v>1275</v>
      </c>
    </row>
    <row r="1507" spans="1:9" ht="18" x14ac:dyDescent="0.25">
      <c r="A1507" s="13" t="s">
        <v>477</v>
      </c>
      <c r="B1507" s="13" t="s">
        <v>94</v>
      </c>
      <c r="C1507" s="7" t="s">
        <v>155</v>
      </c>
      <c r="D1507" s="13" t="s">
        <v>126</v>
      </c>
      <c r="E1507" s="7" t="s">
        <v>3374</v>
      </c>
      <c r="F1507" s="7" t="s">
        <v>3375</v>
      </c>
      <c r="G1507" s="13" t="s">
        <v>121</v>
      </c>
      <c r="H1507" s="13" t="s">
        <v>156</v>
      </c>
      <c r="I1507" s="13"/>
    </row>
    <row r="1508" spans="1:9" ht="18" x14ac:dyDescent="0.25">
      <c r="A1508" s="15" t="s">
        <v>477</v>
      </c>
      <c r="B1508" s="15" t="s">
        <v>94</v>
      </c>
      <c r="C1508" s="9" t="s">
        <v>155</v>
      </c>
      <c r="D1508" s="15" t="s">
        <v>126</v>
      </c>
      <c r="E1508" s="9" t="s">
        <v>3376</v>
      </c>
      <c r="F1508" s="9"/>
      <c r="G1508" s="15" t="s">
        <v>121</v>
      </c>
      <c r="H1508" s="15" t="s">
        <v>156</v>
      </c>
      <c r="I1508" s="15"/>
    </row>
    <row r="1509" spans="1:9" ht="54" x14ac:dyDescent="0.25">
      <c r="A1509" s="13" t="s">
        <v>477</v>
      </c>
      <c r="B1509" s="13" t="s">
        <v>94</v>
      </c>
      <c r="C1509" s="7" t="s">
        <v>155</v>
      </c>
      <c r="D1509" s="13" t="s">
        <v>126</v>
      </c>
      <c r="E1509" s="7" t="s">
        <v>3377</v>
      </c>
      <c r="F1509" s="7" t="s">
        <v>3378</v>
      </c>
      <c r="G1509" s="13" t="s">
        <v>121</v>
      </c>
      <c r="H1509" s="13" t="s">
        <v>156</v>
      </c>
      <c r="I1509" s="13" t="s">
        <v>1275</v>
      </c>
    </row>
    <row r="1510" spans="1:9" ht="18" x14ac:dyDescent="0.25">
      <c r="A1510" s="15" t="s">
        <v>477</v>
      </c>
      <c r="B1510" s="15" t="s">
        <v>94</v>
      </c>
      <c r="C1510" s="9" t="s">
        <v>155</v>
      </c>
      <c r="D1510" s="15" t="s">
        <v>126</v>
      </c>
      <c r="E1510" s="9" t="s">
        <v>3379</v>
      </c>
      <c r="F1510" s="9"/>
      <c r="G1510" s="15" t="s">
        <v>122</v>
      </c>
      <c r="H1510" s="15" t="s">
        <v>156</v>
      </c>
      <c r="I1510" s="15"/>
    </row>
    <row r="1511" spans="1:9" ht="18" x14ac:dyDescent="0.25">
      <c r="A1511" s="13" t="s">
        <v>477</v>
      </c>
      <c r="B1511" s="13" t="s">
        <v>94</v>
      </c>
      <c r="C1511" s="7" t="s">
        <v>155</v>
      </c>
      <c r="D1511" s="13" t="s">
        <v>126</v>
      </c>
      <c r="E1511" s="7" t="s">
        <v>3380</v>
      </c>
      <c r="F1511" s="7" t="s">
        <v>3381</v>
      </c>
      <c r="G1511" s="13" t="s">
        <v>122</v>
      </c>
      <c r="H1511" s="13" t="s">
        <v>156</v>
      </c>
      <c r="I1511" s="13"/>
    </row>
    <row r="1512" spans="1:9" ht="18" x14ac:dyDescent="0.25">
      <c r="A1512" s="15" t="s">
        <v>477</v>
      </c>
      <c r="B1512" s="15" t="s">
        <v>94</v>
      </c>
      <c r="C1512" s="9" t="s">
        <v>155</v>
      </c>
      <c r="D1512" s="15" t="s">
        <v>126</v>
      </c>
      <c r="E1512" s="9" t="s">
        <v>3382</v>
      </c>
      <c r="F1512" s="9" t="s">
        <v>3383</v>
      </c>
      <c r="G1512" s="15" t="s">
        <v>123</v>
      </c>
      <c r="H1512" s="15" t="s">
        <v>156</v>
      </c>
      <c r="I1512" s="15"/>
    </row>
    <row r="1513" spans="1:9" ht="18" x14ac:dyDescent="0.25">
      <c r="A1513" s="13" t="s">
        <v>477</v>
      </c>
      <c r="B1513" s="13" t="s">
        <v>94</v>
      </c>
      <c r="C1513" s="7" t="s">
        <v>155</v>
      </c>
      <c r="D1513" s="13" t="s">
        <v>127</v>
      </c>
      <c r="E1513" s="7" t="s">
        <v>3384</v>
      </c>
      <c r="F1513" s="7" t="s">
        <v>3385</v>
      </c>
      <c r="G1513" s="13" t="s">
        <v>122</v>
      </c>
      <c r="H1513" s="13" t="s">
        <v>156</v>
      </c>
      <c r="I1513" s="13"/>
    </row>
    <row r="1514" spans="1:9" ht="18" x14ac:dyDescent="0.25">
      <c r="A1514" s="15" t="s">
        <v>477</v>
      </c>
      <c r="B1514" s="15" t="s">
        <v>94</v>
      </c>
      <c r="C1514" s="9" t="s">
        <v>155</v>
      </c>
      <c r="D1514" s="15" t="s">
        <v>127</v>
      </c>
      <c r="E1514" s="9" t="s">
        <v>3386</v>
      </c>
      <c r="F1514" s="9" t="s">
        <v>3387</v>
      </c>
      <c r="G1514" s="15" t="s">
        <v>122</v>
      </c>
      <c r="H1514" s="15" t="s">
        <v>156</v>
      </c>
      <c r="I1514" s="15"/>
    </row>
    <row r="1515" spans="1:9" ht="36" x14ac:dyDescent="0.25">
      <c r="A1515" s="13" t="s">
        <v>477</v>
      </c>
      <c r="B1515" s="13" t="s">
        <v>94</v>
      </c>
      <c r="C1515" s="7" t="s">
        <v>155</v>
      </c>
      <c r="D1515" s="13" t="s">
        <v>127</v>
      </c>
      <c r="E1515" s="7" t="s">
        <v>3388</v>
      </c>
      <c r="F1515" s="7" t="s">
        <v>3389</v>
      </c>
      <c r="G1515" s="13" t="s">
        <v>121</v>
      </c>
      <c r="H1515" s="13" t="s">
        <v>156</v>
      </c>
      <c r="I1515" s="13"/>
    </row>
    <row r="1516" spans="1:9" ht="18" x14ac:dyDescent="0.25">
      <c r="A1516" s="15" t="s">
        <v>477</v>
      </c>
      <c r="B1516" s="15" t="s">
        <v>94</v>
      </c>
      <c r="C1516" s="9" t="s">
        <v>155</v>
      </c>
      <c r="D1516" s="15" t="s">
        <v>127</v>
      </c>
      <c r="E1516" s="9" t="s">
        <v>3390</v>
      </c>
      <c r="F1516" s="9"/>
      <c r="G1516" s="15" t="s">
        <v>121</v>
      </c>
      <c r="H1516" s="15" t="s">
        <v>3391</v>
      </c>
      <c r="I1516" s="15"/>
    </row>
    <row r="1517" spans="1:9" ht="36" x14ac:dyDescent="0.25">
      <c r="A1517" s="13" t="s">
        <v>477</v>
      </c>
      <c r="B1517" s="13" t="s">
        <v>94</v>
      </c>
      <c r="C1517" s="7" t="s">
        <v>155</v>
      </c>
      <c r="D1517" s="13" t="s">
        <v>127</v>
      </c>
      <c r="E1517" s="7" t="s">
        <v>3392</v>
      </c>
      <c r="F1517" s="7" t="s">
        <v>3393</v>
      </c>
      <c r="G1517" s="13" t="s">
        <v>121</v>
      </c>
      <c r="H1517" s="13" t="s">
        <v>3391</v>
      </c>
      <c r="I1517" s="13"/>
    </row>
    <row r="1518" spans="1:9" ht="36" x14ac:dyDescent="0.25">
      <c r="A1518" s="15" t="s">
        <v>479</v>
      </c>
      <c r="B1518" s="15" t="s">
        <v>95</v>
      </c>
      <c r="C1518" s="9" t="s">
        <v>480</v>
      </c>
      <c r="D1518" s="15" t="s">
        <v>125</v>
      </c>
      <c r="E1518" s="9" t="s">
        <v>3394</v>
      </c>
      <c r="F1518" s="9"/>
      <c r="G1518" s="15" t="s">
        <v>123</v>
      </c>
      <c r="H1518" s="15" t="s">
        <v>3391</v>
      </c>
      <c r="I1518" s="15"/>
    </row>
    <row r="1519" spans="1:9" ht="18" x14ac:dyDescent="0.25">
      <c r="A1519" s="13" t="s">
        <v>479</v>
      </c>
      <c r="B1519" s="13" t="s">
        <v>95</v>
      </c>
      <c r="C1519" s="7" t="s">
        <v>480</v>
      </c>
      <c r="D1519" s="13" t="s">
        <v>125</v>
      </c>
      <c r="E1519" s="7" t="s">
        <v>3395</v>
      </c>
      <c r="F1519" s="7" t="s">
        <v>3396</v>
      </c>
      <c r="G1519" s="13" t="s">
        <v>121</v>
      </c>
      <c r="H1519" s="13" t="s">
        <v>3391</v>
      </c>
      <c r="I1519" s="13"/>
    </row>
    <row r="1520" spans="1:9" ht="18" x14ac:dyDescent="0.25">
      <c r="A1520" s="15" t="s">
        <v>479</v>
      </c>
      <c r="B1520" s="15" t="s">
        <v>95</v>
      </c>
      <c r="C1520" s="9" t="s">
        <v>480</v>
      </c>
      <c r="D1520" s="15" t="s">
        <v>125</v>
      </c>
      <c r="E1520" s="9" t="s">
        <v>3397</v>
      </c>
      <c r="F1520" s="9" t="s">
        <v>3263</v>
      </c>
      <c r="G1520" s="15" t="s">
        <v>121</v>
      </c>
      <c r="H1520" s="15" t="s">
        <v>3391</v>
      </c>
      <c r="I1520" s="15"/>
    </row>
    <row r="1521" spans="1:9" ht="18" x14ac:dyDescent="0.25">
      <c r="A1521" s="13" t="s">
        <v>479</v>
      </c>
      <c r="B1521" s="13" t="s">
        <v>95</v>
      </c>
      <c r="C1521" s="7" t="s">
        <v>480</v>
      </c>
      <c r="D1521" s="13" t="s">
        <v>125</v>
      </c>
      <c r="E1521" s="7" t="s">
        <v>3398</v>
      </c>
      <c r="F1521" s="7"/>
      <c r="G1521" s="13" t="s">
        <v>123</v>
      </c>
      <c r="H1521" s="13" t="s">
        <v>3391</v>
      </c>
      <c r="I1521" s="13"/>
    </row>
    <row r="1522" spans="1:9" ht="18" x14ac:dyDescent="0.25">
      <c r="A1522" s="15" t="s">
        <v>479</v>
      </c>
      <c r="B1522" s="15" t="s">
        <v>95</v>
      </c>
      <c r="C1522" s="9" t="s">
        <v>480</v>
      </c>
      <c r="D1522" s="15" t="s">
        <v>125</v>
      </c>
      <c r="E1522" s="9" t="s">
        <v>3399</v>
      </c>
      <c r="F1522" s="9"/>
      <c r="G1522" s="15" t="s">
        <v>123</v>
      </c>
      <c r="H1522" s="15" t="s">
        <v>3391</v>
      </c>
      <c r="I1522" s="15"/>
    </row>
    <row r="1523" spans="1:9" ht="18" x14ac:dyDescent="0.25">
      <c r="A1523" s="13" t="s">
        <v>479</v>
      </c>
      <c r="B1523" s="13" t="s">
        <v>95</v>
      </c>
      <c r="C1523" s="7" t="s">
        <v>480</v>
      </c>
      <c r="D1523" s="13" t="s">
        <v>125</v>
      </c>
      <c r="E1523" s="7" t="s">
        <v>3400</v>
      </c>
      <c r="F1523" s="7"/>
      <c r="G1523" s="13" t="s">
        <v>123</v>
      </c>
      <c r="H1523" s="13" t="s">
        <v>3391</v>
      </c>
      <c r="I1523" s="13"/>
    </row>
    <row r="1524" spans="1:9" ht="18" x14ac:dyDescent="0.25">
      <c r="A1524" s="15" t="s">
        <v>479</v>
      </c>
      <c r="B1524" s="15" t="s">
        <v>95</v>
      </c>
      <c r="C1524" s="9" t="s">
        <v>480</v>
      </c>
      <c r="D1524" s="15" t="s">
        <v>125</v>
      </c>
      <c r="E1524" s="9" t="s">
        <v>3401</v>
      </c>
      <c r="F1524" s="9"/>
      <c r="G1524" s="15" t="s">
        <v>123</v>
      </c>
      <c r="H1524" s="15" t="s">
        <v>3391</v>
      </c>
      <c r="I1524" s="15"/>
    </row>
    <row r="1525" spans="1:9" ht="36" x14ac:dyDescent="0.25">
      <c r="A1525" s="13" t="s">
        <v>479</v>
      </c>
      <c r="B1525" s="13" t="s">
        <v>95</v>
      </c>
      <c r="C1525" s="7" t="s">
        <v>480</v>
      </c>
      <c r="D1525" s="13" t="s">
        <v>125</v>
      </c>
      <c r="E1525" s="7" t="s">
        <v>3402</v>
      </c>
      <c r="F1525" s="7" t="s">
        <v>3403</v>
      </c>
      <c r="G1525" s="13" t="s">
        <v>121</v>
      </c>
      <c r="H1525" s="13" t="s">
        <v>288</v>
      </c>
      <c r="I1525" s="13" t="s">
        <v>1275</v>
      </c>
    </row>
    <row r="1526" spans="1:9" ht="18" x14ac:dyDescent="0.25">
      <c r="A1526" s="15" t="s">
        <v>482</v>
      </c>
      <c r="B1526" s="15" t="s">
        <v>95</v>
      </c>
      <c r="C1526" s="9" t="s">
        <v>287</v>
      </c>
      <c r="D1526" s="15" t="s">
        <v>126</v>
      </c>
      <c r="E1526" s="9" t="s">
        <v>3404</v>
      </c>
      <c r="F1526" s="9"/>
      <c r="G1526" s="15" t="s">
        <v>121</v>
      </c>
      <c r="H1526" s="15" t="s">
        <v>288</v>
      </c>
      <c r="I1526" s="15"/>
    </row>
    <row r="1527" spans="1:9" ht="18" x14ac:dyDescent="0.25">
      <c r="A1527" s="13" t="s">
        <v>482</v>
      </c>
      <c r="B1527" s="13" t="s">
        <v>95</v>
      </c>
      <c r="C1527" s="7" t="s">
        <v>287</v>
      </c>
      <c r="D1527" s="13" t="s">
        <v>126</v>
      </c>
      <c r="E1527" s="7" t="s">
        <v>3405</v>
      </c>
      <c r="F1527" s="7"/>
      <c r="G1527" s="13" t="s">
        <v>122</v>
      </c>
      <c r="H1527" s="13" t="s">
        <v>288</v>
      </c>
      <c r="I1527" s="13"/>
    </row>
    <row r="1528" spans="1:9" ht="18" x14ac:dyDescent="0.25">
      <c r="A1528" s="15" t="s">
        <v>482</v>
      </c>
      <c r="B1528" s="15" t="s">
        <v>95</v>
      </c>
      <c r="C1528" s="9" t="s">
        <v>287</v>
      </c>
      <c r="D1528" s="15" t="s">
        <v>126</v>
      </c>
      <c r="E1528" s="9" t="s">
        <v>3406</v>
      </c>
      <c r="F1528" s="9"/>
      <c r="G1528" s="15" t="s">
        <v>122</v>
      </c>
      <c r="H1528" s="15" t="s">
        <v>288</v>
      </c>
      <c r="I1528" s="15"/>
    </row>
    <row r="1529" spans="1:9" ht="18" x14ac:dyDescent="0.25">
      <c r="A1529" s="13" t="s">
        <v>482</v>
      </c>
      <c r="B1529" s="13" t="s">
        <v>95</v>
      </c>
      <c r="C1529" s="7" t="s">
        <v>287</v>
      </c>
      <c r="D1529" s="13" t="s">
        <v>126</v>
      </c>
      <c r="E1529" s="7" t="s">
        <v>3407</v>
      </c>
      <c r="F1529" s="7" t="s">
        <v>3408</v>
      </c>
      <c r="G1529" s="13" t="s">
        <v>121</v>
      </c>
      <c r="H1529" s="13" t="s">
        <v>288</v>
      </c>
      <c r="I1529" s="13"/>
    </row>
    <row r="1530" spans="1:9" ht="18" x14ac:dyDescent="0.25">
      <c r="A1530" s="15" t="s">
        <v>482</v>
      </c>
      <c r="B1530" s="15" t="s">
        <v>95</v>
      </c>
      <c r="C1530" s="9" t="s">
        <v>287</v>
      </c>
      <c r="D1530" s="15" t="s">
        <v>126</v>
      </c>
      <c r="E1530" s="9" t="s">
        <v>3409</v>
      </c>
      <c r="F1530" s="9"/>
      <c r="G1530" s="15" t="s">
        <v>121</v>
      </c>
      <c r="H1530" s="15" t="s">
        <v>288</v>
      </c>
      <c r="I1530" s="15"/>
    </row>
    <row r="1531" spans="1:9" ht="18" x14ac:dyDescent="0.25">
      <c r="A1531" s="13" t="s">
        <v>482</v>
      </c>
      <c r="B1531" s="13" t="s">
        <v>95</v>
      </c>
      <c r="C1531" s="7" t="s">
        <v>287</v>
      </c>
      <c r="D1531" s="13" t="s">
        <v>126</v>
      </c>
      <c r="E1531" s="7" t="s">
        <v>3410</v>
      </c>
      <c r="F1531" s="7"/>
      <c r="G1531" s="13" t="s">
        <v>121</v>
      </c>
      <c r="H1531" s="13" t="s">
        <v>288</v>
      </c>
      <c r="I1531" s="13"/>
    </row>
    <row r="1532" spans="1:9" ht="18" x14ac:dyDescent="0.25">
      <c r="A1532" s="15" t="s">
        <v>482</v>
      </c>
      <c r="B1532" s="15" t="s">
        <v>95</v>
      </c>
      <c r="C1532" s="9" t="s">
        <v>287</v>
      </c>
      <c r="D1532" s="15" t="s">
        <v>126</v>
      </c>
      <c r="E1532" s="9" t="s">
        <v>3411</v>
      </c>
      <c r="F1532" s="9"/>
      <c r="G1532" s="15" t="s">
        <v>122</v>
      </c>
      <c r="H1532" s="15" t="s">
        <v>288</v>
      </c>
      <c r="I1532" s="15"/>
    </row>
    <row r="1533" spans="1:9" ht="18" x14ac:dyDescent="0.25">
      <c r="A1533" s="13" t="s">
        <v>482</v>
      </c>
      <c r="B1533" s="13" t="s">
        <v>95</v>
      </c>
      <c r="C1533" s="7" t="s">
        <v>287</v>
      </c>
      <c r="D1533" s="13" t="s">
        <v>126</v>
      </c>
      <c r="E1533" s="7" t="s">
        <v>3412</v>
      </c>
      <c r="F1533" s="7" t="s">
        <v>3413</v>
      </c>
      <c r="G1533" s="13" t="s">
        <v>121</v>
      </c>
      <c r="H1533" s="13" t="s">
        <v>288</v>
      </c>
      <c r="I1533" s="13"/>
    </row>
    <row r="1534" spans="1:9" ht="54" x14ac:dyDescent="0.25">
      <c r="A1534" s="15" t="s">
        <v>482</v>
      </c>
      <c r="B1534" s="15" t="s">
        <v>95</v>
      </c>
      <c r="C1534" s="9" t="s">
        <v>287</v>
      </c>
      <c r="D1534" s="15" t="s">
        <v>126</v>
      </c>
      <c r="E1534" s="9" t="s">
        <v>3414</v>
      </c>
      <c r="F1534" s="9" t="s">
        <v>3415</v>
      </c>
      <c r="G1534" s="15" t="s">
        <v>121</v>
      </c>
      <c r="H1534" s="15" t="s">
        <v>288</v>
      </c>
      <c r="I1534" s="15" t="s">
        <v>1275</v>
      </c>
    </row>
    <row r="1535" spans="1:9" ht="18" x14ac:dyDescent="0.25">
      <c r="A1535" s="13" t="s">
        <v>482</v>
      </c>
      <c r="B1535" s="13" t="s">
        <v>95</v>
      </c>
      <c r="C1535" s="7" t="s">
        <v>287</v>
      </c>
      <c r="D1535" s="13" t="s">
        <v>126</v>
      </c>
      <c r="E1535" s="7" t="s">
        <v>3416</v>
      </c>
      <c r="F1535" s="7" t="s">
        <v>3417</v>
      </c>
      <c r="G1535" s="13" t="s">
        <v>121</v>
      </c>
      <c r="H1535" s="13" t="s">
        <v>288</v>
      </c>
      <c r="I1535" s="13"/>
    </row>
    <row r="1536" spans="1:9" ht="18" x14ac:dyDescent="0.25">
      <c r="A1536" s="15" t="s">
        <v>482</v>
      </c>
      <c r="B1536" s="15" t="s">
        <v>95</v>
      </c>
      <c r="C1536" s="9" t="s">
        <v>287</v>
      </c>
      <c r="D1536" s="15" t="s">
        <v>126</v>
      </c>
      <c r="E1536" s="9" t="s">
        <v>3418</v>
      </c>
      <c r="F1536" s="9"/>
      <c r="G1536" s="15" t="s">
        <v>121</v>
      </c>
      <c r="H1536" s="15" t="s">
        <v>288</v>
      </c>
      <c r="I1536" s="15"/>
    </row>
    <row r="1537" spans="1:9" ht="18" x14ac:dyDescent="0.25">
      <c r="A1537" s="13" t="s">
        <v>482</v>
      </c>
      <c r="B1537" s="13" t="s">
        <v>95</v>
      </c>
      <c r="C1537" s="7" t="s">
        <v>287</v>
      </c>
      <c r="D1537" s="13" t="s">
        <v>126</v>
      </c>
      <c r="E1537" s="7" t="s">
        <v>3419</v>
      </c>
      <c r="F1537" s="7" t="s">
        <v>2804</v>
      </c>
      <c r="G1537" s="13" t="s">
        <v>121</v>
      </c>
      <c r="H1537" s="13" t="s">
        <v>288</v>
      </c>
      <c r="I1537" s="13"/>
    </row>
    <row r="1538" spans="1:9" ht="18" x14ac:dyDescent="0.25">
      <c r="A1538" s="15" t="s">
        <v>482</v>
      </c>
      <c r="B1538" s="15" t="s">
        <v>95</v>
      </c>
      <c r="C1538" s="9" t="s">
        <v>287</v>
      </c>
      <c r="D1538" s="15" t="s">
        <v>126</v>
      </c>
      <c r="E1538" s="9" t="s">
        <v>3420</v>
      </c>
      <c r="F1538" s="9"/>
      <c r="G1538" s="15" t="s">
        <v>122</v>
      </c>
      <c r="H1538" s="15" t="s">
        <v>817</v>
      </c>
      <c r="I1538" s="15" t="s">
        <v>1275</v>
      </c>
    </row>
    <row r="1539" spans="1:9" ht="18" x14ac:dyDescent="0.25">
      <c r="A1539" s="13" t="s">
        <v>482</v>
      </c>
      <c r="B1539" s="13" t="s">
        <v>95</v>
      </c>
      <c r="C1539" s="7" t="s">
        <v>287</v>
      </c>
      <c r="D1539" s="13" t="s">
        <v>126</v>
      </c>
      <c r="E1539" s="7" t="s">
        <v>3421</v>
      </c>
      <c r="F1539" s="7"/>
      <c r="G1539" s="13" t="s">
        <v>122</v>
      </c>
      <c r="H1539" s="13" t="s">
        <v>817</v>
      </c>
      <c r="I1539" s="13"/>
    </row>
    <row r="1540" spans="1:9" ht="36" x14ac:dyDescent="0.25">
      <c r="A1540" s="15" t="s">
        <v>482</v>
      </c>
      <c r="B1540" s="15" t="s">
        <v>95</v>
      </c>
      <c r="C1540" s="9" t="s">
        <v>287</v>
      </c>
      <c r="D1540" s="15" t="s">
        <v>126</v>
      </c>
      <c r="E1540" s="9" t="s">
        <v>3422</v>
      </c>
      <c r="F1540" s="9"/>
      <c r="G1540" s="15" t="s">
        <v>121</v>
      </c>
      <c r="H1540" s="15" t="s">
        <v>817</v>
      </c>
      <c r="I1540" s="15" t="s">
        <v>1275</v>
      </c>
    </row>
    <row r="1541" spans="1:9" ht="36" x14ac:dyDescent="0.25">
      <c r="A1541" s="13" t="s">
        <v>482</v>
      </c>
      <c r="B1541" s="13" t="s">
        <v>95</v>
      </c>
      <c r="C1541" s="7" t="s">
        <v>287</v>
      </c>
      <c r="D1541" s="13" t="s">
        <v>126</v>
      </c>
      <c r="E1541" s="7" t="s">
        <v>3423</v>
      </c>
      <c r="F1541" s="7" t="s">
        <v>3424</v>
      </c>
      <c r="G1541" s="13" t="s">
        <v>122</v>
      </c>
      <c r="H1541" s="13" t="s">
        <v>817</v>
      </c>
      <c r="I1541" s="13"/>
    </row>
    <row r="1542" spans="1:9" ht="18" x14ac:dyDescent="0.25">
      <c r="A1542" s="15" t="s">
        <v>484</v>
      </c>
      <c r="B1542" s="15" t="s">
        <v>95</v>
      </c>
      <c r="C1542" s="9" t="s">
        <v>212</v>
      </c>
      <c r="D1542" s="15" t="s">
        <v>127</v>
      </c>
      <c r="E1542" s="9" t="s">
        <v>3425</v>
      </c>
      <c r="F1542" s="9"/>
      <c r="G1542" s="15" t="s">
        <v>122</v>
      </c>
      <c r="H1542" s="15" t="s">
        <v>817</v>
      </c>
      <c r="I1542" s="15"/>
    </row>
    <row r="1543" spans="1:9" ht="18" x14ac:dyDescent="0.25">
      <c r="A1543" s="13" t="s">
        <v>484</v>
      </c>
      <c r="B1543" s="13" t="s">
        <v>95</v>
      </c>
      <c r="C1543" s="7" t="s">
        <v>212</v>
      </c>
      <c r="D1543" s="13" t="s">
        <v>127</v>
      </c>
      <c r="E1543" s="7" t="s">
        <v>3426</v>
      </c>
      <c r="F1543" s="7"/>
      <c r="G1543" s="13" t="s">
        <v>122</v>
      </c>
      <c r="H1543" s="13" t="s">
        <v>817</v>
      </c>
      <c r="I1543" s="13"/>
    </row>
    <row r="1544" spans="1:9" ht="18" x14ac:dyDescent="0.25">
      <c r="A1544" s="15" t="s">
        <v>484</v>
      </c>
      <c r="B1544" s="15" t="s">
        <v>95</v>
      </c>
      <c r="C1544" s="9" t="s">
        <v>212</v>
      </c>
      <c r="D1544" s="15" t="s">
        <v>127</v>
      </c>
      <c r="E1544" s="9" t="s">
        <v>3427</v>
      </c>
      <c r="F1544" s="9"/>
      <c r="G1544" s="15" t="s">
        <v>122</v>
      </c>
      <c r="H1544" s="15" t="s">
        <v>817</v>
      </c>
      <c r="I1544" s="15"/>
    </row>
    <row r="1545" spans="1:9" ht="36" x14ac:dyDescent="0.25">
      <c r="A1545" s="13" t="s">
        <v>484</v>
      </c>
      <c r="B1545" s="13" t="s">
        <v>95</v>
      </c>
      <c r="C1545" s="7" t="s">
        <v>212</v>
      </c>
      <c r="D1545" s="13" t="s">
        <v>127</v>
      </c>
      <c r="E1545" s="7" t="s">
        <v>3428</v>
      </c>
      <c r="F1545" s="7" t="s">
        <v>3429</v>
      </c>
      <c r="G1545" s="13" t="s">
        <v>121</v>
      </c>
      <c r="H1545" s="13" t="s">
        <v>817</v>
      </c>
      <c r="I1545" s="13"/>
    </row>
    <row r="1546" spans="1:9" ht="18" x14ac:dyDescent="0.25">
      <c r="A1546" s="15" t="s">
        <v>484</v>
      </c>
      <c r="B1546" s="15" t="s">
        <v>95</v>
      </c>
      <c r="C1546" s="9" t="s">
        <v>212</v>
      </c>
      <c r="D1546" s="15" t="s">
        <v>127</v>
      </c>
      <c r="E1546" s="9" t="s">
        <v>3430</v>
      </c>
      <c r="F1546" s="9"/>
      <c r="G1546" s="15" t="s">
        <v>122</v>
      </c>
      <c r="H1546" s="15" t="s">
        <v>213</v>
      </c>
      <c r="I1546" s="15"/>
    </row>
    <row r="1547" spans="1:9" ht="36" x14ac:dyDescent="0.25">
      <c r="A1547" s="13" t="s">
        <v>484</v>
      </c>
      <c r="B1547" s="13" t="s">
        <v>95</v>
      </c>
      <c r="C1547" s="7" t="s">
        <v>212</v>
      </c>
      <c r="D1547" s="13" t="s">
        <v>127</v>
      </c>
      <c r="E1547" s="7" t="s">
        <v>3431</v>
      </c>
      <c r="F1547" s="7" t="s">
        <v>3432</v>
      </c>
      <c r="G1547" s="13" t="s">
        <v>122</v>
      </c>
      <c r="H1547" s="13" t="s">
        <v>213</v>
      </c>
      <c r="I1547" s="13"/>
    </row>
    <row r="1548" spans="1:9" ht="18" x14ac:dyDescent="0.25">
      <c r="A1548" s="15" t="s">
        <v>486</v>
      </c>
      <c r="B1548" s="15" t="s">
        <v>95</v>
      </c>
      <c r="C1548" s="9" t="s">
        <v>487</v>
      </c>
      <c r="D1548" s="15" t="s">
        <v>125</v>
      </c>
      <c r="E1548" s="9" t="s">
        <v>3433</v>
      </c>
      <c r="F1548" s="9" t="s">
        <v>3434</v>
      </c>
      <c r="G1548" s="15" t="s">
        <v>121</v>
      </c>
      <c r="H1548" s="15" t="s">
        <v>213</v>
      </c>
      <c r="I1548" s="15"/>
    </row>
    <row r="1549" spans="1:9" ht="18" x14ac:dyDescent="0.25">
      <c r="A1549" s="13" t="s">
        <v>486</v>
      </c>
      <c r="B1549" s="13" t="s">
        <v>95</v>
      </c>
      <c r="C1549" s="7" t="s">
        <v>487</v>
      </c>
      <c r="D1549" s="13" t="s">
        <v>125</v>
      </c>
      <c r="E1549" s="7" t="s">
        <v>3435</v>
      </c>
      <c r="F1549" s="7"/>
      <c r="G1549" s="13" t="s">
        <v>123</v>
      </c>
      <c r="H1549" s="13" t="s">
        <v>213</v>
      </c>
      <c r="I1549" s="13"/>
    </row>
    <row r="1550" spans="1:9" ht="18" x14ac:dyDescent="0.25">
      <c r="A1550" s="15" t="s">
        <v>486</v>
      </c>
      <c r="B1550" s="15" t="s">
        <v>95</v>
      </c>
      <c r="C1550" s="9" t="s">
        <v>487</v>
      </c>
      <c r="D1550" s="15" t="s">
        <v>125</v>
      </c>
      <c r="E1550" s="9" t="s">
        <v>3436</v>
      </c>
      <c r="F1550" s="9"/>
      <c r="G1550" s="15" t="s">
        <v>123</v>
      </c>
      <c r="H1550" s="15" t="s">
        <v>213</v>
      </c>
      <c r="I1550" s="15"/>
    </row>
    <row r="1551" spans="1:9" ht="18" x14ac:dyDescent="0.25">
      <c r="A1551" s="13" t="s">
        <v>486</v>
      </c>
      <c r="B1551" s="13" t="s">
        <v>95</v>
      </c>
      <c r="C1551" s="7" t="s">
        <v>487</v>
      </c>
      <c r="D1551" s="13" t="s">
        <v>126</v>
      </c>
      <c r="E1551" s="7" t="s">
        <v>3437</v>
      </c>
      <c r="F1551" s="7" t="s">
        <v>3438</v>
      </c>
      <c r="G1551" s="13" t="s">
        <v>121</v>
      </c>
      <c r="H1551" s="13" t="s">
        <v>213</v>
      </c>
      <c r="I1551" s="13"/>
    </row>
    <row r="1552" spans="1:9" ht="36" x14ac:dyDescent="0.25">
      <c r="A1552" s="15" t="s">
        <v>486</v>
      </c>
      <c r="B1552" s="15" t="s">
        <v>95</v>
      </c>
      <c r="C1552" s="9" t="s">
        <v>487</v>
      </c>
      <c r="D1552" s="15" t="s">
        <v>126</v>
      </c>
      <c r="E1552" s="9" t="s">
        <v>3439</v>
      </c>
      <c r="F1552" s="9" t="s">
        <v>3440</v>
      </c>
      <c r="G1552" s="15" t="s">
        <v>121</v>
      </c>
      <c r="H1552" s="15" t="s">
        <v>213</v>
      </c>
      <c r="I1552" s="15"/>
    </row>
    <row r="1553" spans="1:9" ht="54" x14ac:dyDescent="0.25">
      <c r="A1553" s="13" t="s">
        <v>488</v>
      </c>
      <c r="B1553" s="13" t="s">
        <v>95</v>
      </c>
      <c r="C1553" s="7" t="s">
        <v>489</v>
      </c>
      <c r="D1553" s="13" t="s">
        <v>125</v>
      </c>
      <c r="E1553" s="7" t="s">
        <v>3441</v>
      </c>
      <c r="F1553" s="7" t="s">
        <v>3442</v>
      </c>
      <c r="G1553" s="13" t="s">
        <v>122</v>
      </c>
      <c r="H1553" s="13" t="s">
        <v>3443</v>
      </c>
      <c r="I1553" s="13" t="s">
        <v>1275</v>
      </c>
    </row>
    <row r="1554" spans="1:9" ht="18" x14ac:dyDescent="0.25">
      <c r="A1554" s="15" t="s">
        <v>488</v>
      </c>
      <c r="B1554" s="15" t="s">
        <v>95</v>
      </c>
      <c r="C1554" s="9" t="s">
        <v>489</v>
      </c>
      <c r="D1554" s="15" t="s">
        <v>126</v>
      </c>
      <c r="E1554" s="9" t="s">
        <v>3444</v>
      </c>
      <c r="F1554" s="9" t="s">
        <v>3445</v>
      </c>
      <c r="G1554" s="15" t="s">
        <v>122</v>
      </c>
      <c r="H1554" s="15" t="s">
        <v>3443</v>
      </c>
      <c r="I1554" s="15"/>
    </row>
    <row r="1555" spans="1:9" ht="18" x14ac:dyDescent="0.25">
      <c r="A1555" s="13" t="s">
        <v>488</v>
      </c>
      <c r="B1555" s="13" t="s">
        <v>95</v>
      </c>
      <c r="C1555" s="7" t="s">
        <v>489</v>
      </c>
      <c r="D1555" s="13" t="s">
        <v>126</v>
      </c>
      <c r="E1555" s="7" t="s">
        <v>3446</v>
      </c>
      <c r="F1555" s="7" t="s">
        <v>3447</v>
      </c>
      <c r="G1555" s="13" t="s">
        <v>122</v>
      </c>
      <c r="H1555" s="13" t="s">
        <v>3443</v>
      </c>
      <c r="I1555" s="13"/>
    </row>
    <row r="1556" spans="1:9" ht="18" x14ac:dyDescent="0.25">
      <c r="A1556" s="15" t="s">
        <v>488</v>
      </c>
      <c r="B1556" s="15" t="s">
        <v>95</v>
      </c>
      <c r="C1556" s="9" t="s">
        <v>489</v>
      </c>
      <c r="D1556" s="15" t="s">
        <v>126</v>
      </c>
      <c r="E1556" s="9" t="s">
        <v>3448</v>
      </c>
      <c r="F1556" s="9"/>
      <c r="G1556" s="15" t="s">
        <v>121</v>
      </c>
      <c r="H1556" s="15" t="s">
        <v>3443</v>
      </c>
      <c r="I1556" s="15"/>
    </row>
    <row r="1557" spans="1:9" ht="36" x14ac:dyDescent="0.25">
      <c r="A1557" s="13" t="s">
        <v>488</v>
      </c>
      <c r="B1557" s="13" t="s">
        <v>95</v>
      </c>
      <c r="C1557" s="7" t="s">
        <v>489</v>
      </c>
      <c r="D1557" s="13" t="s">
        <v>126</v>
      </c>
      <c r="E1557" s="7" t="s">
        <v>3449</v>
      </c>
      <c r="F1557" s="7" t="s">
        <v>3450</v>
      </c>
      <c r="G1557" s="13" t="s">
        <v>122</v>
      </c>
      <c r="H1557" s="13" t="s">
        <v>3443</v>
      </c>
      <c r="I1557" s="13"/>
    </row>
    <row r="1558" spans="1:9" ht="18" x14ac:dyDescent="0.25">
      <c r="A1558" s="15" t="s">
        <v>488</v>
      </c>
      <c r="B1558" s="15" t="s">
        <v>95</v>
      </c>
      <c r="C1558" s="9" t="s">
        <v>489</v>
      </c>
      <c r="D1558" s="15" t="s">
        <v>126</v>
      </c>
      <c r="E1558" s="9" t="s">
        <v>3451</v>
      </c>
      <c r="F1558" s="9" t="s">
        <v>3452</v>
      </c>
      <c r="G1558" s="15" t="s">
        <v>122</v>
      </c>
      <c r="H1558" s="15" t="s">
        <v>3443</v>
      </c>
      <c r="I1558" s="15"/>
    </row>
    <row r="1559" spans="1:9" ht="18" x14ac:dyDescent="0.25">
      <c r="A1559" s="13" t="s">
        <v>488</v>
      </c>
      <c r="B1559" s="13" t="s">
        <v>95</v>
      </c>
      <c r="C1559" s="7" t="s">
        <v>489</v>
      </c>
      <c r="D1559" s="13" t="s">
        <v>126</v>
      </c>
      <c r="E1559" s="7" t="s">
        <v>3453</v>
      </c>
      <c r="F1559" s="7"/>
      <c r="G1559" s="13" t="s">
        <v>122</v>
      </c>
      <c r="H1559" s="13" t="s">
        <v>3443</v>
      </c>
      <c r="I1559" s="13"/>
    </row>
    <row r="1560" spans="1:9" ht="18" x14ac:dyDescent="0.25">
      <c r="A1560" s="15" t="s">
        <v>488</v>
      </c>
      <c r="B1560" s="15" t="s">
        <v>95</v>
      </c>
      <c r="C1560" s="9" t="s">
        <v>489</v>
      </c>
      <c r="D1560" s="15" t="s">
        <v>126</v>
      </c>
      <c r="E1560" s="9" t="s">
        <v>3454</v>
      </c>
      <c r="F1560" s="9"/>
      <c r="G1560" s="15" t="s">
        <v>122</v>
      </c>
      <c r="H1560" s="15" t="s">
        <v>3443</v>
      </c>
      <c r="I1560" s="15"/>
    </row>
    <row r="1561" spans="1:9" ht="18" x14ac:dyDescent="0.25">
      <c r="A1561" s="13" t="s">
        <v>488</v>
      </c>
      <c r="B1561" s="13" t="s">
        <v>95</v>
      </c>
      <c r="C1561" s="7" t="s">
        <v>489</v>
      </c>
      <c r="D1561" s="13" t="s">
        <v>126</v>
      </c>
      <c r="E1561" s="7" t="s">
        <v>3455</v>
      </c>
      <c r="F1561" s="7" t="s">
        <v>3456</v>
      </c>
      <c r="G1561" s="13" t="s">
        <v>122</v>
      </c>
      <c r="H1561" s="13" t="s">
        <v>3457</v>
      </c>
      <c r="I1561" s="13" t="s">
        <v>1275</v>
      </c>
    </row>
    <row r="1562" spans="1:9" ht="18" x14ac:dyDescent="0.25">
      <c r="A1562" s="15" t="s">
        <v>488</v>
      </c>
      <c r="B1562" s="15" t="s">
        <v>95</v>
      </c>
      <c r="C1562" s="9" t="s">
        <v>489</v>
      </c>
      <c r="D1562" s="15" t="s">
        <v>126</v>
      </c>
      <c r="E1562" s="9" t="s">
        <v>3458</v>
      </c>
      <c r="F1562" s="9"/>
      <c r="G1562" s="15" t="s">
        <v>122</v>
      </c>
      <c r="H1562" s="15" t="s">
        <v>3457</v>
      </c>
      <c r="I1562" s="15" t="s">
        <v>1275</v>
      </c>
    </row>
    <row r="1563" spans="1:9" ht="18" x14ac:dyDescent="0.25">
      <c r="A1563" s="13" t="s">
        <v>488</v>
      </c>
      <c r="B1563" s="13" t="s">
        <v>95</v>
      </c>
      <c r="C1563" s="7" t="s">
        <v>489</v>
      </c>
      <c r="D1563" s="13" t="s">
        <v>126</v>
      </c>
      <c r="E1563" s="7" t="s">
        <v>3459</v>
      </c>
      <c r="F1563" s="7"/>
      <c r="G1563" s="13" t="s">
        <v>122</v>
      </c>
      <c r="H1563" s="13" t="s">
        <v>3457</v>
      </c>
      <c r="I1563" s="13" t="s">
        <v>1275</v>
      </c>
    </row>
    <row r="1564" spans="1:9" ht="36" x14ac:dyDescent="0.25">
      <c r="A1564" s="15" t="s">
        <v>488</v>
      </c>
      <c r="B1564" s="15" t="s">
        <v>95</v>
      </c>
      <c r="C1564" s="9" t="s">
        <v>489</v>
      </c>
      <c r="D1564" s="15" t="s">
        <v>127</v>
      </c>
      <c r="E1564" s="9" t="s">
        <v>3460</v>
      </c>
      <c r="F1564" s="9"/>
      <c r="G1564" s="15" t="s">
        <v>122</v>
      </c>
      <c r="H1564" s="15" t="s">
        <v>3457</v>
      </c>
      <c r="I1564" s="15" t="s">
        <v>1275</v>
      </c>
    </row>
    <row r="1565" spans="1:9" ht="18" x14ac:dyDescent="0.25">
      <c r="A1565" s="13" t="s">
        <v>488</v>
      </c>
      <c r="B1565" s="13" t="s">
        <v>95</v>
      </c>
      <c r="C1565" s="7" t="s">
        <v>489</v>
      </c>
      <c r="D1565" s="13" t="s">
        <v>127</v>
      </c>
      <c r="E1565" s="7" t="s">
        <v>3461</v>
      </c>
      <c r="F1565" s="7" t="s">
        <v>3462</v>
      </c>
      <c r="G1565" s="13" t="s">
        <v>122</v>
      </c>
      <c r="H1565" s="13" t="s">
        <v>3457</v>
      </c>
      <c r="I1565" s="13" t="s">
        <v>1275</v>
      </c>
    </row>
    <row r="1566" spans="1:9" ht="18" x14ac:dyDescent="0.25">
      <c r="A1566" s="15" t="s">
        <v>488</v>
      </c>
      <c r="B1566" s="15" t="s">
        <v>95</v>
      </c>
      <c r="C1566" s="9" t="s">
        <v>489</v>
      </c>
      <c r="D1566" s="15" t="s">
        <v>126</v>
      </c>
      <c r="E1566" s="9" t="s">
        <v>3463</v>
      </c>
      <c r="F1566" s="9" t="s">
        <v>3464</v>
      </c>
      <c r="G1566" s="15" t="s">
        <v>122</v>
      </c>
      <c r="H1566" s="15" t="s">
        <v>3457</v>
      </c>
      <c r="I1566" s="15" t="s">
        <v>1275</v>
      </c>
    </row>
    <row r="1567" spans="1:9" ht="18" x14ac:dyDescent="0.25">
      <c r="A1567" s="13" t="s">
        <v>488</v>
      </c>
      <c r="B1567" s="13" t="s">
        <v>95</v>
      </c>
      <c r="C1567" s="7" t="s">
        <v>489</v>
      </c>
      <c r="D1567" s="13" t="s">
        <v>126</v>
      </c>
      <c r="E1567" s="7" t="s">
        <v>3465</v>
      </c>
      <c r="F1567" s="7"/>
      <c r="G1567" s="13" t="s">
        <v>122</v>
      </c>
      <c r="H1567" s="13" t="s">
        <v>3457</v>
      </c>
      <c r="I1567" s="13" t="s">
        <v>1275</v>
      </c>
    </row>
    <row r="1568" spans="1:9" ht="36" x14ac:dyDescent="0.25">
      <c r="A1568" s="15" t="s">
        <v>488</v>
      </c>
      <c r="B1568" s="15" t="s">
        <v>95</v>
      </c>
      <c r="C1568" s="9" t="s">
        <v>489</v>
      </c>
      <c r="D1568" s="15" t="s">
        <v>126</v>
      </c>
      <c r="E1568" s="9" t="s">
        <v>3466</v>
      </c>
      <c r="F1568" s="9" t="s">
        <v>3467</v>
      </c>
      <c r="G1568" s="15" t="s">
        <v>122</v>
      </c>
      <c r="H1568" s="15" t="s">
        <v>3457</v>
      </c>
      <c r="I1568" s="15" t="s">
        <v>1275</v>
      </c>
    </row>
    <row r="1569" spans="1:9" ht="36" x14ac:dyDescent="0.25">
      <c r="A1569" s="13" t="s">
        <v>488</v>
      </c>
      <c r="B1569" s="13" t="s">
        <v>95</v>
      </c>
      <c r="C1569" s="7" t="s">
        <v>489</v>
      </c>
      <c r="D1569" s="13" t="s">
        <v>125</v>
      </c>
      <c r="E1569" s="7" t="s">
        <v>3468</v>
      </c>
      <c r="F1569" s="7" t="s">
        <v>3469</v>
      </c>
      <c r="G1569" s="13" t="s">
        <v>123</v>
      </c>
      <c r="H1569" s="13" t="s">
        <v>3457</v>
      </c>
      <c r="I1569" s="13"/>
    </row>
    <row r="1570" spans="1:9" ht="36" x14ac:dyDescent="0.25">
      <c r="A1570" s="15" t="s">
        <v>491</v>
      </c>
      <c r="B1570" s="15" t="s">
        <v>95</v>
      </c>
      <c r="C1570" s="9" t="s">
        <v>492</v>
      </c>
      <c r="D1570" s="15" t="s">
        <v>126</v>
      </c>
      <c r="E1570" s="9" t="s">
        <v>3470</v>
      </c>
      <c r="F1570" s="9"/>
      <c r="G1570" s="15" t="s">
        <v>122</v>
      </c>
      <c r="H1570" s="15" t="s">
        <v>493</v>
      </c>
      <c r="I1570" s="15" t="s">
        <v>1275</v>
      </c>
    </row>
    <row r="1571" spans="1:9" ht="18" x14ac:dyDescent="0.25">
      <c r="A1571" s="13" t="s">
        <v>491</v>
      </c>
      <c r="B1571" s="13" t="s">
        <v>95</v>
      </c>
      <c r="C1571" s="7" t="s">
        <v>492</v>
      </c>
      <c r="D1571" s="13" t="s">
        <v>126</v>
      </c>
      <c r="E1571" s="7" t="s">
        <v>3471</v>
      </c>
      <c r="F1571" s="7"/>
      <c r="G1571" s="13" t="s">
        <v>122</v>
      </c>
      <c r="H1571" s="13" t="s">
        <v>493</v>
      </c>
      <c r="I1571" s="13"/>
    </row>
    <row r="1572" spans="1:9" ht="18" x14ac:dyDescent="0.25">
      <c r="A1572" s="15" t="s">
        <v>494</v>
      </c>
      <c r="B1572" s="15" t="s">
        <v>95</v>
      </c>
      <c r="C1572" s="9" t="s">
        <v>495</v>
      </c>
      <c r="D1572" s="15" t="s">
        <v>126</v>
      </c>
      <c r="E1572" s="9" t="s">
        <v>3472</v>
      </c>
      <c r="F1572" s="9"/>
      <c r="G1572" s="15" t="s">
        <v>122</v>
      </c>
      <c r="H1572" s="15" t="s">
        <v>496</v>
      </c>
      <c r="I1572" s="15"/>
    </row>
    <row r="1573" spans="1:9" ht="18" x14ac:dyDescent="0.25">
      <c r="A1573" s="13" t="s">
        <v>494</v>
      </c>
      <c r="B1573" s="13" t="s">
        <v>95</v>
      </c>
      <c r="C1573" s="7" t="s">
        <v>495</v>
      </c>
      <c r="D1573" s="13" t="s">
        <v>126</v>
      </c>
      <c r="E1573" s="7" t="s">
        <v>3473</v>
      </c>
      <c r="F1573" s="7"/>
      <c r="G1573" s="13" t="s">
        <v>122</v>
      </c>
      <c r="H1573" s="13" t="s">
        <v>496</v>
      </c>
      <c r="I1573" s="13"/>
    </row>
    <row r="1574" spans="1:9" ht="18" x14ac:dyDescent="0.25">
      <c r="A1574" s="15" t="s">
        <v>494</v>
      </c>
      <c r="B1574" s="15" t="s">
        <v>95</v>
      </c>
      <c r="C1574" s="9" t="s">
        <v>495</v>
      </c>
      <c r="D1574" s="15" t="s">
        <v>126</v>
      </c>
      <c r="E1574" s="9" t="s">
        <v>3474</v>
      </c>
      <c r="F1574" s="9"/>
      <c r="G1574" s="15" t="s">
        <v>122</v>
      </c>
      <c r="H1574" s="15" t="s">
        <v>496</v>
      </c>
      <c r="I1574" s="15"/>
    </row>
    <row r="1575" spans="1:9" ht="18" x14ac:dyDescent="0.25">
      <c r="A1575" s="13" t="s">
        <v>497</v>
      </c>
      <c r="B1575" s="13" t="s">
        <v>95</v>
      </c>
      <c r="C1575" s="7" t="s">
        <v>498</v>
      </c>
      <c r="D1575" s="13" t="s">
        <v>125</v>
      </c>
      <c r="E1575" s="7" t="s">
        <v>3475</v>
      </c>
      <c r="F1575" s="7"/>
      <c r="G1575" s="13" t="s">
        <v>121</v>
      </c>
      <c r="H1575" s="13" t="s">
        <v>317</v>
      </c>
      <c r="I1575" s="13"/>
    </row>
    <row r="1576" spans="1:9" ht="18" x14ac:dyDescent="0.25">
      <c r="A1576" s="15" t="s">
        <v>497</v>
      </c>
      <c r="B1576" s="15" t="s">
        <v>95</v>
      </c>
      <c r="C1576" s="9" t="s">
        <v>498</v>
      </c>
      <c r="D1576" s="15" t="s">
        <v>125</v>
      </c>
      <c r="E1576" s="9" t="s">
        <v>3476</v>
      </c>
      <c r="F1576" s="9"/>
      <c r="G1576" s="15" t="s">
        <v>122</v>
      </c>
      <c r="H1576" s="15" t="s">
        <v>317</v>
      </c>
      <c r="I1576" s="15"/>
    </row>
    <row r="1577" spans="1:9" ht="36" x14ac:dyDescent="0.25">
      <c r="A1577" s="13" t="s">
        <v>499</v>
      </c>
      <c r="B1577" s="13" t="s">
        <v>96</v>
      </c>
      <c r="C1577" s="7" t="s">
        <v>500</v>
      </c>
      <c r="D1577" s="13" t="s">
        <v>124</v>
      </c>
      <c r="E1577" s="7" t="s">
        <v>3477</v>
      </c>
      <c r="F1577" s="7"/>
      <c r="G1577" s="13" t="s">
        <v>123</v>
      </c>
      <c r="H1577" s="13" t="s">
        <v>501</v>
      </c>
      <c r="I1577" s="13"/>
    </row>
    <row r="1578" spans="1:9" ht="18" x14ac:dyDescent="0.25">
      <c r="A1578" s="15" t="s">
        <v>499</v>
      </c>
      <c r="B1578" s="15" t="s">
        <v>96</v>
      </c>
      <c r="C1578" s="9" t="s">
        <v>500</v>
      </c>
      <c r="D1578" s="15" t="s">
        <v>124</v>
      </c>
      <c r="E1578" s="9" t="s">
        <v>3478</v>
      </c>
      <c r="F1578" s="9"/>
      <c r="G1578" s="15" t="s">
        <v>123</v>
      </c>
      <c r="H1578" s="15" t="s">
        <v>501</v>
      </c>
      <c r="I1578" s="15"/>
    </row>
    <row r="1579" spans="1:9" ht="18" x14ac:dyDescent="0.25">
      <c r="A1579" s="13" t="s">
        <v>499</v>
      </c>
      <c r="B1579" s="13" t="s">
        <v>96</v>
      </c>
      <c r="C1579" s="7" t="s">
        <v>500</v>
      </c>
      <c r="D1579" s="13" t="s">
        <v>124</v>
      </c>
      <c r="E1579" s="7" t="s">
        <v>3479</v>
      </c>
      <c r="F1579" s="7"/>
      <c r="G1579" s="13" t="s">
        <v>123</v>
      </c>
      <c r="H1579" s="13" t="s">
        <v>501</v>
      </c>
      <c r="I1579" s="13"/>
    </row>
    <row r="1580" spans="1:9" ht="18" x14ac:dyDescent="0.25">
      <c r="A1580" s="15" t="s">
        <v>499</v>
      </c>
      <c r="B1580" s="15" t="s">
        <v>96</v>
      </c>
      <c r="C1580" s="9" t="s">
        <v>500</v>
      </c>
      <c r="D1580" s="15" t="s">
        <v>124</v>
      </c>
      <c r="E1580" s="9" t="s">
        <v>3480</v>
      </c>
      <c r="F1580" s="9"/>
      <c r="G1580" s="15" t="s">
        <v>123</v>
      </c>
      <c r="H1580" s="15" t="s">
        <v>501</v>
      </c>
      <c r="I1580" s="15"/>
    </row>
    <row r="1581" spans="1:9" ht="18" x14ac:dyDescent="0.25">
      <c r="A1581" s="13" t="s">
        <v>499</v>
      </c>
      <c r="B1581" s="13" t="s">
        <v>96</v>
      </c>
      <c r="C1581" s="7" t="s">
        <v>500</v>
      </c>
      <c r="D1581" s="13" t="s">
        <v>124</v>
      </c>
      <c r="E1581" s="7" t="s">
        <v>3481</v>
      </c>
      <c r="F1581" s="7"/>
      <c r="G1581" s="13" t="s">
        <v>123</v>
      </c>
      <c r="H1581" s="13" t="s">
        <v>501</v>
      </c>
      <c r="I1581" s="13"/>
    </row>
    <row r="1582" spans="1:9" ht="18" x14ac:dyDescent="0.25">
      <c r="A1582" s="15" t="s">
        <v>499</v>
      </c>
      <c r="B1582" s="15" t="s">
        <v>96</v>
      </c>
      <c r="C1582" s="9" t="s">
        <v>500</v>
      </c>
      <c r="D1582" s="15" t="s">
        <v>124</v>
      </c>
      <c r="E1582" s="9" t="s">
        <v>3482</v>
      </c>
      <c r="F1582" s="9"/>
      <c r="G1582" s="15" t="s">
        <v>123</v>
      </c>
      <c r="H1582" s="15" t="s">
        <v>501</v>
      </c>
      <c r="I1582" s="15"/>
    </row>
    <row r="1583" spans="1:9" ht="18" x14ac:dyDescent="0.25">
      <c r="A1583" s="13" t="s">
        <v>502</v>
      </c>
      <c r="B1583" s="13" t="s">
        <v>96</v>
      </c>
      <c r="C1583" s="7" t="s">
        <v>158</v>
      </c>
      <c r="D1583" s="13" t="s">
        <v>124</v>
      </c>
      <c r="E1583" s="7" t="s">
        <v>3483</v>
      </c>
      <c r="F1583" s="7"/>
      <c r="G1583" s="13" t="s">
        <v>123</v>
      </c>
      <c r="H1583" s="13" t="s">
        <v>159</v>
      </c>
      <c r="I1583" s="13"/>
    </row>
    <row r="1584" spans="1:9" ht="18" x14ac:dyDescent="0.25">
      <c r="A1584" s="15" t="s">
        <v>502</v>
      </c>
      <c r="B1584" s="15" t="s">
        <v>96</v>
      </c>
      <c r="C1584" s="9" t="s">
        <v>158</v>
      </c>
      <c r="D1584" s="15" t="s">
        <v>124</v>
      </c>
      <c r="E1584" s="9" t="s">
        <v>3484</v>
      </c>
      <c r="F1584" s="9"/>
      <c r="G1584" s="15" t="s">
        <v>123</v>
      </c>
      <c r="H1584" s="15" t="s">
        <v>159</v>
      </c>
      <c r="I1584" s="15"/>
    </row>
    <row r="1585" spans="1:9" ht="18" x14ac:dyDescent="0.25">
      <c r="A1585" s="13" t="s">
        <v>502</v>
      </c>
      <c r="B1585" s="13" t="s">
        <v>96</v>
      </c>
      <c r="C1585" s="7" t="s">
        <v>158</v>
      </c>
      <c r="D1585" s="13" t="s">
        <v>125</v>
      </c>
      <c r="E1585" s="7" t="s">
        <v>3485</v>
      </c>
      <c r="F1585" s="7"/>
      <c r="G1585" s="13" t="s">
        <v>122</v>
      </c>
      <c r="H1585" s="13" t="s">
        <v>159</v>
      </c>
      <c r="I1585" s="13"/>
    </row>
    <row r="1586" spans="1:9" ht="18" x14ac:dyDescent="0.25">
      <c r="A1586" s="15" t="s">
        <v>502</v>
      </c>
      <c r="B1586" s="15" t="s">
        <v>96</v>
      </c>
      <c r="C1586" s="9" t="s">
        <v>158</v>
      </c>
      <c r="D1586" s="15" t="s">
        <v>125</v>
      </c>
      <c r="E1586" s="9" t="s">
        <v>3486</v>
      </c>
      <c r="F1586" s="9"/>
      <c r="G1586" s="15" t="s">
        <v>122</v>
      </c>
      <c r="H1586" s="15" t="s">
        <v>159</v>
      </c>
      <c r="I1586" s="15"/>
    </row>
    <row r="1587" spans="1:9" ht="18" x14ac:dyDescent="0.25">
      <c r="A1587" s="13" t="s">
        <v>502</v>
      </c>
      <c r="B1587" s="13" t="s">
        <v>96</v>
      </c>
      <c r="C1587" s="7" t="s">
        <v>158</v>
      </c>
      <c r="D1587" s="13" t="s">
        <v>125</v>
      </c>
      <c r="E1587" s="7" t="s">
        <v>3487</v>
      </c>
      <c r="F1587" s="7"/>
      <c r="G1587" s="13" t="s">
        <v>121</v>
      </c>
      <c r="H1587" s="13" t="s">
        <v>159</v>
      </c>
      <c r="I1587" s="13"/>
    </row>
    <row r="1588" spans="1:9" ht="18" x14ac:dyDescent="0.25">
      <c r="A1588" s="15" t="s">
        <v>502</v>
      </c>
      <c r="B1588" s="15" t="s">
        <v>96</v>
      </c>
      <c r="C1588" s="9" t="s">
        <v>158</v>
      </c>
      <c r="D1588" s="15" t="s">
        <v>125</v>
      </c>
      <c r="E1588" s="9" t="s">
        <v>3488</v>
      </c>
      <c r="F1588" s="9" t="s">
        <v>3489</v>
      </c>
      <c r="G1588" s="15" t="s">
        <v>122</v>
      </c>
      <c r="H1588" s="15" t="s">
        <v>159</v>
      </c>
      <c r="I1588" s="15"/>
    </row>
    <row r="1589" spans="1:9" ht="18" x14ac:dyDescent="0.25">
      <c r="A1589" s="13" t="s">
        <v>502</v>
      </c>
      <c r="B1589" s="13" t="s">
        <v>96</v>
      </c>
      <c r="C1589" s="7" t="s">
        <v>158</v>
      </c>
      <c r="D1589" s="13" t="s">
        <v>125</v>
      </c>
      <c r="E1589" s="7" t="s">
        <v>3490</v>
      </c>
      <c r="F1589" s="7"/>
      <c r="G1589" s="13" t="s">
        <v>122</v>
      </c>
      <c r="H1589" s="13" t="s">
        <v>159</v>
      </c>
      <c r="I1589" s="13"/>
    </row>
    <row r="1590" spans="1:9" ht="18" x14ac:dyDescent="0.25">
      <c r="A1590" s="15" t="s">
        <v>502</v>
      </c>
      <c r="B1590" s="15" t="s">
        <v>96</v>
      </c>
      <c r="C1590" s="9" t="s">
        <v>158</v>
      </c>
      <c r="D1590" s="15" t="s">
        <v>126</v>
      </c>
      <c r="E1590" s="9" t="s">
        <v>3491</v>
      </c>
      <c r="F1590" s="9"/>
      <c r="G1590" s="15" t="s">
        <v>122</v>
      </c>
      <c r="H1590" s="15" t="s">
        <v>159</v>
      </c>
      <c r="I1590" s="15"/>
    </row>
    <row r="1591" spans="1:9" ht="18" x14ac:dyDescent="0.25">
      <c r="A1591" s="13" t="s">
        <v>502</v>
      </c>
      <c r="B1591" s="13" t="s">
        <v>96</v>
      </c>
      <c r="C1591" s="7" t="s">
        <v>158</v>
      </c>
      <c r="D1591" s="13" t="s">
        <v>126</v>
      </c>
      <c r="E1591" s="7" t="s">
        <v>3492</v>
      </c>
      <c r="F1591" s="7"/>
      <c r="G1591" s="13" t="s">
        <v>121</v>
      </c>
      <c r="H1591" s="13" t="s">
        <v>779</v>
      </c>
      <c r="I1591" s="13"/>
    </row>
    <row r="1592" spans="1:9" ht="18" x14ac:dyDescent="0.25">
      <c r="A1592" s="15" t="s">
        <v>502</v>
      </c>
      <c r="B1592" s="15" t="s">
        <v>96</v>
      </c>
      <c r="C1592" s="9" t="s">
        <v>158</v>
      </c>
      <c r="D1592" s="15" t="s">
        <v>126</v>
      </c>
      <c r="E1592" s="9" t="s">
        <v>3493</v>
      </c>
      <c r="F1592" s="9"/>
      <c r="G1592" s="15" t="s">
        <v>121</v>
      </c>
      <c r="H1592" s="15" t="s">
        <v>779</v>
      </c>
      <c r="I1592" s="15"/>
    </row>
    <row r="1593" spans="1:9" ht="18" x14ac:dyDescent="0.25">
      <c r="A1593" s="13" t="s">
        <v>502</v>
      </c>
      <c r="B1593" s="13" t="s">
        <v>96</v>
      </c>
      <c r="C1593" s="7" t="s">
        <v>158</v>
      </c>
      <c r="D1593" s="13" t="s">
        <v>124</v>
      </c>
      <c r="E1593" s="7" t="s">
        <v>3494</v>
      </c>
      <c r="F1593" s="7"/>
      <c r="G1593" s="13" t="s">
        <v>123</v>
      </c>
      <c r="H1593" s="13" t="s">
        <v>779</v>
      </c>
      <c r="I1593" s="13"/>
    </row>
    <row r="1594" spans="1:9" ht="18" x14ac:dyDescent="0.25">
      <c r="A1594" s="15" t="s">
        <v>502</v>
      </c>
      <c r="B1594" s="15" t="s">
        <v>96</v>
      </c>
      <c r="C1594" s="9" t="s">
        <v>158</v>
      </c>
      <c r="D1594" s="15" t="s">
        <v>126</v>
      </c>
      <c r="E1594" s="9" t="s">
        <v>3495</v>
      </c>
      <c r="F1594" s="9"/>
      <c r="G1594" s="15" t="s">
        <v>122</v>
      </c>
      <c r="H1594" s="15" t="s">
        <v>779</v>
      </c>
      <c r="I1594" s="15"/>
    </row>
    <row r="1595" spans="1:9" ht="18" x14ac:dyDescent="0.25">
      <c r="A1595" s="13" t="s">
        <v>502</v>
      </c>
      <c r="B1595" s="13" t="s">
        <v>96</v>
      </c>
      <c r="C1595" s="7" t="s">
        <v>158</v>
      </c>
      <c r="D1595" s="13" t="s">
        <v>126</v>
      </c>
      <c r="E1595" s="7" t="s">
        <v>3496</v>
      </c>
      <c r="F1595" s="7"/>
      <c r="G1595" s="13" t="s">
        <v>121</v>
      </c>
      <c r="H1595" s="13" t="s">
        <v>779</v>
      </c>
      <c r="I1595" s="13"/>
    </row>
    <row r="1596" spans="1:9" ht="18" x14ac:dyDescent="0.25">
      <c r="A1596" s="15" t="s">
        <v>502</v>
      </c>
      <c r="B1596" s="15" t="s">
        <v>96</v>
      </c>
      <c r="C1596" s="9" t="s">
        <v>158</v>
      </c>
      <c r="D1596" s="15" t="s">
        <v>126</v>
      </c>
      <c r="E1596" s="9" t="s">
        <v>3497</v>
      </c>
      <c r="F1596" s="9"/>
      <c r="G1596" s="15" t="s">
        <v>122</v>
      </c>
      <c r="H1596" s="15" t="s">
        <v>779</v>
      </c>
      <c r="I1596" s="15"/>
    </row>
    <row r="1597" spans="1:9" ht="18" x14ac:dyDescent="0.25">
      <c r="A1597" s="13" t="s">
        <v>502</v>
      </c>
      <c r="B1597" s="13" t="s">
        <v>96</v>
      </c>
      <c r="C1597" s="7" t="s">
        <v>158</v>
      </c>
      <c r="D1597" s="13" t="s">
        <v>126</v>
      </c>
      <c r="E1597" s="7" t="s">
        <v>3498</v>
      </c>
      <c r="F1597" s="7"/>
      <c r="G1597" s="13" t="s">
        <v>121</v>
      </c>
      <c r="H1597" s="13" t="s">
        <v>779</v>
      </c>
      <c r="I1597" s="13"/>
    </row>
    <row r="1598" spans="1:9" ht="18" x14ac:dyDescent="0.25">
      <c r="A1598" s="15" t="s">
        <v>502</v>
      </c>
      <c r="B1598" s="15" t="s">
        <v>96</v>
      </c>
      <c r="C1598" s="9" t="s">
        <v>158</v>
      </c>
      <c r="D1598" s="15" t="s">
        <v>126</v>
      </c>
      <c r="E1598" s="9" t="s">
        <v>3499</v>
      </c>
      <c r="F1598" s="9"/>
      <c r="G1598" s="15" t="s">
        <v>121</v>
      </c>
      <c r="H1598" s="15" t="s">
        <v>779</v>
      </c>
      <c r="I1598" s="15"/>
    </row>
    <row r="1599" spans="1:9" ht="18" x14ac:dyDescent="0.25">
      <c r="A1599" s="13" t="s">
        <v>502</v>
      </c>
      <c r="B1599" s="13" t="s">
        <v>96</v>
      </c>
      <c r="C1599" s="7" t="s">
        <v>158</v>
      </c>
      <c r="D1599" s="13" t="s">
        <v>126</v>
      </c>
      <c r="E1599" s="7" t="s">
        <v>3500</v>
      </c>
      <c r="F1599" s="7"/>
      <c r="G1599" s="13" t="s">
        <v>122</v>
      </c>
      <c r="H1599" s="13" t="s">
        <v>779</v>
      </c>
      <c r="I1599" s="13"/>
    </row>
    <row r="1600" spans="1:9" ht="18" x14ac:dyDescent="0.25">
      <c r="A1600" s="15" t="s">
        <v>502</v>
      </c>
      <c r="B1600" s="15" t="s">
        <v>96</v>
      </c>
      <c r="C1600" s="9" t="s">
        <v>158</v>
      </c>
      <c r="D1600" s="15" t="s">
        <v>126</v>
      </c>
      <c r="E1600" s="9" t="s">
        <v>3501</v>
      </c>
      <c r="F1600" s="9"/>
      <c r="G1600" s="15" t="s">
        <v>122</v>
      </c>
      <c r="H1600" s="15" t="s">
        <v>779</v>
      </c>
      <c r="I1600" s="15"/>
    </row>
    <row r="1601" spans="1:9" ht="18" x14ac:dyDescent="0.25">
      <c r="A1601" s="13" t="s">
        <v>502</v>
      </c>
      <c r="B1601" s="13" t="s">
        <v>96</v>
      </c>
      <c r="C1601" s="7" t="s">
        <v>158</v>
      </c>
      <c r="D1601" s="13" t="s">
        <v>126</v>
      </c>
      <c r="E1601" s="7" t="s">
        <v>3502</v>
      </c>
      <c r="F1601" s="7"/>
      <c r="G1601" s="13" t="s">
        <v>121</v>
      </c>
      <c r="H1601" s="13" t="s">
        <v>779</v>
      </c>
      <c r="I1601" s="13"/>
    </row>
    <row r="1602" spans="1:9" ht="18" x14ac:dyDescent="0.25">
      <c r="A1602" s="15" t="s">
        <v>502</v>
      </c>
      <c r="B1602" s="15" t="s">
        <v>96</v>
      </c>
      <c r="C1602" s="9" t="s">
        <v>158</v>
      </c>
      <c r="D1602" s="15" t="s">
        <v>127</v>
      </c>
      <c r="E1602" s="9" t="s">
        <v>3503</v>
      </c>
      <c r="F1602" s="9"/>
      <c r="G1602" s="15" t="s">
        <v>121</v>
      </c>
      <c r="H1602" s="15" t="s">
        <v>779</v>
      </c>
      <c r="I1602" s="15"/>
    </row>
    <row r="1603" spans="1:9" ht="18" x14ac:dyDescent="0.25">
      <c r="A1603" s="13" t="s">
        <v>502</v>
      </c>
      <c r="B1603" s="13" t="s">
        <v>96</v>
      </c>
      <c r="C1603" s="7" t="s">
        <v>158</v>
      </c>
      <c r="D1603" s="13" t="s">
        <v>126</v>
      </c>
      <c r="E1603" s="7" t="s">
        <v>3504</v>
      </c>
      <c r="F1603" s="7"/>
      <c r="G1603" s="13" t="s">
        <v>122</v>
      </c>
      <c r="H1603" s="13" t="s">
        <v>779</v>
      </c>
      <c r="I1603" s="13"/>
    </row>
    <row r="1604" spans="1:9" ht="18" x14ac:dyDescent="0.25">
      <c r="A1604" s="15" t="s">
        <v>502</v>
      </c>
      <c r="B1604" s="15" t="s">
        <v>96</v>
      </c>
      <c r="C1604" s="9" t="s">
        <v>158</v>
      </c>
      <c r="D1604" s="15" t="s">
        <v>126</v>
      </c>
      <c r="E1604" s="9" t="s">
        <v>3505</v>
      </c>
      <c r="F1604" s="9"/>
      <c r="G1604" s="15" t="s">
        <v>121</v>
      </c>
      <c r="H1604" s="15" t="s">
        <v>779</v>
      </c>
      <c r="I1604" s="15"/>
    </row>
    <row r="1605" spans="1:9" ht="18" x14ac:dyDescent="0.25">
      <c r="A1605" s="13" t="s">
        <v>502</v>
      </c>
      <c r="B1605" s="13" t="s">
        <v>96</v>
      </c>
      <c r="C1605" s="7" t="s">
        <v>158</v>
      </c>
      <c r="D1605" s="13" t="s">
        <v>126</v>
      </c>
      <c r="E1605" s="7" t="s">
        <v>3506</v>
      </c>
      <c r="F1605" s="7"/>
      <c r="G1605" s="13" t="s">
        <v>121</v>
      </c>
      <c r="H1605" s="13" t="s">
        <v>779</v>
      </c>
      <c r="I1605" s="13"/>
    </row>
    <row r="1606" spans="1:9" ht="18" x14ac:dyDescent="0.25">
      <c r="A1606" s="15" t="s">
        <v>502</v>
      </c>
      <c r="B1606" s="15" t="s">
        <v>96</v>
      </c>
      <c r="C1606" s="9" t="s">
        <v>158</v>
      </c>
      <c r="D1606" s="15" t="s">
        <v>126</v>
      </c>
      <c r="E1606" s="9" t="s">
        <v>3507</v>
      </c>
      <c r="F1606" s="9"/>
      <c r="G1606" s="15" t="s">
        <v>121</v>
      </c>
      <c r="H1606" s="15" t="s">
        <v>779</v>
      </c>
      <c r="I1606" s="15"/>
    </row>
    <row r="1607" spans="1:9" ht="18" x14ac:dyDescent="0.25">
      <c r="A1607" s="13" t="s">
        <v>502</v>
      </c>
      <c r="B1607" s="13" t="s">
        <v>96</v>
      </c>
      <c r="C1607" s="7" t="s">
        <v>158</v>
      </c>
      <c r="D1607" s="13" t="s">
        <v>126</v>
      </c>
      <c r="E1607" s="7" t="s">
        <v>3508</v>
      </c>
      <c r="F1607" s="7"/>
      <c r="G1607" s="13" t="s">
        <v>121</v>
      </c>
      <c r="H1607" s="13" t="s">
        <v>779</v>
      </c>
      <c r="I1607" s="13" t="s">
        <v>1275</v>
      </c>
    </row>
    <row r="1608" spans="1:9" ht="18" x14ac:dyDescent="0.25">
      <c r="A1608" s="15" t="s">
        <v>502</v>
      </c>
      <c r="B1608" s="15" t="s">
        <v>96</v>
      </c>
      <c r="C1608" s="9" t="s">
        <v>158</v>
      </c>
      <c r="D1608" s="15" t="s">
        <v>126</v>
      </c>
      <c r="E1608" s="9" t="s">
        <v>3509</v>
      </c>
      <c r="F1608" s="9"/>
      <c r="G1608" s="15" t="s">
        <v>121</v>
      </c>
      <c r="H1608" s="15" t="s">
        <v>779</v>
      </c>
      <c r="I1608" s="15" t="s">
        <v>1275</v>
      </c>
    </row>
    <row r="1609" spans="1:9" ht="18" x14ac:dyDescent="0.25">
      <c r="A1609" s="13" t="s">
        <v>502</v>
      </c>
      <c r="B1609" s="13" t="s">
        <v>96</v>
      </c>
      <c r="C1609" s="7" t="s">
        <v>158</v>
      </c>
      <c r="D1609" s="13" t="s">
        <v>127</v>
      </c>
      <c r="E1609" s="7" t="s">
        <v>3510</v>
      </c>
      <c r="F1609" s="7"/>
      <c r="G1609" s="13" t="s">
        <v>122</v>
      </c>
      <c r="H1609" s="13" t="s">
        <v>3511</v>
      </c>
      <c r="I1609" s="13"/>
    </row>
    <row r="1610" spans="1:9" ht="18" x14ac:dyDescent="0.25">
      <c r="A1610" s="15" t="s">
        <v>502</v>
      </c>
      <c r="B1610" s="15" t="s">
        <v>96</v>
      </c>
      <c r="C1610" s="9" t="s">
        <v>158</v>
      </c>
      <c r="D1610" s="15" t="s">
        <v>126</v>
      </c>
      <c r="E1610" s="9" t="s">
        <v>3512</v>
      </c>
      <c r="F1610" s="9"/>
      <c r="G1610" s="15" t="s">
        <v>122</v>
      </c>
      <c r="H1610" s="15" t="s">
        <v>3511</v>
      </c>
      <c r="I1610" s="15"/>
    </row>
    <row r="1611" spans="1:9" ht="18" x14ac:dyDescent="0.25">
      <c r="A1611" s="13" t="s">
        <v>502</v>
      </c>
      <c r="B1611" s="13" t="s">
        <v>96</v>
      </c>
      <c r="C1611" s="7" t="s">
        <v>158</v>
      </c>
      <c r="D1611" s="13" t="s">
        <v>125</v>
      </c>
      <c r="E1611" s="7" t="s">
        <v>3513</v>
      </c>
      <c r="F1611" s="7"/>
      <c r="G1611" s="13" t="s">
        <v>121</v>
      </c>
      <c r="H1611" s="13" t="s">
        <v>317</v>
      </c>
      <c r="I1611" s="13"/>
    </row>
    <row r="1612" spans="1:9" ht="36" x14ac:dyDescent="0.25">
      <c r="A1612" s="15" t="s">
        <v>504</v>
      </c>
      <c r="B1612" s="15" t="s">
        <v>97</v>
      </c>
      <c r="C1612" s="9" t="s">
        <v>505</v>
      </c>
      <c r="D1612" s="15" t="s">
        <v>126</v>
      </c>
      <c r="E1612" s="9" t="s">
        <v>3514</v>
      </c>
      <c r="F1612" s="9" t="s">
        <v>3515</v>
      </c>
      <c r="G1612" s="15" t="s">
        <v>122</v>
      </c>
      <c r="H1612" s="15" t="s">
        <v>3511</v>
      </c>
      <c r="I1612" s="15" t="s">
        <v>1275</v>
      </c>
    </row>
    <row r="1613" spans="1:9" ht="36" x14ac:dyDescent="0.25">
      <c r="A1613" s="13" t="s">
        <v>504</v>
      </c>
      <c r="B1613" s="13" t="s">
        <v>97</v>
      </c>
      <c r="C1613" s="7" t="s">
        <v>505</v>
      </c>
      <c r="D1613" s="13" t="s">
        <v>124</v>
      </c>
      <c r="E1613" s="7" t="s">
        <v>3516</v>
      </c>
      <c r="F1613" s="7"/>
      <c r="G1613" s="13" t="s">
        <v>123</v>
      </c>
      <c r="H1613" s="13" t="s">
        <v>3511</v>
      </c>
      <c r="I1613" s="13"/>
    </row>
    <row r="1614" spans="1:9" ht="36" x14ac:dyDescent="0.25">
      <c r="A1614" s="15" t="s">
        <v>504</v>
      </c>
      <c r="B1614" s="15" t="s">
        <v>97</v>
      </c>
      <c r="C1614" s="9" t="s">
        <v>505</v>
      </c>
      <c r="D1614" s="15" t="s">
        <v>125</v>
      </c>
      <c r="E1614" s="9" t="s">
        <v>3517</v>
      </c>
      <c r="F1614" s="9"/>
      <c r="G1614" s="15" t="s">
        <v>123</v>
      </c>
      <c r="H1614" s="15" t="s">
        <v>3511</v>
      </c>
      <c r="I1614" s="15"/>
    </row>
    <row r="1615" spans="1:9" ht="36" x14ac:dyDescent="0.25">
      <c r="A1615" s="13" t="s">
        <v>504</v>
      </c>
      <c r="B1615" s="13" t="s">
        <v>97</v>
      </c>
      <c r="C1615" s="7" t="s">
        <v>505</v>
      </c>
      <c r="D1615" s="13" t="s">
        <v>125</v>
      </c>
      <c r="E1615" s="7" t="s">
        <v>3518</v>
      </c>
      <c r="F1615" s="7"/>
      <c r="G1615" s="13" t="s">
        <v>123</v>
      </c>
      <c r="H1615" s="13" t="s">
        <v>3511</v>
      </c>
      <c r="I1615" s="13"/>
    </row>
    <row r="1616" spans="1:9" ht="36" x14ac:dyDescent="0.25">
      <c r="A1616" s="15" t="s">
        <v>504</v>
      </c>
      <c r="B1616" s="15" t="s">
        <v>97</v>
      </c>
      <c r="C1616" s="9" t="s">
        <v>505</v>
      </c>
      <c r="D1616" s="15" t="s">
        <v>125</v>
      </c>
      <c r="E1616" s="9" t="s">
        <v>3519</v>
      </c>
      <c r="F1616" s="9"/>
      <c r="G1616" s="15" t="s">
        <v>123</v>
      </c>
      <c r="H1616" s="15" t="s">
        <v>3511</v>
      </c>
      <c r="I1616" s="15"/>
    </row>
    <row r="1617" spans="1:9" ht="36" x14ac:dyDescent="0.25">
      <c r="A1617" s="13" t="s">
        <v>504</v>
      </c>
      <c r="B1617" s="13" t="s">
        <v>97</v>
      </c>
      <c r="C1617" s="7" t="s">
        <v>505</v>
      </c>
      <c r="D1617" s="13" t="s">
        <v>125</v>
      </c>
      <c r="E1617" s="7" t="s">
        <v>3520</v>
      </c>
      <c r="F1617" s="7"/>
      <c r="G1617" s="13" t="s">
        <v>123</v>
      </c>
      <c r="H1617" s="13" t="s">
        <v>3511</v>
      </c>
      <c r="I1617" s="13"/>
    </row>
    <row r="1618" spans="1:9" ht="36" x14ac:dyDescent="0.25">
      <c r="A1618" s="15" t="s">
        <v>504</v>
      </c>
      <c r="B1618" s="15" t="s">
        <v>97</v>
      </c>
      <c r="C1618" s="9" t="s">
        <v>505</v>
      </c>
      <c r="D1618" s="15" t="s">
        <v>125</v>
      </c>
      <c r="E1618" s="9" t="s">
        <v>3521</v>
      </c>
      <c r="F1618" s="9"/>
      <c r="G1618" s="15" t="s">
        <v>121</v>
      </c>
      <c r="H1618" s="15" t="s">
        <v>3511</v>
      </c>
      <c r="I1618" s="15"/>
    </row>
    <row r="1619" spans="1:9" ht="36" x14ac:dyDescent="0.25">
      <c r="A1619" s="13" t="s">
        <v>504</v>
      </c>
      <c r="B1619" s="13" t="s">
        <v>97</v>
      </c>
      <c r="C1619" s="7" t="s">
        <v>505</v>
      </c>
      <c r="D1619" s="13" t="s">
        <v>126</v>
      </c>
      <c r="E1619" s="7" t="s">
        <v>3522</v>
      </c>
      <c r="F1619" s="7"/>
      <c r="G1619" s="13" t="s">
        <v>121</v>
      </c>
      <c r="H1619" s="13" t="s">
        <v>3511</v>
      </c>
      <c r="I1619" s="13"/>
    </row>
    <row r="1620" spans="1:9" ht="36" x14ac:dyDescent="0.25">
      <c r="A1620" s="15" t="s">
        <v>504</v>
      </c>
      <c r="B1620" s="15" t="s">
        <v>97</v>
      </c>
      <c r="C1620" s="9" t="s">
        <v>505</v>
      </c>
      <c r="D1620" s="15" t="s">
        <v>126</v>
      </c>
      <c r="E1620" s="9" t="s">
        <v>3523</v>
      </c>
      <c r="F1620" s="9"/>
      <c r="G1620" s="15" t="s">
        <v>121</v>
      </c>
      <c r="H1620" s="15" t="s">
        <v>3511</v>
      </c>
      <c r="I1620" s="15"/>
    </row>
    <row r="1621" spans="1:9" ht="36" x14ac:dyDescent="0.25">
      <c r="A1621" s="13" t="s">
        <v>504</v>
      </c>
      <c r="B1621" s="13" t="s">
        <v>97</v>
      </c>
      <c r="C1621" s="7" t="s">
        <v>505</v>
      </c>
      <c r="D1621" s="13" t="s">
        <v>125</v>
      </c>
      <c r="E1621" s="7" t="s">
        <v>3524</v>
      </c>
      <c r="F1621" s="7"/>
      <c r="G1621" s="13" t="s">
        <v>123</v>
      </c>
      <c r="H1621" s="13" t="s">
        <v>3511</v>
      </c>
      <c r="I1621" s="13"/>
    </row>
    <row r="1622" spans="1:9" ht="72" x14ac:dyDescent="0.25">
      <c r="A1622" s="15" t="s">
        <v>504</v>
      </c>
      <c r="B1622" s="15" t="s">
        <v>97</v>
      </c>
      <c r="C1622" s="9" t="s">
        <v>505</v>
      </c>
      <c r="D1622" s="15" t="s">
        <v>125</v>
      </c>
      <c r="E1622" s="9" t="s">
        <v>3525</v>
      </c>
      <c r="F1622" s="9" t="s">
        <v>3526</v>
      </c>
      <c r="G1622" s="15" t="s">
        <v>123</v>
      </c>
      <c r="H1622" s="15" t="s">
        <v>3511</v>
      </c>
      <c r="I1622" s="15" t="s">
        <v>1275</v>
      </c>
    </row>
    <row r="1623" spans="1:9" ht="36" x14ac:dyDescent="0.25">
      <c r="A1623" s="13" t="s">
        <v>504</v>
      </c>
      <c r="B1623" s="13" t="s">
        <v>97</v>
      </c>
      <c r="C1623" s="7" t="s">
        <v>505</v>
      </c>
      <c r="D1623" s="13" t="s">
        <v>126</v>
      </c>
      <c r="E1623" s="7" t="s">
        <v>3527</v>
      </c>
      <c r="F1623" s="7" t="s">
        <v>3528</v>
      </c>
      <c r="G1623" s="13" t="s">
        <v>121</v>
      </c>
      <c r="H1623" s="13" t="s">
        <v>3511</v>
      </c>
      <c r="I1623" s="13"/>
    </row>
    <row r="1624" spans="1:9" ht="36" x14ac:dyDescent="0.25">
      <c r="A1624" s="15" t="s">
        <v>504</v>
      </c>
      <c r="B1624" s="15" t="s">
        <v>97</v>
      </c>
      <c r="C1624" s="9" t="s">
        <v>505</v>
      </c>
      <c r="D1624" s="15" t="s">
        <v>126</v>
      </c>
      <c r="E1624" s="9" t="s">
        <v>3529</v>
      </c>
      <c r="F1624" s="9"/>
      <c r="G1624" s="15" t="s">
        <v>122</v>
      </c>
      <c r="H1624" s="15" t="s">
        <v>3511</v>
      </c>
      <c r="I1624" s="15"/>
    </row>
    <row r="1625" spans="1:9" ht="36" x14ac:dyDescent="0.25">
      <c r="A1625" s="13" t="s">
        <v>504</v>
      </c>
      <c r="B1625" s="13" t="s">
        <v>97</v>
      </c>
      <c r="C1625" s="7" t="s">
        <v>505</v>
      </c>
      <c r="D1625" s="13" t="s">
        <v>126</v>
      </c>
      <c r="E1625" s="7" t="s">
        <v>3530</v>
      </c>
      <c r="F1625" s="7" t="s">
        <v>3531</v>
      </c>
      <c r="G1625" s="13" t="s">
        <v>122</v>
      </c>
      <c r="H1625" s="13" t="s">
        <v>3511</v>
      </c>
      <c r="I1625" s="13"/>
    </row>
    <row r="1626" spans="1:9" ht="36" x14ac:dyDescent="0.25">
      <c r="A1626" s="15" t="s">
        <v>504</v>
      </c>
      <c r="B1626" s="15" t="s">
        <v>97</v>
      </c>
      <c r="C1626" s="9" t="s">
        <v>505</v>
      </c>
      <c r="D1626" s="15" t="s">
        <v>126</v>
      </c>
      <c r="E1626" s="9" t="s">
        <v>3532</v>
      </c>
      <c r="F1626" s="9"/>
      <c r="G1626" s="15" t="s">
        <v>121</v>
      </c>
      <c r="H1626" s="15" t="s">
        <v>509</v>
      </c>
      <c r="I1626" s="15"/>
    </row>
    <row r="1627" spans="1:9" ht="36" x14ac:dyDescent="0.25">
      <c r="A1627" s="13" t="s">
        <v>504</v>
      </c>
      <c r="B1627" s="13" t="s">
        <v>97</v>
      </c>
      <c r="C1627" s="7" t="s">
        <v>505</v>
      </c>
      <c r="D1627" s="13" t="s">
        <v>126</v>
      </c>
      <c r="E1627" s="7" t="s">
        <v>3533</v>
      </c>
      <c r="F1627" s="7" t="s">
        <v>3534</v>
      </c>
      <c r="G1627" s="13" t="s">
        <v>121</v>
      </c>
      <c r="H1627" s="13" t="s">
        <v>509</v>
      </c>
      <c r="I1627" s="13"/>
    </row>
    <row r="1628" spans="1:9" ht="36" x14ac:dyDescent="0.25">
      <c r="A1628" s="15" t="s">
        <v>504</v>
      </c>
      <c r="B1628" s="15" t="s">
        <v>97</v>
      </c>
      <c r="C1628" s="9" t="s">
        <v>505</v>
      </c>
      <c r="D1628" s="15" t="s">
        <v>126</v>
      </c>
      <c r="E1628" s="9" t="s">
        <v>3535</v>
      </c>
      <c r="F1628" s="9" t="s">
        <v>3536</v>
      </c>
      <c r="G1628" s="15" t="s">
        <v>121</v>
      </c>
      <c r="H1628" s="15" t="s">
        <v>509</v>
      </c>
      <c r="I1628" s="15"/>
    </row>
    <row r="1629" spans="1:9" ht="18" x14ac:dyDescent="0.25">
      <c r="A1629" s="13" t="s">
        <v>507</v>
      </c>
      <c r="B1629" s="13" t="s">
        <v>97</v>
      </c>
      <c r="C1629" s="7" t="s">
        <v>508</v>
      </c>
      <c r="D1629" s="13" t="s">
        <v>126</v>
      </c>
      <c r="E1629" s="7" t="s">
        <v>3537</v>
      </c>
      <c r="F1629" s="7"/>
      <c r="G1629" s="13" t="s">
        <v>121</v>
      </c>
      <c r="H1629" s="13" t="s">
        <v>509</v>
      </c>
      <c r="I1629" s="13"/>
    </row>
    <row r="1630" spans="1:9" ht="18" x14ac:dyDescent="0.25">
      <c r="A1630" s="15" t="s">
        <v>507</v>
      </c>
      <c r="B1630" s="15" t="s">
        <v>97</v>
      </c>
      <c r="C1630" s="9" t="s">
        <v>508</v>
      </c>
      <c r="D1630" s="15" t="s">
        <v>126</v>
      </c>
      <c r="E1630" s="9" t="s">
        <v>3538</v>
      </c>
      <c r="F1630" s="9" t="s">
        <v>3539</v>
      </c>
      <c r="G1630" s="15" t="s">
        <v>122</v>
      </c>
      <c r="H1630" s="15" t="s">
        <v>509</v>
      </c>
      <c r="I1630" s="15"/>
    </row>
    <row r="1631" spans="1:9" ht="18" x14ac:dyDescent="0.25">
      <c r="A1631" s="13" t="s">
        <v>507</v>
      </c>
      <c r="B1631" s="13" t="s">
        <v>97</v>
      </c>
      <c r="C1631" s="7" t="s">
        <v>508</v>
      </c>
      <c r="D1631" s="13" t="s">
        <v>126</v>
      </c>
      <c r="E1631" s="7" t="s">
        <v>3540</v>
      </c>
      <c r="F1631" s="7" t="s">
        <v>3541</v>
      </c>
      <c r="G1631" s="13" t="s">
        <v>122</v>
      </c>
      <c r="H1631" s="13" t="s">
        <v>509</v>
      </c>
      <c r="I1631" s="13"/>
    </row>
    <row r="1632" spans="1:9" ht="18" x14ac:dyDescent="0.25">
      <c r="A1632" s="15" t="s">
        <v>507</v>
      </c>
      <c r="B1632" s="15" t="s">
        <v>97</v>
      </c>
      <c r="C1632" s="9" t="s">
        <v>508</v>
      </c>
      <c r="D1632" s="15" t="s">
        <v>126</v>
      </c>
      <c r="E1632" s="9" t="s">
        <v>3542</v>
      </c>
      <c r="F1632" s="9" t="s">
        <v>3543</v>
      </c>
      <c r="G1632" s="15" t="s">
        <v>122</v>
      </c>
      <c r="H1632" s="15" t="s">
        <v>509</v>
      </c>
      <c r="I1632" s="15"/>
    </row>
    <row r="1633" spans="1:9" ht="18" x14ac:dyDescent="0.25">
      <c r="A1633" s="13" t="s">
        <v>507</v>
      </c>
      <c r="B1633" s="13" t="s">
        <v>97</v>
      </c>
      <c r="C1633" s="7" t="s">
        <v>508</v>
      </c>
      <c r="D1633" s="13" t="s">
        <v>126</v>
      </c>
      <c r="E1633" s="7" t="s">
        <v>3544</v>
      </c>
      <c r="F1633" s="7"/>
      <c r="G1633" s="13" t="s">
        <v>122</v>
      </c>
      <c r="H1633" s="13" t="s">
        <v>509</v>
      </c>
      <c r="I1633" s="13"/>
    </row>
    <row r="1634" spans="1:9" ht="18" x14ac:dyDescent="0.25">
      <c r="A1634" s="15" t="s">
        <v>507</v>
      </c>
      <c r="B1634" s="15" t="s">
        <v>97</v>
      </c>
      <c r="C1634" s="9" t="s">
        <v>508</v>
      </c>
      <c r="D1634" s="15" t="s">
        <v>126</v>
      </c>
      <c r="E1634" s="9" t="s">
        <v>3545</v>
      </c>
      <c r="F1634" s="9" t="s">
        <v>3546</v>
      </c>
      <c r="G1634" s="15" t="s">
        <v>121</v>
      </c>
      <c r="H1634" s="15" t="s">
        <v>509</v>
      </c>
      <c r="I1634" s="15"/>
    </row>
    <row r="1635" spans="1:9" ht="18" x14ac:dyDescent="0.25">
      <c r="A1635" s="13" t="s">
        <v>510</v>
      </c>
      <c r="B1635" s="13" t="s">
        <v>97</v>
      </c>
      <c r="C1635" s="7" t="s">
        <v>511</v>
      </c>
      <c r="D1635" s="13" t="s">
        <v>126</v>
      </c>
      <c r="E1635" s="7" t="s">
        <v>3547</v>
      </c>
      <c r="F1635" s="7"/>
      <c r="G1635" s="13" t="s">
        <v>122</v>
      </c>
      <c r="H1635" s="13" t="s">
        <v>509</v>
      </c>
      <c r="I1635" s="13"/>
    </row>
    <row r="1636" spans="1:9" ht="18" x14ac:dyDescent="0.25">
      <c r="A1636" s="15" t="s">
        <v>510</v>
      </c>
      <c r="B1636" s="15" t="s">
        <v>97</v>
      </c>
      <c r="C1636" s="9" t="s">
        <v>511</v>
      </c>
      <c r="D1636" s="15" t="s">
        <v>126</v>
      </c>
      <c r="E1636" s="9" t="s">
        <v>3548</v>
      </c>
      <c r="F1636" s="9"/>
      <c r="G1636" s="15" t="s">
        <v>122</v>
      </c>
      <c r="H1636" s="15" t="s">
        <v>509</v>
      </c>
      <c r="I1636" s="15"/>
    </row>
    <row r="1637" spans="1:9" ht="18" x14ac:dyDescent="0.25">
      <c r="A1637" s="13" t="s">
        <v>510</v>
      </c>
      <c r="B1637" s="13" t="s">
        <v>97</v>
      </c>
      <c r="C1637" s="7" t="s">
        <v>511</v>
      </c>
      <c r="D1637" s="13" t="s">
        <v>126</v>
      </c>
      <c r="E1637" s="7" t="s">
        <v>3549</v>
      </c>
      <c r="F1637" s="7" t="s">
        <v>3550</v>
      </c>
      <c r="G1637" s="13" t="s">
        <v>121</v>
      </c>
      <c r="H1637" s="13" t="s">
        <v>509</v>
      </c>
      <c r="I1637" s="13"/>
    </row>
    <row r="1638" spans="1:9" ht="18" x14ac:dyDescent="0.25">
      <c r="A1638" s="15" t="s">
        <v>510</v>
      </c>
      <c r="B1638" s="15" t="s">
        <v>97</v>
      </c>
      <c r="C1638" s="9" t="s">
        <v>511</v>
      </c>
      <c r="D1638" s="15" t="s">
        <v>126</v>
      </c>
      <c r="E1638" s="9" t="s">
        <v>3551</v>
      </c>
      <c r="F1638" s="9"/>
      <c r="G1638" s="15" t="s">
        <v>122</v>
      </c>
      <c r="H1638" s="15" t="s">
        <v>509</v>
      </c>
      <c r="I1638" s="15"/>
    </row>
    <row r="1639" spans="1:9" ht="18" x14ac:dyDescent="0.25">
      <c r="A1639" s="13" t="s">
        <v>510</v>
      </c>
      <c r="B1639" s="13" t="s">
        <v>97</v>
      </c>
      <c r="C1639" s="7" t="s">
        <v>511</v>
      </c>
      <c r="D1639" s="13" t="s">
        <v>126</v>
      </c>
      <c r="E1639" s="7" t="s">
        <v>3552</v>
      </c>
      <c r="F1639" s="7"/>
      <c r="G1639" s="13" t="s">
        <v>122</v>
      </c>
      <c r="H1639" s="13" t="s">
        <v>509</v>
      </c>
      <c r="I1639" s="13"/>
    </row>
    <row r="1640" spans="1:9" ht="18" x14ac:dyDescent="0.25">
      <c r="A1640" s="15" t="s">
        <v>510</v>
      </c>
      <c r="B1640" s="15" t="s">
        <v>97</v>
      </c>
      <c r="C1640" s="9" t="s">
        <v>511</v>
      </c>
      <c r="D1640" s="15" t="s">
        <v>126</v>
      </c>
      <c r="E1640" s="9" t="s">
        <v>3553</v>
      </c>
      <c r="F1640" s="9"/>
      <c r="G1640" s="15" t="s">
        <v>122</v>
      </c>
      <c r="H1640" s="15" t="s">
        <v>509</v>
      </c>
      <c r="I1640" s="15"/>
    </row>
    <row r="1641" spans="1:9" ht="18" x14ac:dyDescent="0.25">
      <c r="A1641" s="13" t="s">
        <v>510</v>
      </c>
      <c r="B1641" s="13" t="s">
        <v>97</v>
      </c>
      <c r="C1641" s="7" t="s">
        <v>511</v>
      </c>
      <c r="D1641" s="13" t="s">
        <v>126</v>
      </c>
      <c r="E1641" s="7" t="s">
        <v>3554</v>
      </c>
      <c r="F1641" s="7" t="s">
        <v>3555</v>
      </c>
      <c r="G1641" s="13" t="s">
        <v>122</v>
      </c>
      <c r="H1641" s="13" t="s">
        <v>509</v>
      </c>
      <c r="I1641" s="13"/>
    </row>
    <row r="1642" spans="1:9" ht="18" x14ac:dyDescent="0.25">
      <c r="A1642" s="15" t="s">
        <v>510</v>
      </c>
      <c r="B1642" s="15" t="s">
        <v>97</v>
      </c>
      <c r="C1642" s="9" t="s">
        <v>511</v>
      </c>
      <c r="D1642" s="15" t="s">
        <v>126</v>
      </c>
      <c r="E1642" s="9" t="s">
        <v>3556</v>
      </c>
      <c r="F1642" s="9" t="s">
        <v>3557</v>
      </c>
      <c r="G1642" s="15" t="s">
        <v>121</v>
      </c>
      <c r="H1642" s="15" t="s">
        <v>509</v>
      </c>
      <c r="I1642" s="15"/>
    </row>
    <row r="1643" spans="1:9" ht="18" x14ac:dyDescent="0.25">
      <c r="A1643" s="13" t="s">
        <v>510</v>
      </c>
      <c r="B1643" s="13" t="s">
        <v>97</v>
      </c>
      <c r="C1643" s="7" t="s">
        <v>511</v>
      </c>
      <c r="D1643" s="13" t="s">
        <v>126</v>
      </c>
      <c r="E1643" s="7" t="s">
        <v>3558</v>
      </c>
      <c r="F1643" s="7"/>
      <c r="G1643" s="13" t="s">
        <v>122</v>
      </c>
      <c r="H1643" s="13" t="s">
        <v>509</v>
      </c>
      <c r="I1643" s="13"/>
    </row>
    <row r="1644" spans="1:9" ht="18" x14ac:dyDescent="0.25">
      <c r="A1644" s="15" t="s">
        <v>510</v>
      </c>
      <c r="B1644" s="15" t="s">
        <v>97</v>
      </c>
      <c r="C1644" s="9" t="s">
        <v>511</v>
      </c>
      <c r="D1644" s="15" t="s">
        <v>126</v>
      </c>
      <c r="E1644" s="9" t="s">
        <v>3559</v>
      </c>
      <c r="F1644" s="9" t="s">
        <v>3560</v>
      </c>
      <c r="G1644" s="15" t="s">
        <v>122</v>
      </c>
      <c r="H1644" s="15" t="s">
        <v>509</v>
      </c>
      <c r="I1644" s="15"/>
    </row>
    <row r="1645" spans="1:9" ht="18" x14ac:dyDescent="0.25">
      <c r="A1645" s="13" t="s">
        <v>510</v>
      </c>
      <c r="B1645" s="13" t="s">
        <v>97</v>
      </c>
      <c r="C1645" s="7" t="s">
        <v>511</v>
      </c>
      <c r="D1645" s="13" t="s">
        <v>126</v>
      </c>
      <c r="E1645" s="7" t="s">
        <v>3561</v>
      </c>
      <c r="F1645" s="7" t="s">
        <v>3562</v>
      </c>
      <c r="G1645" s="13" t="s">
        <v>122</v>
      </c>
      <c r="H1645" s="13" t="s">
        <v>509</v>
      </c>
      <c r="I1645" s="13"/>
    </row>
    <row r="1646" spans="1:9" ht="18" x14ac:dyDescent="0.25">
      <c r="A1646" s="15" t="s">
        <v>510</v>
      </c>
      <c r="B1646" s="15" t="s">
        <v>97</v>
      </c>
      <c r="C1646" s="9" t="s">
        <v>511</v>
      </c>
      <c r="D1646" s="15" t="s">
        <v>126</v>
      </c>
      <c r="E1646" s="9" t="s">
        <v>3563</v>
      </c>
      <c r="F1646" s="9" t="s">
        <v>3564</v>
      </c>
      <c r="G1646" s="15" t="s">
        <v>122</v>
      </c>
      <c r="H1646" s="15" t="s">
        <v>3565</v>
      </c>
      <c r="I1646" s="15" t="s">
        <v>1275</v>
      </c>
    </row>
    <row r="1647" spans="1:9" ht="54" x14ac:dyDescent="0.25">
      <c r="A1647" s="13" t="s">
        <v>510</v>
      </c>
      <c r="B1647" s="13" t="s">
        <v>97</v>
      </c>
      <c r="C1647" s="7" t="s">
        <v>511</v>
      </c>
      <c r="D1647" s="13" t="s">
        <v>126</v>
      </c>
      <c r="E1647" s="7" t="s">
        <v>3566</v>
      </c>
      <c r="F1647" s="7" t="s">
        <v>3567</v>
      </c>
      <c r="G1647" s="13" t="s">
        <v>121</v>
      </c>
      <c r="H1647" s="13" t="s">
        <v>3565</v>
      </c>
      <c r="I1647" s="13" t="s">
        <v>1275</v>
      </c>
    </row>
    <row r="1648" spans="1:9" ht="18" x14ac:dyDescent="0.25">
      <c r="A1648" s="15" t="s">
        <v>510</v>
      </c>
      <c r="B1648" s="15" t="s">
        <v>97</v>
      </c>
      <c r="C1648" s="9" t="s">
        <v>511</v>
      </c>
      <c r="D1648" s="15" t="s">
        <v>126</v>
      </c>
      <c r="E1648" s="9" t="s">
        <v>3568</v>
      </c>
      <c r="F1648" s="9"/>
      <c r="G1648" s="15" t="s">
        <v>122</v>
      </c>
      <c r="H1648" s="15" t="s">
        <v>3565</v>
      </c>
      <c r="I1648" s="15"/>
    </row>
    <row r="1649" spans="1:9" ht="18" x14ac:dyDescent="0.25">
      <c r="A1649" s="13" t="s">
        <v>510</v>
      </c>
      <c r="B1649" s="13" t="s">
        <v>97</v>
      </c>
      <c r="C1649" s="7" t="s">
        <v>511</v>
      </c>
      <c r="D1649" s="13" t="s">
        <v>126</v>
      </c>
      <c r="E1649" s="7" t="s">
        <v>3569</v>
      </c>
      <c r="F1649" s="7" t="s">
        <v>3570</v>
      </c>
      <c r="G1649" s="13" t="s">
        <v>122</v>
      </c>
      <c r="H1649" s="13" t="s">
        <v>3565</v>
      </c>
      <c r="I1649" s="13"/>
    </row>
    <row r="1650" spans="1:9" ht="18" x14ac:dyDescent="0.25">
      <c r="A1650" s="15" t="s">
        <v>510</v>
      </c>
      <c r="B1650" s="15" t="s">
        <v>97</v>
      </c>
      <c r="C1650" s="9" t="s">
        <v>511</v>
      </c>
      <c r="D1650" s="15" t="s">
        <v>126</v>
      </c>
      <c r="E1650" s="9" t="s">
        <v>3571</v>
      </c>
      <c r="F1650" s="9" t="s">
        <v>3572</v>
      </c>
      <c r="G1650" s="15" t="s">
        <v>122</v>
      </c>
      <c r="H1650" s="15" t="s">
        <v>3565</v>
      </c>
      <c r="I1650" s="15"/>
    </row>
    <row r="1651" spans="1:9" ht="18" x14ac:dyDescent="0.25">
      <c r="A1651" s="13" t="s">
        <v>510</v>
      </c>
      <c r="B1651" s="13" t="s">
        <v>97</v>
      </c>
      <c r="C1651" s="7" t="s">
        <v>511</v>
      </c>
      <c r="D1651" s="13" t="s">
        <v>126</v>
      </c>
      <c r="E1651" s="7" t="s">
        <v>3573</v>
      </c>
      <c r="F1651" s="7" t="s">
        <v>3574</v>
      </c>
      <c r="G1651" s="13" t="s">
        <v>122</v>
      </c>
      <c r="H1651" s="13" t="s">
        <v>3565</v>
      </c>
      <c r="I1651" s="13"/>
    </row>
    <row r="1652" spans="1:9" ht="18" x14ac:dyDescent="0.25">
      <c r="A1652" s="15" t="s">
        <v>510</v>
      </c>
      <c r="B1652" s="15" t="s">
        <v>97</v>
      </c>
      <c r="C1652" s="9" t="s">
        <v>511</v>
      </c>
      <c r="D1652" s="15" t="s">
        <v>126</v>
      </c>
      <c r="E1652" s="9" t="s">
        <v>3575</v>
      </c>
      <c r="F1652" s="9" t="s">
        <v>3576</v>
      </c>
      <c r="G1652" s="15" t="s">
        <v>121</v>
      </c>
      <c r="H1652" s="15" t="s">
        <v>3565</v>
      </c>
      <c r="I1652" s="15"/>
    </row>
    <row r="1653" spans="1:9" ht="18" x14ac:dyDescent="0.25">
      <c r="A1653" s="13" t="s">
        <v>510</v>
      </c>
      <c r="B1653" s="13" t="s">
        <v>97</v>
      </c>
      <c r="C1653" s="7" t="s">
        <v>511</v>
      </c>
      <c r="D1653" s="13" t="s">
        <v>126</v>
      </c>
      <c r="E1653" s="7" t="s">
        <v>3577</v>
      </c>
      <c r="F1653" s="7" t="s">
        <v>3578</v>
      </c>
      <c r="G1653" s="13" t="s">
        <v>121</v>
      </c>
      <c r="H1653" s="13" t="s">
        <v>3565</v>
      </c>
      <c r="I1653" s="13"/>
    </row>
    <row r="1654" spans="1:9" ht="18" x14ac:dyDescent="0.25">
      <c r="A1654" s="15" t="s">
        <v>510</v>
      </c>
      <c r="B1654" s="15" t="s">
        <v>97</v>
      </c>
      <c r="C1654" s="9" t="s">
        <v>511</v>
      </c>
      <c r="D1654" s="15" t="s">
        <v>127</v>
      </c>
      <c r="E1654" s="9" t="s">
        <v>3579</v>
      </c>
      <c r="F1654" s="9"/>
      <c r="G1654" s="15" t="s">
        <v>122</v>
      </c>
      <c r="H1654" s="15" t="s">
        <v>3565</v>
      </c>
      <c r="I1654" s="15"/>
    </row>
    <row r="1655" spans="1:9" ht="18" x14ac:dyDescent="0.25">
      <c r="A1655" s="13" t="s">
        <v>513</v>
      </c>
      <c r="B1655" s="13" t="s">
        <v>97</v>
      </c>
      <c r="C1655" s="7" t="s">
        <v>514</v>
      </c>
      <c r="D1655" s="13" t="s">
        <v>125</v>
      </c>
      <c r="E1655" s="7" t="s">
        <v>3580</v>
      </c>
      <c r="F1655" s="7"/>
      <c r="G1655" s="13" t="s">
        <v>123</v>
      </c>
      <c r="H1655" s="13" t="s">
        <v>3565</v>
      </c>
      <c r="I1655" s="13"/>
    </row>
    <row r="1656" spans="1:9" ht="18" x14ac:dyDescent="0.25">
      <c r="A1656" s="15" t="s">
        <v>513</v>
      </c>
      <c r="B1656" s="15" t="s">
        <v>97</v>
      </c>
      <c r="C1656" s="9" t="s">
        <v>514</v>
      </c>
      <c r="D1656" s="15" t="s">
        <v>125</v>
      </c>
      <c r="E1656" s="9" t="s">
        <v>3581</v>
      </c>
      <c r="F1656" s="9"/>
      <c r="G1656" s="15" t="s">
        <v>121</v>
      </c>
      <c r="H1656" s="15" t="s">
        <v>3565</v>
      </c>
      <c r="I1656" s="15"/>
    </row>
    <row r="1657" spans="1:9" ht="18" x14ac:dyDescent="0.25">
      <c r="A1657" s="13" t="s">
        <v>513</v>
      </c>
      <c r="B1657" s="13" t="s">
        <v>97</v>
      </c>
      <c r="C1657" s="7" t="s">
        <v>514</v>
      </c>
      <c r="D1657" s="13" t="s">
        <v>125</v>
      </c>
      <c r="E1657" s="7" t="s">
        <v>3582</v>
      </c>
      <c r="F1657" s="7"/>
      <c r="G1657" s="13" t="s">
        <v>122</v>
      </c>
      <c r="H1657" s="13" t="s">
        <v>3565</v>
      </c>
      <c r="I1657" s="13"/>
    </row>
    <row r="1658" spans="1:9" ht="18" x14ac:dyDescent="0.25">
      <c r="A1658" s="15" t="s">
        <v>513</v>
      </c>
      <c r="B1658" s="15" t="s">
        <v>97</v>
      </c>
      <c r="C1658" s="9" t="s">
        <v>514</v>
      </c>
      <c r="D1658" s="15" t="s">
        <v>126</v>
      </c>
      <c r="E1658" s="9" t="s">
        <v>3583</v>
      </c>
      <c r="F1658" s="9"/>
      <c r="G1658" s="15" t="s">
        <v>121</v>
      </c>
      <c r="H1658" s="15" t="s">
        <v>291</v>
      </c>
      <c r="I1658" s="15"/>
    </row>
    <row r="1659" spans="1:9" ht="18" x14ac:dyDescent="0.25">
      <c r="A1659" s="13" t="s">
        <v>513</v>
      </c>
      <c r="B1659" s="13" t="s">
        <v>97</v>
      </c>
      <c r="C1659" s="7" t="s">
        <v>514</v>
      </c>
      <c r="D1659" s="13" t="s">
        <v>126</v>
      </c>
      <c r="E1659" s="7" t="s">
        <v>3584</v>
      </c>
      <c r="F1659" s="7"/>
      <c r="G1659" s="13" t="s">
        <v>123</v>
      </c>
      <c r="H1659" s="13" t="s">
        <v>291</v>
      </c>
      <c r="I1659" s="13"/>
    </row>
    <row r="1660" spans="1:9" ht="54" x14ac:dyDescent="0.25">
      <c r="A1660" s="15" t="s">
        <v>513</v>
      </c>
      <c r="B1660" s="15" t="s">
        <v>97</v>
      </c>
      <c r="C1660" s="9" t="s">
        <v>514</v>
      </c>
      <c r="D1660" s="15" t="s">
        <v>126</v>
      </c>
      <c r="E1660" s="9" t="s">
        <v>3585</v>
      </c>
      <c r="F1660" s="9" t="s">
        <v>3586</v>
      </c>
      <c r="G1660" s="15" t="s">
        <v>121</v>
      </c>
      <c r="H1660" s="15" t="s">
        <v>291</v>
      </c>
      <c r="I1660" s="15" t="s">
        <v>1275</v>
      </c>
    </row>
    <row r="1661" spans="1:9" ht="18" x14ac:dyDescent="0.25">
      <c r="A1661" s="13" t="s">
        <v>513</v>
      </c>
      <c r="B1661" s="13" t="s">
        <v>97</v>
      </c>
      <c r="C1661" s="7" t="s">
        <v>514</v>
      </c>
      <c r="D1661" s="13" t="s">
        <v>126</v>
      </c>
      <c r="E1661" s="7" t="s">
        <v>3587</v>
      </c>
      <c r="F1661" s="7"/>
      <c r="G1661" s="13" t="s">
        <v>122</v>
      </c>
      <c r="H1661" s="13" t="s">
        <v>291</v>
      </c>
      <c r="I1661" s="13"/>
    </row>
    <row r="1662" spans="1:9" ht="18" x14ac:dyDescent="0.25">
      <c r="A1662" s="15" t="s">
        <v>513</v>
      </c>
      <c r="B1662" s="15" t="s">
        <v>97</v>
      </c>
      <c r="C1662" s="9" t="s">
        <v>514</v>
      </c>
      <c r="D1662" s="15" t="s">
        <v>126</v>
      </c>
      <c r="E1662" s="9" t="s">
        <v>3588</v>
      </c>
      <c r="F1662" s="9"/>
      <c r="G1662" s="15" t="s">
        <v>122</v>
      </c>
      <c r="H1662" s="15" t="s">
        <v>291</v>
      </c>
      <c r="I1662" s="15"/>
    </row>
    <row r="1663" spans="1:9" ht="18" x14ac:dyDescent="0.25">
      <c r="A1663" s="13" t="s">
        <v>513</v>
      </c>
      <c r="B1663" s="13" t="s">
        <v>97</v>
      </c>
      <c r="C1663" s="7" t="s">
        <v>514</v>
      </c>
      <c r="D1663" s="13" t="s">
        <v>126</v>
      </c>
      <c r="E1663" s="7" t="s">
        <v>3589</v>
      </c>
      <c r="F1663" s="7" t="s">
        <v>3590</v>
      </c>
      <c r="G1663" s="13" t="s">
        <v>122</v>
      </c>
      <c r="H1663" s="13" t="s">
        <v>291</v>
      </c>
      <c r="I1663" s="13"/>
    </row>
    <row r="1664" spans="1:9" ht="18" x14ac:dyDescent="0.25">
      <c r="A1664" s="15" t="s">
        <v>513</v>
      </c>
      <c r="B1664" s="15" t="s">
        <v>97</v>
      </c>
      <c r="C1664" s="9" t="s">
        <v>514</v>
      </c>
      <c r="D1664" s="15" t="s">
        <v>126</v>
      </c>
      <c r="E1664" s="9" t="s">
        <v>3591</v>
      </c>
      <c r="F1664" s="9"/>
      <c r="G1664" s="15" t="s">
        <v>122</v>
      </c>
      <c r="H1664" s="15" t="s">
        <v>291</v>
      </c>
      <c r="I1664" s="15"/>
    </row>
    <row r="1665" spans="1:9" ht="18" x14ac:dyDescent="0.25">
      <c r="A1665" s="13" t="s">
        <v>513</v>
      </c>
      <c r="B1665" s="13" t="s">
        <v>97</v>
      </c>
      <c r="C1665" s="7" t="s">
        <v>514</v>
      </c>
      <c r="D1665" s="13" t="s">
        <v>126</v>
      </c>
      <c r="E1665" s="7" t="s">
        <v>3592</v>
      </c>
      <c r="F1665" s="7" t="s">
        <v>3593</v>
      </c>
      <c r="G1665" s="13" t="s">
        <v>122</v>
      </c>
      <c r="H1665" s="13" t="s">
        <v>291</v>
      </c>
      <c r="I1665" s="13"/>
    </row>
    <row r="1666" spans="1:9" ht="18" x14ac:dyDescent="0.25">
      <c r="A1666" s="15" t="s">
        <v>513</v>
      </c>
      <c r="B1666" s="15" t="s">
        <v>97</v>
      </c>
      <c r="C1666" s="9" t="s">
        <v>514</v>
      </c>
      <c r="D1666" s="15" t="s">
        <v>126</v>
      </c>
      <c r="E1666" s="9" t="s">
        <v>3594</v>
      </c>
      <c r="F1666" s="9" t="s">
        <v>3595</v>
      </c>
      <c r="G1666" s="15" t="s">
        <v>122</v>
      </c>
      <c r="H1666" s="15" t="s">
        <v>291</v>
      </c>
      <c r="I1666" s="15"/>
    </row>
    <row r="1667" spans="1:9" ht="18" x14ac:dyDescent="0.25">
      <c r="A1667" s="13" t="s">
        <v>513</v>
      </c>
      <c r="B1667" s="13" t="s">
        <v>97</v>
      </c>
      <c r="C1667" s="7" t="s">
        <v>514</v>
      </c>
      <c r="D1667" s="13" t="s">
        <v>126</v>
      </c>
      <c r="E1667" s="7" t="s">
        <v>3596</v>
      </c>
      <c r="F1667" s="7"/>
      <c r="G1667" s="13" t="s">
        <v>122</v>
      </c>
      <c r="H1667" s="13" t="s">
        <v>291</v>
      </c>
      <c r="I1667" s="13"/>
    </row>
    <row r="1668" spans="1:9" ht="18" x14ac:dyDescent="0.25">
      <c r="A1668" s="15" t="s">
        <v>513</v>
      </c>
      <c r="B1668" s="15" t="s">
        <v>97</v>
      </c>
      <c r="C1668" s="9" t="s">
        <v>514</v>
      </c>
      <c r="D1668" s="15" t="s">
        <v>127</v>
      </c>
      <c r="E1668" s="9" t="s">
        <v>3597</v>
      </c>
      <c r="F1668" s="9"/>
      <c r="G1668" s="15" t="s">
        <v>122</v>
      </c>
      <c r="H1668" s="15" t="s">
        <v>291</v>
      </c>
      <c r="I1668" s="15"/>
    </row>
    <row r="1669" spans="1:9" ht="18" x14ac:dyDescent="0.25">
      <c r="A1669" s="13" t="s">
        <v>516</v>
      </c>
      <c r="B1669" s="13" t="s">
        <v>97</v>
      </c>
      <c r="C1669" s="7" t="s">
        <v>517</v>
      </c>
      <c r="D1669" s="13" t="s">
        <v>125</v>
      </c>
      <c r="E1669" s="7" t="s">
        <v>3598</v>
      </c>
      <c r="F1669" s="7"/>
      <c r="G1669" s="13" t="s">
        <v>123</v>
      </c>
      <c r="H1669" s="13" t="s">
        <v>518</v>
      </c>
      <c r="I1669" s="13"/>
    </row>
    <row r="1670" spans="1:9" ht="18" x14ac:dyDescent="0.25">
      <c r="A1670" s="15" t="s">
        <v>516</v>
      </c>
      <c r="B1670" s="15" t="s">
        <v>97</v>
      </c>
      <c r="C1670" s="9" t="s">
        <v>517</v>
      </c>
      <c r="D1670" s="15" t="s">
        <v>125</v>
      </c>
      <c r="E1670" s="9" t="s">
        <v>3599</v>
      </c>
      <c r="F1670" s="9"/>
      <c r="G1670" s="15" t="s">
        <v>121</v>
      </c>
      <c r="H1670" s="15" t="s">
        <v>518</v>
      </c>
      <c r="I1670" s="15"/>
    </row>
    <row r="1671" spans="1:9" ht="18" x14ac:dyDescent="0.25">
      <c r="A1671" s="13" t="s">
        <v>516</v>
      </c>
      <c r="B1671" s="13" t="s">
        <v>97</v>
      </c>
      <c r="C1671" s="7" t="s">
        <v>517</v>
      </c>
      <c r="D1671" s="13" t="s">
        <v>125</v>
      </c>
      <c r="E1671" s="7" t="s">
        <v>3600</v>
      </c>
      <c r="F1671" s="7"/>
      <c r="G1671" s="13" t="s">
        <v>122</v>
      </c>
      <c r="H1671" s="13" t="s">
        <v>518</v>
      </c>
      <c r="I1671" s="13"/>
    </row>
    <row r="1672" spans="1:9" ht="36" x14ac:dyDescent="0.25">
      <c r="A1672" s="15" t="s">
        <v>516</v>
      </c>
      <c r="B1672" s="15" t="s">
        <v>97</v>
      </c>
      <c r="C1672" s="9" t="s">
        <v>517</v>
      </c>
      <c r="D1672" s="15" t="s">
        <v>125</v>
      </c>
      <c r="E1672" s="9" t="s">
        <v>3601</v>
      </c>
      <c r="F1672" s="9"/>
      <c r="G1672" s="15" t="s">
        <v>122</v>
      </c>
      <c r="H1672" s="15" t="s">
        <v>518</v>
      </c>
      <c r="I1672" s="15"/>
    </row>
    <row r="1673" spans="1:9" ht="36" x14ac:dyDescent="0.25">
      <c r="A1673" s="13" t="s">
        <v>516</v>
      </c>
      <c r="B1673" s="13" t="s">
        <v>97</v>
      </c>
      <c r="C1673" s="7" t="s">
        <v>517</v>
      </c>
      <c r="D1673" s="13" t="s">
        <v>126</v>
      </c>
      <c r="E1673" s="7" t="s">
        <v>3602</v>
      </c>
      <c r="F1673" s="7"/>
      <c r="G1673" s="13" t="s">
        <v>122</v>
      </c>
      <c r="H1673" s="13" t="s">
        <v>518</v>
      </c>
      <c r="I1673" s="13"/>
    </row>
    <row r="1674" spans="1:9" ht="18" x14ac:dyDescent="0.25">
      <c r="A1674" s="15" t="s">
        <v>516</v>
      </c>
      <c r="B1674" s="15" t="s">
        <v>97</v>
      </c>
      <c r="C1674" s="9" t="s">
        <v>517</v>
      </c>
      <c r="D1674" s="15" t="s">
        <v>126</v>
      </c>
      <c r="E1674" s="9" t="s">
        <v>3603</v>
      </c>
      <c r="F1674" s="9"/>
      <c r="G1674" s="15" t="s">
        <v>122</v>
      </c>
      <c r="H1674" s="15" t="s">
        <v>518</v>
      </c>
      <c r="I1674" s="15"/>
    </row>
    <row r="1675" spans="1:9" ht="18" x14ac:dyDescent="0.25">
      <c r="A1675" s="13" t="s">
        <v>516</v>
      </c>
      <c r="B1675" s="13" t="s">
        <v>97</v>
      </c>
      <c r="C1675" s="7" t="s">
        <v>517</v>
      </c>
      <c r="D1675" s="13" t="s">
        <v>126</v>
      </c>
      <c r="E1675" s="7" t="s">
        <v>3604</v>
      </c>
      <c r="F1675" s="7"/>
      <c r="G1675" s="13" t="s">
        <v>122</v>
      </c>
      <c r="H1675" s="13" t="s">
        <v>518</v>
      </c>
      <c r="I1675" s="13"/>
    </row>
    <row r="1676" spans="1:9" ht="18" x14ac:dyDescent="0.25">
      <c r="A1676" s="15" t="s">
        <v>516</v>
      </c>
      <c r="B1676" s="15" t="s">
        <v>97</v>
      </c>
      <c r="C1676" s="9" t="s">
        <v>517</v>
      </c>
      <c r="D1676" s="15" t="s">
        <v>126</v>
      </c>
      <c r="E1676" s="9" t="s">
        <v>3605</v>
      </c>
      <c r="F1676" s="9"/>
      <c r="G1676" s="15" t="s">
        <v>122</v>
      </c>
      <c r="H1676" s="15" t="s">
        <v>518</v>
      </c>
      <c r="I1676" s="15"/>
    </row>
    <row r="1677" spans="1:9" ht="36" x14ac:dyDescent="0.25">
      <c r="A1677" s="13" t="s">
        <v>516</v>
      </c>
      <c r="B1677" s="13" t="s">
        <v>97</v>
      </c>
      <c r="C1677" s="7" t="s">
        <v>517</v>
      </c>
      <c r="D1677" s="13" t="s">
        <v>126</v>
      </c>
      <c r="E1677" s="7" t="s">
        <v>3606</v>
      </c>
      <c r="F1677" s="7"/>
      <c r="G1677" s="13" t="s">
        <v>122</v>
      </c>
      <c r="H1677" s="13" t="s">
        <v>518</v>
      </c>
      <c r="I1677" s="13"/>
    </row>
    <row r="1678" spans="1:9" ht="18" x14ac:dyDescent="0.25">
      <c r="A1678" s="15" t="s">
        <v>519</v>
      </c>
      <c r="B1678" s="15" t="s">
        <v>97</v>
      </c>
      <c r="C1678" s="9" t="s">
        <v>520</v>
      </c>
      <c r="D1678" s="15" t="s">
        <v>125</v>
      </c>
      <c r="E1678" s="9" t="s">
        <v>3607</v>
      </c>
      <c r="F1678" s="9"/>
      <c r="G1678" s="15" t="s">
        <v>123</v>
      </c>
      <c r="H1678" s="15" t="s">
        <v>521</v>
      </c>
      <c r="I1678" s="15"/>
    </row>
    <row r="1679" spans="1:9" ht="36" x14ac:dyDescent="0.25">
      <c r="A1679" s="13" t="s">
        <v>519</v>
      </c>
      <c r="B1679" s="13" t="s">
        <v>97</v>
      </c>
      <c r="C1679" s="7" t="s">
        <v>520</v>
      </c>
      <c r="D1679" s="13" t="s">
        <v>125</v>
      </c>
      <c r="E1679" s="7" t="s">
        <v>3608</v>
      </c>
      <c r="F1679" s="7"/>
      <c r="G1679" s="13" t="s">
        <v>122</v>
      </c>
      <c r="H1679" s="13" t="s">
        <v>521</v>
      </c>
      <c r="I1679" s="13"/>
    </row>
    <row r="1680" spans="1:9" ht="18" x14ac:dyDescent="0.25">
      <c r="A1680" s="15" t="s">
        <v>519</v>
      </c>
      <c r="B1680" s="15" t="s">
        <v>97</v>
      </c>
      <c r="C1680" s="9" t="s">
        <v>520</v>
      </c>
      <c r="D1680" s="15" t="s">
        <v>125</v>
      </c>
      <c r="E1680" s="9" t="s">
        <v>3609</v>
      </c>
      <c r="F1680" s="9"/>
      <c r="G1680" s="15" t="s">
        <v>121</v>
      </c>
      <c r="H1680" s="15" t="s">
        <v>521</v>
      </c>
      <c r="I1680" s="15"/>
    </row>
    <row r="1681" spans="1:9" ht="18" x14ac:dyDescent="0.25">
      <c r="A1681" s="13" t="s">
        <v>519</v>
      </c>
      <c r="B1681" s="13" t="s">
        <v>97</v>
      </c>
      <c r="C1681" s="7" t="s">
        <v>520</v>
      </c>
      <c r="D1681" s="13" t="s">
        <v>125</v>
      </c>
      <c r="E1681" s="7" t="s">
        <v>3610</v>
      </c>
      <c r="F1681" s="7"/>
      <c r="G1681" s="13" t="s">
        <v>122</v>
      </c>
      <c r="H1681" s="13" t="s">
        <v>521</v>
      </c>
      <c r="I1681" s="13"/>
    </row>
    <row r="1682" spans="1:9" ht="18" x14ac:dyDescent="0.25">
      <c r="A1682" s="15" t="s">
        <v>519</v>
      </c>
      <c r="B1682" s="15" t="s">
        <v>97</v>
      </c>
      <c r="C1682" s="9" t="s">
        <v>520</v>
      </c>
      <c r="D1682" s="15" t="s">
        <v>126</v>
      </c>
      <c r="E1682" s="9" t="s">
        <v>3611</v>
      </c>
      <c r="F1682" s="9"/>
      <c r="G1682" s="15" t="s">
        <v>122</v>
      </c>
      <c r="H1682" s="15" t="s">
        <v>521</v>
      </c>
      <c r="I1682" s="15"/>
    </row>
    <row r="1683" spans="1:9" ht="18" x14ac:dyDescent="0.25">
      <c r="A1683" s="13" t="s">
        <v>519</v>
      </c>
      <c r="B1683" s="13" t="s">
        <v>97</v>
      </c>
      <c r="C1683" s="7" t="s">
        <v>520</v>
      </c>
      <c r="D1683" s="13" t="s">
        <v>126</v>
      </c>
      <c r="E1683" s="7" t="s">
        <v>3612</v>
      </c>
      <c r="F1683" s="7"/>
      <c r="G1683" s="13" t="s">
        <v>122</v>
      </c>
      <c r="H1683" s="13" t="s">
        <v>521</v>
      </c>
      <c r="I1683" s="13"/>
    </row>
    <row r="1684" spans="1:9" ht="18" x14ac:dyDescent="0.25">
      <c r="A1684" s="15" t="s">
        <v>519</v>
      </c>
      <c r="B1684" s="15" t="s">
        <v>97</v>
      </c>
      <c r="C1684" s="9" t="s">
        <v>520</v>
      </c>
      <c r="D1684" s="15" t="s">
        <v>126</v>
      </c>
      <c r="E1684" s="9" t="s">
        <v>3613</v>
      </c>
      <c r="F1684" s="9"/>
      <c r="G1684" s="15" t="s">
        <v>122</v>
      </c>
      <c r="H1684" s="15" t="s">
        <v>521</v>
      </c>
      <c r="I1684" s="15"/>
    </row>
    <row r="1685" spans="1:9" ht="18" x14ac:dyDescent="0.25">
      <c r="A1685" s="13" t="s">
        <v>519</v>
      </c>
      <c r="B1685" s="13" t="s">
        <v>97</v>
      </c>
      <c r="C1685" s="7" t="s">
        <v>520</v>
      </c>
      <c r="D1685" s="13" t="s">
        <v>126</v>
      </c>
      <c r="E1685" s="7" t="s">
        <v>3614</v>
      </c>
      <c r="F1685" s="7" t="s">
        <v>3615</v>
      </c>
      <c r="G1685" s="13" t="s">
        <v>122</v>
      </c>
      <c r="H1685" s="13" t="s">
        <v>521</v>
      </c>
      <c r="I1685" s="13"/>
    </row>
    <row r="1686" spans="1:9" ht="18" x14ac:dyDescent="0.25">
      <c r="A1686" s="15" t="s">
        <v>519</v>
      </c>
      <c r="B1686" s="15" t="s">
        <v>97</v>
      </c>
      <c r="C1686" s="9" t="s">
        <v>520</v>
      </c>
      <c r="D1686" s="15" t="s">
        <v>126</v>
      </c>
      <c r="E1686" s="9" t="s">
        <v>3616</v>
      </c>
      <c r="F1686" s="9"/>
      <c r="G1686" s="15" t="s">
        <v>122</v>
      </c>
      <c r="H1686" s="15" t="s">
        <v>521</v>
      </c>
      <c r="I1686" s="15"/>
    </row>
    <row r="1687" spans="1:9" ht="18" x14ac:dyDescent="0.25">
      <c r="A1687" s="13" t="s">
        <v>522</v>
      </c>
      <c r="B1687" s="13" t="s">
        <v>97</v>
      </c>
      <c r="C1687" s="7" t="s">
        <v>523</v>
      </c>
      <c r="D1687" s="13" t="s">
        <v>125</v>
      </c>
      <c r="E1687" s="7" t="s">
        <v>3617</v>
      </c>
      <c r="F1687" s="7"/>
      <c r="G1687" s="13" t="s">
        <v>122</v>
      </c>
      <c r="H1687" s="13" t="s">
        <v>524</v>
      </c>
      <c r="I1687" s="13"/>
    </row>
    <row r="1688" spans="1:9" ht="18" x14ac:dyDescent="0.25">
      <c r="A1688" s="15" t="s">
        <v>522</v>
      </c>
      <c r="B1688" s="15" t="s">
        <v>97</v>
      </c>
      <c r="C1688" s="9" t="s">
        <v>523</v>
      </c>
      <c r="D1688" s="15" t="s">
        <v>126</v>
      </c>
      <c r="E1688" s="9" t="s">
        <v>3618</v>
      </c>
      <c r="F1688" s="9"/>
      <c r="G1688" s="15" t="s">
        <v>122</v>
      </c>
      <c r="H1688" s="15" t="s">
        <v>524</v>
      </c>
      <c r="I1688" s="15"/>
    </row>
    <row r="1689" spans="1:9" ht="18" x14ac:dyDescent="0.25">
      <c r="A1689" s="13" t="s">
        <v>522</v>
      </c>
      <c r="B1689" s="13" t="s">
        <v>97</v>
      </c>
      <c r="C1689" s="7" t="s">
        <v>523</v>
      </c>
      <c r="D1689" s="13" t="s">
        <v>126</v>
      </c>
      <c r="E1689" s="7" t="s">
        <v>3619</v>
      </c>
      <c r="F1689" s="7"/>
      <c r="G1689" s="13" t="s">
        <v>122</v>
      </c>
      <c r="H1689" s="13" t="s">
        <v>524</v>
      </c>
      <c r="I1689" s="13"/>
    </row>
    <row r="1690" spans="1:9" ht="18" x14ac:dyDescent="0.25">
      <c r="A1690" s="15" t="s">
        <v>522</v>
      </c>
      <c r="B1690" s="15" t="s">
        <v>97</v>
      </c>
      <c r="C1690" s="9" t="s">
        <v>523</v>
      </c>
      <c r="D1690" s="15" t="s">
        <v>126</v>
      </c>
      <c r="E1690" s="9" t="s">
        <v>3620</v>
      </c>
      <c r="F1690" s="9" t="s">
        <v>3621</v>
      </c>
      <c r="G1690" s="15" t="s">
        <v>121</v>
      </c>
      <c r="H1690" s="15" t="s">
        <v>524</v>
      </c>
      <c r="I1690" s="15"/>
    </row>
    <row r="1691" spans="1:9" ht="18" x14ac:dyDescent="0.25">
      <c r="A1691" s="13" t="s">
        <v>522</v>
      </c>
      <c r="B1691" s="13" t="s">
        <v>97</v>
      </c>
      <c r="C1691" s="7" t="s">
        <v>523</v>
      </c>
      <c r="D1691" s="13" t="s">
        <v>127</v>
      </c>
      <c r="E1691" s="7" t="s">
        <v>3622</v>
      </c>
      <c r="F1691" s="7" t="s">
        <v>3623</v>
      </c>
      <c r="G1691" s="13" t="s">
        <v>121</v>
      </c>
      <c r="H1691" s="13" t="s">
        <v>524</v>
      </c>
      <c r="I1691" s="13"/>
    </row>
    <row r="1692" spans="1:9" ht="18" x14ac:dyDescent="0.25">
      <c r="A1692" s="15" t="s">
        <v>522</v>
      </c>
      <c r="B1692" s="15" t="s">
        <v>97</v>
      </c>
      <c r="C1692" s="9" t="s">
        <v>523</v>
      </c>
      <c r="D1692" s="15" t="s">
        <v>127</v>
      </c>
      <c r="E1692" s="9" t="s">
        <v>3624</v>
      </c>
      <c r="F1692" s="9"/>
      <c r="G1692" s="15" t="s">
        <v>122</v>
      </c>
      <c r="H1692" s="15" t="s">
        <v>524</v>
      </c>
      <c r="I1692" s="15"/>
    </row>
    <row r="1693" spans="1:9" ht="36" x14ac:dyDescent="0.25">
      <c r="A1693" s="13" t="s">
        <v>525</v>
      </c>
      <c r="B1693" s="13" t="s">
        <v>98</v>
      </c>
      <c r="C1693" s="7" t="s">
        <v>526</v>
      </c>
      <c r="D1693" s="13" t="s">
        <v>125</v>
      </c>
      <c r="E1693" s="7" t="s">
        <v>3625</v>
      </c>
      <c r="F1693" s="7" t="s">
        <v>3626</v>
      </c>
      <c r="G1693" s="13" t="s">
        <v>121</v>
      </c>
      <c r="H1693" s="13" t="s">
        <v>527</v>
      </c>
      <c r="I1693" s="13"/>
    </row>
    <row r="1694" spans="1:9" ht="36" x14ac:dyDescent="0.25">
      <c r="A1694" s="15" t="s">
        <v>525</v>
      </c>
      <c r="B1694" s="15" t="s">
        <v>98</v>
      </c>
      <c r="C1694" s="9" t="s">
        <v>526</v>
      </c>
      <c r="D1694" s="15" t="s">
        <v>125</v>
      </c>
      <c r="E1694" s="9" t="s">
        <v>3627</v>
      </c>
      <c r="F1694" s="9" t="s">
        <v>3628</v>
      </c>
      <c r="G1694" s="15" t="s">
        <v>121</v>
      </c>
      <c r="H1694" s="15" t="s">
        <v>527</v>
      </c>
      <c r="I1694" s="15"/>
    </row>
    <row r="1695" spans="1:9" ht="36" x14ac:dyDescent="0.25">
      <c r="A1695" s="13" t="s">
        <v>525</v>
      </c>
      <c r="B1695" s="13" t="s">
        <v>98</v>
      </c>
      <c r="C1695" s="7" t="s">
        <v>526</v>
      </c>
      <c r="D1695" s="13" t="s">
        <v>125</v>
      </c>
      <c r="E1695" s="7" t="s">
        <v>3629</v>
      </c>
      <c r="F1695" s="7" t="s">
        <v>3630</v>
      </c>
      <c r="G1695" s="13" t="s">
        <v>121</v>
      </c>
      <c r="H1695" s="13" t="s">
        <v>527</v>
      </c>
      <c r="I1695" s="13"/>
    </row>
    <row r="1696" spans="1:9" ht="18" x14ac:dyDescent="0.25">
      <c r="A1696" s="15" t="s">
        <v>528</v>
      </c>
      <c r="B1696" s="15" t="s">
        <v>98</v>
      </c>
      <c r="C1696" s="9" t="s">
        <v>529</v>
      </c>
      <c r="D1696" s="15" t="s">
        <v>125</v>
      </c>
      <c r="E1696" s="9" t="s">
        <v>3631</v>
      </c>
      <c r="F1696" s="9" t="s">
        <v>3632</v>
      </c>
      <c r="G1696" s="15" t="s">
        <v>121</v>
      </c>
      <c r="H1696" s="15" t="s">
        <v>530</v>
      </c>
      <c r="I1696" s="15"/>
    </row>
    <row r="1697" spans="1:9" ht="18" x14ac:dyDescent="0.25">
      <c r="A1697" s="13" t="s">
        <v>528</v>
      </c>
      <c r="B1697" s="13" t="s">
        <v>98</v>
      </c>
      <c r="C1697" s="7" t="s">
        <v>529</v>
      </c>
      <c r="D1697" s="13" t="s">
        <v>125</v>
      </c>
      <c r="E1697" s="7" t="s">
        <v>3633</v>
      </c>
      <c r="F1697" s="7"/>
      <c r="G1697" s="13" t="s">
        <v>122</v>
      </c>
      <c r="H1697" s="13" t="s">
        <v>530</v>
      </c>
      <c r="I1697" s="13"/>
    </row>
    <row r="1698" spans="1:9" ht="18" x14ac:dyDescent="0.25">
      <c r="A1698" s="15" t="s">
        <v>531</v>
      </c>
      <c r="B1698" s="15" t="s">
        <v>98</v>
      </c>
      <c r="C1698" s="9" t="s">
        <v>532</v>
      </c>
      <c r="D1698" s="15" t="s">
        <v>125</v>
      </c>
      <c r="E1698" s="9" t="s">
        <v>3634</v>
      </c>
      <c r="F1698" s="9" t="s">
        <v>3635</v>
      </c>
      <c r="G1698" s="15" t="s">
        <v>121</v>
      </c>
      <c r="H1698" s="15" t="s">
        <v>3636</v>
      </c>
      <c r="I1698" s="15" t="s">
        <v>1275</v>
      </c>
    </row>
    <row r="1699" spans="1:9" ht="18" x14ac:dyDescent="0.25">
      <c r="A1699" s="13" t="s">
        <v>531</v>
      </c>
      <c r="B1699" s="13" t="s">
        <v>98</v>
      </c>
      <c r="C1699" s="7" t="s">
        <v>532</v>
      </c>
      <c r="D1699" s="13" t="s">
        <v>126</v>
      </c>
      <c r="E1699" s="7" t="s">
        <v>3637</v>
      </c>
      <c r="F1699" s="7"/>
      <c r="G1699" s="13" t="s">
        <v>122</v>
      </c>
      <c r="H1699" s="13" t="s">
        <v>3636</v>
      </c>
      <c r="I1699" s="13" t="s">
        <v>1275</v>
      </c>
    </row>
    <row r="1700" spans="1:9" ht="18" x14ac:dyDescent="0.25">
      <c r="A1700" s="15" t="s">
        <v>531</v>
      </c>
      <c r="B1700" s="15" t="s">
        <v>98</v>
      </c>
      <c r="C1700" s="9" t="s">
        <v>532</v>
      </c>
      <c r="D1700" s="15" t="s">
        <v>126</v>
      </c>
      <c r="E1700" s="9" t="s">
        <v>3638</v>
      </c>
      <c r="F1700" s="9" t="s">
        <v>3639</v>
      </c>
      <c r="G1700" s="15" t="s">
        <v>121</v>
      </c>
      <c r="H1700" s="15" t="s">
        <v>3636</v>
      </c>
      <c r="I1700" s="15" t="s">
        <v>1275</v>
      </c>
    </row>
    <row r="1701" spans="1:9" ht="18" x14ac:dyDescent="0.25">
      <c r="A1701" s="13" t="s">
        <v>531</v>
      </c>
      <c r="B1701" s="13" t="s">
        <v>98</v>
      </c>
      <c r="C1701" s="7" t="s">
        <v>532</v>
      </c>
      <c r="D1701" s="13" t="s">
        <v>126</v>
      </c>
      <c r="E1701" s="7" t="s">
        <v>3640</v>
      </c>
      <c r="F1701" s="7"/>
      <c r="G1701" s="13" t="s">
        <v>122</v>
      </c>
      <c r="H1701" s="13" t="s">
        <v>3636</v>
      </c>
      <c r="I1701" s="13" t="s">
        <v>1275</v>
      </c>
    </row>
    <row r="1702" spans="1:9" ht="18" x14ac:dyDescent="0.25">
      <c r="A1702" s="15" t="s">
        <v>531</v>
      </c>
      <c r="B1702" s="15" t="s">
        <v>98</v>
      </c>
      <c r="C1702" s="9" t="s">
        <v>532</v>
      </c>
      <c r="D1702" s="15" t="s">
        <v>126</v>
      </c>
      <c r="E1702" s="9" t="s">
        <v>3641</v>
      </c>
      <c r="F1702" s="9"/>
      <c r="G1702" s="15" t="s">
        <v>122</v>
      </c>
      <c r="H1702" s="15" t="s">
        <v>3636</v>
      </c>
      <c r="I1702" s="15" t="s">
        <v>1275</v>
      </c>
    </row>
    <row r="1703" spans="1:9" ht="36" x14ac:dyDescent="0.25">
      <c r="A1703" s="13" t="s">
        <v>531</v>
      </c>
      <c r="B1703" s="13" t="s">
        <v>98</v>
      </c>
      <c r="C1703" s="7" t="s">
        <v>532</v>
      </c>
      <c r="D1703" s="13" t="s">
        <v>126</v>
      </c>
      <c r="E1703" s="7" t="s">
        <v>3642</v>
      </c>
      <c r="F1703" s="7" t="s">
        <v>3643</v>
      </c>
      <c r="G1703" s="13" t="s">
        <v>122</v>
      </c>
      <c r="H1703" s="13" t="s">
        <v>3636</v>
      </c>
      <c r="I1703" s="13" t="s">
        <v>1275</v>
      </c>
    </row>
    <row r="1704" spans="1:9" ht="18" x14ac:dyDescent="0.25">
      <c r="A1704" s="15" t="s">
        <v>531</v>
      </c>
      <c r="B1704" s="15" t="s">
        <v>98</v>
      </c>
      <c r="C1704" s="9" t="s">
        <v>532</v>
      </c>
      <c r="D1704" s="15" t="s">
        <v>126</v>
      </c>
      <c r="E1704" s="9" t="s">
        <v>3644</v>
      </c>
      <c r="F1704" s="9"/>
      <c r="G1704" s="15" t="s">
        <v>122</v>
      </c>
      <c r="H1704" s="15" t="s">
        <v>3636</v>
      </c>
      <c r="I1704" s="15" t="s">
        <v>1275</v>
      </c>
    </row>
    <row r="1705" spans="1:9" ht="18" x14ac:dyDescent="0.25">
      <c r="A1705" s="13" t="s">
        <v>531</v>
      </c>
      <c r="B1705" s="13" t="s">
        <v>98</v>
      </c>
      <c r="C1705" s="7" t="s">
        <v>532</v>
      </c>
      <c r="D1705" s="13" t="s">
        <v>126</v>
      </c>
      <c r="E1705" s="7" t="s">
        <v>3645</v>
      </c>
      <c r="F1705" s="7" t="s">
        <v>3646</v>
      </c>
      <c r="G1705" s="13" t="s">
        <v>122</v>
      </c>
      <c r="H1705" s="13" t="s">
        <v>3636</v>
      </c>
      <c r="I1705" s="13" t="s">
        <v>1275</v>
      </c>
    </row>
    <row r="1706" spans="1:9" ht="18" x14ac:dyDescent="0.25">
      <c r="A1706" s="15" t="s">
        <v>531</v>
      </c>
      <c r="B1706" s="15" t="s">
        <v>98</v>
      </c>
      <c r="C1706" s="9" t="s">
        <v>532</v>
      </c>
      <c r="D1706" s="15" t="s">
        <v>127</v>
      </c>
      <c r="E1706" s="9" t="s">
        <v>3647</v>
      </c>
      <c r="F1706" s="9"/>
      <c r="G1706" s="15" t="s">
        <v>121</v>
      </c>
      <c r="H1706" s="15" t="s">
        <v>3636</v>
      </c>
      <c r="I1706" s="15" t="s">
        <v>1275</v>
      </c>
    </row>
    <row r="1707" spans="1:9" ht="18" x14ac:dyDescent="0.25">
      <c r="A1707" s="13" t="s">
        <v>531</v>
      </c>
      <c r="B1707" s="13" t="s">
        <v>98</v>
      </c>
      <c r="C1707" s="7" t="s">
        <v>532</v>
      </c>
      <c r="D1707" s="13" t="s">
        <v>127</v>
      </c>
      <c r="E1707" s="7" t="s">
        <v>3648</v>
      </c>
      <c r="F1707" s="7" t="s">
        <v>3649</v>
      </c>
      <c r="G1707" s="13" t="s">
        <v>122</v>
      </c>
      <c r="H1707" s="13" t="s">
        <v>3636</v>
      </c>
      <c r="I1707" s="13" t="s">
        <v>1275</v>
      </c>
    </row>
    <row r="1708" spans="1:9" ht="18" x14ac:dyDescent="0.25">
      <c r="A1708" s="15" t="s">
        <v>531</v>
      </c>
      <c r="B1708" s="15" t="s">
        <v>98</v>
      </c>
      <c r="C1708" s="9" t="s">
        <v>532</v>
      </c>
      <c r="D1708" s="15" t="s">
        <v>127</v>
      </c>
      <c r="E1708" s="9" t="s">
        <v>3650</v>
      </c>
      <c r="F1708" s="9" t="s">
        <v>3651</v>
      </c>
      <c r="G1708" s="15" t="s">
        <v>122</v>
      </c>
      <c r="H1708" s="15" t="s">
        <v>3636</v>
      </c>
      <c r="I1708" s="15" t="s">
        <v>1275</v>
      </c>
    </row>
    <row r="1709" spans="1:9" ht="18" x14ac:dyDescent="0.25">
      <c r="A1709" s="13" t="s">
        <v>531</v>
      </c>
      <c r="B1709" s="13" t="s">
        <v>98</v>
      </c>
      <c r="C1709" s="7" t="s">
        <v>532</v>
      </c>
      <c r="D1709" s="13" t="s">
        <v>125</v>
      </c>
      <c r="E1709" s="7" t="s">
        <v>3652</v>
      </c>
      <c r="F1709" s="7" t="s">
        <v>3653</v>
      </c>
      <c r="G1709" s="13" t="s">
        <v>123</v>
      </c>
      <c r="H1709" s="13" t="s">
        <v>3636</v>
      </c>
      <c r="I1709" s="13" t="s">
        <v>1275</v>
      </c>
    </row>
    <row r="1710" spans="1:9" ht="18" x14ac:dyDescent="0.25">
      <c r="A1710" s="15" t="s">
        <v>531</v>
      </c>
      <c r="B1710" s="15" t="s">
        <v>98</v>
      </c>
      <c r="C1710" s="9" t="s">
        <v>532</v>
      </c>
      <c r="D1710" s="15" t="s">
        <v>125</v>
      </c>
      <c r="E1710" s="9" t="s">
        <v>3654</v>
      </c>
      <c r="F1710" s="9"/>
      <c r="G1710" s="15" t="s">
        <v>123</v>
      </c>
      <c r="H1710" s="15" t="s">
        <v>3655</v>
      </c>
      <c r="I1710" s="15" t="s">
        <v>1275</v>
      </c>
    </row>
    <row r="1711" spans="1:9" ht="18" x14ac:dyDescent="0.25">
      <c r="A1711" s="13" t="s">
        <v>531</v>
      </c>
      <c r="B1711" s="13" t="s">
        <v>98</v>
      </c>
      <c r="C1711" s="7" t="s">
        <v>532</v>
      </c>
      <c r="D1711" s="13" t="s">
        <v>127</v>
      </c>
      <c r="E1711" s="7" t="s">
        <v>3656</v>
      </c>
      <c r="F1711" s="7"/>
      <c r="G1711" s="13" t="s">
        <v>122</v>
      </c>
      <c r="H1711" s="13" t="s">
        <v>3655</v>
      </c>
      <c r="I1711" s="13" t="s">
        <v>1275</v>
      </c>
    </row>
    <row r="1712" spans="1:9" ht="18" x14ac:dyDescent="0.25">
      <c r="A1712" s="15" t="s">
        <v>531</v>
      </c>
      <c r="B1712" s="15" t="s">
        <v>98</v>
      </c>
      <c r="C1712" s="9" t="s">
        <v>532</v>
      </c>
      <c r="D1712" s="15" t="s">
        <v>127</v>
      </c>
      <c r="E1712" s="9" t="s">
        <v>3657</v>
      </c>
      <c r="F1712" s="9"/>
      <c r="G1712" s="15" t="s">
        <v>121</v>
      </c>
      <c r="H1712" s="15" t="s">
        <v>3655</v>
      </c>
      <c r="I1712" s="15" t="s">
        <v>1275</v>
      </c>
    </row>
    <row r="1713" spans="1:9" ht="18" x14ac:dyDescent="0.25">
      <c r="A1713" s="13" t="s">
        <v>531</v>
      </c>
      <c r="B1713" s="13" t="s">
        <v>98</v>
      </c>
      <c r="C1713" s="7" t="s">
        <v>532</v>
      </c>
      <c r="D1713" s="13" t="s">
        <v>127</v>
      </c>
      <c r="E1713" s="7" t="s">
        <v>3658</v>
      </c>
      <c r="F1713" s="7"/>
      <c r="G1713" s="13" t="s">
        <v>122</v>
      </c>
      <c r="H1713" s="13" t="s">
        <v>3655</v>
      </c>
      <c r="I1713" s="13" t="s">
        <v>1275</v>
      </c>
    </row>
    <row r="1714" spans="1:9" ht="36" x14ac:dyDescent="0.25">
      <c r="A1714" s="15" t="s">
        <v>534</v>
      </c>
      <c r="B1714" s="15" t="s">
        <v>98</v>
      </c>
      <c r="C1714" s="9" t="s">
        <v>281</v>
      </c>
      <c r="D1714" s="15" t="s">
        <v>126</v>
      </c>
      <c r="E1714" s="9" t="s">
        <v>3659</v>
      </c>
      <c r="F1714" s="9" t="s">
        <v>3660</v>
      </c>
      <c r="G1714" s="15" t="s">
        <v>121</v>
      </c>
      <c r="H1714" s="15" t="s">
        <v>535</v>
      </c>
      <c r="I1714" s="15"/>
    </row>
    <row r="1715" spans="1:9" ht="18" x14ac:dyDescent="0.25">
      <c r="A1715" s="13" t="s">
        <v>536</v>
      </c>
      <c r="B1715" s="13" t="s">
        <v>98</v>
      </c>
      <c r="C1715" s="7" t="s">
        <v>537</v>
      </c>
      <c r="D1715" s="13" t="s">
        <v>124</v>
      </c>
      <c r="E1715" s="7" t="s">
        <v>3661</v>
      </c>
      <c r="F1715" s="7"/>
      <c r="G1715" s="13" t="s">
        <v>123</v>
      </c>
      <c r="H1715" s="13" t="s">
        <v>538</v>
      </c>
      <c r="I1715" s="13"/>
    </row>
    <row r="1716" spans="1:9" ht="18" x14ac:dyDescent="0.25">
      <c r="A1716" s="15" t="s">
        <v>536</v>
      </c>
      <c r="B1716" s="15" t="s">
        <v>98</v>
      </c>
      <c r="C1716" s="9" t="s">
        <v>537</v>
      </c>
      <c r="D1716" s="15" t="s">
        <v>124</v>
      </c>
      <c r="E1716" s="9" t="s">
        <v>3662</v>
      </c>
      <c r="F1716" s="9"/>
      <c r="G1716" s="15" t="s">
        <v>123</v>
      </c>
      <c r="H1716" s="15" t="s">
        <v>538</v>
      </c>
      <c r="I1716" s="15"/>
    </row>
    <row r="1717" spans="1:9" ht="18" x14ac:dyDescent="0.25">
      <c r="A1717" s="13" t="s">
        <v>536</v>
      </c>
      <c r="B1717" s="13" t="s">
        <v>98</v>
      </c>
      <c r="C1717" s="7" t="s">
        <v>537</v>
      </c>
      <c r="D1717" s="13" t="s">
        <v>124</v>
      </c>
      <c r="E1717" s="7" t="s">
        <v>3663</v>
      </c>
      <c r="F1717" s="7"/>
      <c r="G1717" s="13" t="s">
        <v>123</v>
      </c>
      <c r="H1717" s="13" t="s">
        <v>538</v>
      </c>
      <c r="I1717" s="13"/>
    </row>
    <row r="1718" spans="1:9" ht="18" x14ac:dyDescent="0.25">
      <c r="A1718" s="15" t="s">
        <v>536</v>
      </c>
      <c r="B1718" s="15" t="s">
        <v>98</v>
      </c>
      <c r="C1718" s="9" t="s">
        <v>537</v>
      </c>
      <c r="D1718" s="15" t="s">
        <v>125</v>
      </c>
      <c r="E1718" s="9" t="s">
        <v>3664</v>
      </c>
      <c r="F1718" s="9"/>
      <c r="G1718" s="15" t="s">
        <v>123</v>
      </c>
      <c r="H1718" s="15" t="s">
        <v>538</v>
      </c>
      <c r="I1718" s="15"/>
    </row>
    <row r="1719" spans="1:9" ht="18" x14ac:dyDescent="0.25">
      <c r="A1719" s="13" t="s">
        <v>536</v>
      </c>
      <c r="B1719" s="13" t="s">
        <v>98</v>
      </c>
      <c r="C1719" s="7" t="s">
        <v>537</v>
      </c>
      <c r="D1719" s="13" t="s">
        <v>125</v>
      </c>
      <c r="E1719" s="7" t="s">
        <v>3665</v>
      </c>
      <c r="F1719" s="7"/>
      <c r="G1719" s="13" t="s">
        <v>123</v>
      </c>
      <c r="H1719" s="13" t="s">
        <v>538</v>
      </c>
      <c r="I1719" s="13"/>
    </row>
    <row r="1720" spans="1:9" ht="18" x14ac:dyDescent="0.25">
      <c r="A1720" s="15" t="s">
        <v>536</v>
      </c>
      <c r="B1720" s="15" t="s">
        <v>98</v>
      </c>
      <c r="C1720" s="9" t="s">
        <v>537</v>
      </c>
      <c r="D1720" s="15" t="s">
        <v>124</v>
      </c>
      <c r="E1720" s="9" t="s">
        <v>3666</v>
      </c>
      <c r="F1720" s="9"/>
      <c r="G1720" s="15" t="s">
        <v>123</v>
      </c>
      <c r="H1720" s="15" t="s">
        <v>538</v>
      </c>
      <c r="I1720" s="15"/>
    </row>
    <row r="1721" spans="1:9" ht="36" x14ac:dyDescent="0.25">
      <c r="A1721" s="13" t="s">
        <v>536</v>
      </c>
      <c r="B1721" s="13" t="s">
        <v>98</v>
      </c>
      <c r="C1721" s="7" t="s">
        <v>537</v>
      </c>
      <c r="D1721" s="13" t="s">
        <v>125</v>
      </c>
      <c r="E1721" s="7" t="s">
        <v>3667</v>
      </c>
      <c r="F1721" s="7" t="s">
        <v>3668</v>
      </c>
      <c r="G1721" s="13" t="s">
        <v>121</v>
      </c>
      <c r="H1721" s="13" t="s">
        <v>538</v>
      </c>
      <c r="I1721" s="13" t="s">
        <v>1275</v>
      </c>
    </row>
    <row r="1722" spans="1:9" ht="18" x14ac:dyDescent="0.25">
      <c r="A1722" s="15" t="s">
        <v>536</v>
      </c>
      <c r="B1722" s="15" t="s">
        <v>98</v>
      </c>
      <c r="C1722" s="9" t="s">
        <v>537</v>
      </c>
      <c r="D1722" s="15" t="s">
        <v>125</v>
      </c>
      <c r="E1722" s="9" t="s">
        <v>3669</v>
      </c>
      <c r="F1722" s="9"/>
      <c r="G1722" s="15" t="s">
        <v>123</v>
      </c>
      <c r="H1722" s="15" t="s">
        <v>538</v>
      </c>
      <c r="I1722" s="15"/>
    </row>
    <row r="1723" spans="1:9" ht="18" x14ac:dyDescent="0.25">
      <c r="A1723" s="13" t="s">
        <v>536</v>
      </c>
      <c r="B1723" s="13" t="s">
        <v>98</v>
      </c>
      <c r="C1723" s="7" t="s">
        <v>537</v>
      </c>
      <c r="D1723" s="13" t="s">
        <v>125</v>
      </c>
      <c r="E1723" s="7" t="s">
        <v>3670</v>
      </c>
      <c r="F1723" s="7"/>
      <c r="G1723" s="13" t="s">
        <v>123</v>
      </c>
      <c r="H1723" s="13" t="s">
        <v>538</v>
      </c>
      <c r="I1723" s="13"/>
    </row>
    <row r="1724" spans="1:9" ht="18" x14ac:dyDescent="0.25">
      <c r="A1724" s="15" t="s">
        <v>536</v>
      </c>
      <c r="B1724" s="15" t="s">
        <v>98</v>
      </c>
      <c r="C1724" s="9" t="s">
        <v>537</v>
      </c>
      <c r="D1724" s="15" t="s">
        <v>125</v>
      </c>
      <c r="E1724" s="9" t="s">
        <v>3671</v>
      </c>
      <c r="F1724" s="9"/>
      <c r="G1724" s="15" t="s">
        <v>121</v>
      </c>
      <c r="H1724" s="15" t="s">
        <v>538</v>
      </c>
      <c r="I1724" s="15"/>
    </row>
    <row r="1725" spans="1:9" ht="54" x14ac:dyDescent="0.25">
      <c r="A1725" s="13" t="s">
        <v>539</v>
      </c>
      <c r="B1725" s="13" t="s">
        <v>98</v>
      </c>
      <c r="C1725" s="7" t="s">
        <v>540</v>
      </c>
      <c r="D1725" s="13" t="s">
        <v>125</v>
      </c>
      <c r="E1725" s="7" t="s">
        <v>3672</v>
      </c>
      <c r="F1725" s="7" t="s">
        <v>3673</v>
      </c>
      <c r="G1725" s="13" t="s">
        <v>121</v>
      </c>
      <c r="H1725" s="13" t="s">
        <v>538</v>
      </c>
      <c r="I1725" s="13" t="s">
        <v>1275</v>
      </c>
    </row>
    <row r="1726" spans="1:9" ht="36" x14ac:dyDescent="0.25">
      <c r="A1726" s="15" t="s">
        <v>539</v>
      </c>
      <c r="B1726" s="15" t="s">
        <v>98</v>
      </c>
      <c r="C1726" s="9" t="s">
        <v>540</v>
      </c>
      <c r="D1726" s="15" t="s">
        <v>125</v>
      </c>
      <c r="E1726" s="9" t="s">
        <v>3674</v>
      </c>
      <c r="F1726" s="9" t="s">
        <v>3675</v>
      </c>
      <c r="G1726" s="15" t="s">
        <v>121</v>
      </c>
      <c r="H1726" s="15" t="s">
        <v>538</v>
      </c>
      <c r="I1726" s="15"/>
    </row>
    <row r="1727" spans="1:9" ht="36" x14ac:dyDescent="0.25">
      <c r="A1727" s="13" t="s">
        <v>539</v>
      </c>
      <c r="B1727" s="13" t="s">
        <v>98</v>
      </c>
      <c r="C1727" s="7" t="s">
        <v>540</v>
      </c>
      <c r="D1727" s="13" t="s">
        <v>125</v>
      </c>
      <c r="E1727" s="7" t="s">
        <v>3676</v>
      </c>
      <c r="F1727" s="7" t="s">
        <v>3677</v>
      </c>
      <c r="G1727" s="13" t="s">
        <v>121</v>
      </c>
      <c r="H1727" s="13" t="s">
        <v>3678</v>
      </c>
      <c r="I1727" s="13"/>
    </row>
    <row r="1728" spans="1:9" ht="18" x14ac:dyDescent="0.25">
      <c r="A1728" s="15" t="s">
        <v>539</v>
      </c>
      <c r="B1728" s="15" t="s">
        <v>98</v>
      </c>
      <c r="C1728" s="9" t="s">
        <v>540</v>
      </c>
      <c r="D1728" s="15" t="s">
        <v>125</v>
      </c>
      <c r="E1728" s="9" t="s">
        <v>3679</v>
      </c>
      <c r="F1728" s="9" t="s">
        <v>3680</v>
      </c>
      <c r="G1728" s="15" t="s">
        <v>121</v>
      </c>
      <c r="H1728" s="15" t="s">
        <v>3678</v>
      </c>
      <c r="I1728" s="15"/>
    </row>
    <row r="1729" spans="1:9" ht="36" x14ac:dyDescent="0.25">
      <c r="A1729" s="13" t="s">
        <v>539</v>
      </c>
      <c r="B1729" s="13" t="s">
        <v>98</v>
      </c>
      <c r="C1729" s="7" t="s">
        <v>540</v>
      </c>
      <c r="D1729" s="13" t="s">
        <v>125</v>
      </c>
      <c r="E1729" s="7" t="s">
        <v>3681</v>
      </c>
      <c r="F1729" s="7" t="s">
        <v>3682</v>
      </c>
      <c r="G1729" s="13" t="s">
        <v>122</v>
      </c>
      <c r="H1729" s="13" t="s">
        <v>3678</v>
      </c>
      <c r="I1729" s="13"/>
    </row>
    <row r="1730" spans="1:9" ht="54" x14ac:dyDescent="0.25">
      <c r="A1730" s="15" t="s">
        <v>539</v>
      </c>
      <c r="B1730" s="15" t="s">
        <v>98</v>
      </c>
      <c r="C1730" s="9" t="s">
        <v>540</v>
      </c>
      <c r="D1730" s="15" t="s">
        <v>125</v>
      </c>
      <c r="E1730" s="9" t="s">
        <v>3683</v>
      </c>
      <c r="F1730" s="9" t="s">
        <v>3684</v>
      </c>
      <c r="G1730" s="15" t="s">
        <v>122</v>
      </c>
      <c r="H1730" s="15" t="s">
        <v>3678</v>
      </c>
      <c r="I1730" s="15"/>
    </row>
    <row r="1731" spans="1:9" ht="36" x14ac:dyDescent="0.25">
      <c r="A1731" s="13" t="s">
        <v>539</v>
      </c>
      <c r="B1731" s="13" t="s">
        <v>98</v>
      </c>
      <c r="C1731" s="7" t="s">
        <v>540</v>
      </c>
      <c r="D1731" s="13" t="s">
        <v>125</v>
      </c>
      <c r="E1731" s="7" t="s">
        <v>3685</v>
      </c>
      <c r="F1731" s="7" t="s">
        <v>3686</v>
      </c>
      <c r="G1731" s="13" t="s">
        <v>121</v>
      </c>
      <c r="H1731" s="13" t="s">
        <v>3678</v>
      </c>
      <c r="I1731" s="13"/>
    </row>
    <row r="1732" spans="1:9" ht="36" x14ac:dyDescent="0.25">
      <c r="A1732" s="15" t="s">
        <v>539</v>
      </c>
      <c r="B1732" s="15" t="s">
        <v>98</v>
      </c>
      <c r="C1732" s="9" t="s">
        <v>540</v>
      </c>
      <c r="D1732" s="15" t="s">
        <v>125</v>
      </c>
      <c r="E1732" s="9" t="s">
        <v>3687</v>
      </c>
      <c r="F1732" s="9" t="s">
        <v>3688</v>
      </c>
      <c r="G1732" s="15" t="s">
        <v>121</v>
      </c>
      <c r="H1732" s="15" t="s">
        <v>3678</v>
      </c>
      <c r="I1732" s="15"/>
    </row>
    <row r="1733" spans="1:9" ht="72" x14ac:dyDescent="0.25">
      <c r="A1733" s="13" t="s">
        <v>539</v>
      </c>
      <c r="B1733" s="13" t="s">
        <v>98</v>
      </c>
      <c r="C1733" s="7" t="s">
        <v>540</v>
      </c>
      <c r="D1733" s="13" t="s">
        <v>125</v>
      </c>
      <c r="E1733" s="7" t="s">
        <v>3689</v>
      </c>
      <c r="F1733" s="7" t="s">
        <v>3690</v>
      </c>
      <c r="G1733" s="13" t="s">
        <v>123</v>
      </c>
      <c r="H1733" s="13" t="s">
        <v>3691</v>
      </c>
      <c r="I1733" s="13" t="s">
        <v>1275</v>
      </c>
    </row>
    <row r="1734" spans="1:9" ht="18" x14ac:dyDescent="0.25">
      <c r="A1734" s="15" t="s">
        <v>539</v>
      </c>
      <c r="B1734" s="15" t="s">
        <v>98</v>
      </c>
      <c r="C1734" s="9" t="s">
        <v>540</v>
      </c>
      <c r="D1734" s="15" t="s">
        <v>125</v>
      </c>
      <c r="E1734" s="9" t="s">
        <v>3692</v>
      </c>
      <c r="F1734" s="9" t="s">
        <v>3693</v>
      </c>
      <c r="G1734" s="15" t="s">
        <v>121</v>
      </c>
      <c r="H1734" s="15" t="s">
        <v>3691</v>
      </c>
      <c r="I1734" s="15" t="s">
        <v>1275</v>
      </c>
    </row>
    <row r="1735" spans="1:9" ht="18" x14ac:dyDescent="0.25">
      <c r="A1735" s="13" t="s">
        <v>539</v>
      </c>
      <c r="B1735" s="13" t="s">
        <v>98</v>
      </c>
      <c r="C1735" s="7" t="s">
        <v>540</v>
      </c>
      <c r="D1735" s="13" t="s">
        <v>125</v>
      </c>
      <c r="E1735" s="7" t="s">
        <v>3694</v>
      </c>
      <c r="F1735" s="7" t="s">
        <v>3695</v>
      </c>
      <c r="G1735" s="13" t="s">
        <v>123</v>
      </c>
      <c r="H1735" s="13" t="s">
        <v>3691</v>
      </c>
      <c r="I1735" s="13"/>
    </row>
    <row r="1736" spans="1:9" ht="18" x14ac:dyDescent="0.25">
      <c r="A1736" s="15" t="s">
        <v>539</v>
      </c>
      <c r="B1736" s="15" t="s">
        <v>98</v>
      </c>
      <c r="C1736" s="9" t="s">
        <v>540</v>
      </c>
      <c r="D1736" s="15" t="s">
        <v>125</v>
      </c>
      <c r="E1736" s="9" t="s">
        <v>3696</v>
      </c>
      <c r="F1736" s="9"/>
      <c r="G1736" s="15" t="s">
        <v>123</v>
      </c>
      <c r="H1736" s="15" t="s">
        <v>3691</v>
      </c>
      <c r="I1736" s="15"/>
    </row>
    <row r="1737" spans="1:9" ht="18" x14ac:dyDescent="0.25">
      <c r="A1737" s="13" t="s">
        <v>539</v>
      </c>
      <c r="B1737" s="13" t="s">
        <v>98</v>
      </c>
      <c r="C1737" s="7" t="s">
        <v>540</v>
      </c>
      <c r="D1737" s="13" t="s">
        <v>125</v>
      </c>
      <c r="E1737" s="7" t="s">
        <v>3697</v>
      </c>
      <c r="F1737" s="7" t="s">
        <v>3698</v>
      </c>
      <c r="G1737" s="13" t="s">
        <v>122</v>
      </c>
      <c r="H1737" s="13" t="s">
        <v>3691</v>
      </c>
      <c r="I1737" s="13" t="s">
        <v>1275</v>
      </c>
    </row>
    <row r="1738" spans="1:9" ht="18" x14ac:dyDescent="0.25">
      <c r="A1738" s="15" t="s">
        <v>539</v>
      </c>
      <c r="B1738" s="15" t="s">
        <v>98</v>
      </c>
      <c r="C1738" s="9" t="s">
        <v>540</v>
      </c>
      <c r="D1738" s="15" t="s">
        <v>125</v>
      </c>
      <c r="E1738" s="9" t="s">
        <v>3699</v>
      </c>
      <c r="F1738" s="9"/>
      <c r="G1738" s="15" t="s">
        <v>122</v>
      </c>
      <c r="H1738" s="15" t="s">
        <v>3691</v>
      </c>
      <c r="I1738" s="15"/>
    </row>
    <row r="1739" spans="1:9" ht="36" x14ac:dyDescent="0.25">
      <c r="A1739" s="13" t="s">
        <v>539</v>
      </c>
      <c r="B1739" s="13" t="s">
        <v>98</v>
      </c>
      <c r="C1739" s="7" t="s">
        <v>540</v>
      </c>
      <c r="D1739" s="13" t="s">
        <v>125</v>
      </c>
      <c r="E1739" s="7" t="s">
        <v>3700</v>
      </c>
      <c r="F1739" s="7" t="s">
        <v>3701</v>
      </c>
      <c r="G1739" s="13" t="s">
        <v>121</v>
      </c>
      <c r="H1739" s="13" t="s">
        <v>3691</v>
      </c>
      <c r="I1739" s="13"/>
    </row>
    <row r="1740" spans="1:9" ht="18" x14ac:dyDescent="0.25">
      <c r="A1740" s="15" t="s">
        <v>539</v>
      </c>
      <c r="B1740" s="15" t="s">
        <v>98</v>
      </c>
      <c r="C1740" s="9" t="s">
        <v>540</v>
      </c>
      <c r="D1740" s="15" t="s">
        <v>125</v>
      </c>
      <c r="E1740" s="9" t="s">
        <v>3702</v>
      </c>
      <c r="F1740" s="9" t="s">
        <v>3703</v>
      </c>
      <c r="G1740" s="15" t="s">
        <v>121</v>
      </c>
      <c r="H1740" s="15" t="s">
        <v>3691</v>
      </c>
      <c r="I1740" s="15"/>
    </row>
    <row r="1741" spans="1:9" ht="18" x14ac:dyDescent="0.25">
      <c r="A1741" s="13" t="s">
        <v>542</v>
      </c>
      <c r="B1741" s="13" t="s">
        <v>98</v>
      </c>
      <c r="C1741" s="7" t="s">
        <v>543</v>
      </c>
      <c r="D1741" s="13" t="s">
        <v>126</v>
      </c>
      <c r="E1741" s="7" t="s">
        <v>3704</v>
      </c>
      <c r="F1741" s="7"/>
      <c r="G1741" s="13" t="s">
        <v>122</v>
      </c>
      <c r="H1741" s="13" t="s">
        <v>3705</v>
      </c>
      <c r="I1741" s="13" t="s">
        <v>1275</v>
      </c>
    </row>
    <row r="1742" spans="1:9" ht="18" x14ac:dyDescent="0.25">
      <c r="A1742" s="15" t="s">
        <v>542</v>
      </c>
      <c r="B1742" s="15" t="s">
        <v>98</v>
      </c>
      <c r="C1742" s="9" t="s">
        <v>543</v>
      </c>
      <c r="D1742" s="15" t="s">
        <v>126</v>
      </c>
      <c r="E1742" s="9" t="s">
        <v>3706</v>
      </c>
      <c r="F1742" s="9"/>
      <c r="G1742" s="15" t="s">
        <v>122</v>
      </c>
      <c r="H1742" s="15" t="s">
        <v>3705</v>
      </c>
      <c r="I1742" s="15" t="s">
        <v>1275</v>
      </c>
    </row>
    <row r="1743" spans="1:9" ht="18" x14ac:dyDescent="0.25">
      <c r="A1743" s="13" t="s">
        <v>542</v>
      </c>
      <c r="B1743" s="13" t="s">
        <v>98</v>
      </c>
      <c r="C1743" s="7" t="s">
        <v>543</v>
      </c>
      <c r="D1743" s="13" t="s">
        <v>126</v>
      </c>
      <c r="E1743" s="7" t="s">
        <v>3707</v>
      </c>
      <c r="F1743" s="7"/>
      <c r="G1743" s="13" t="s">
        <v>121</v>
      </c>
      <c r="H1743" s="13" t="s">
        <v>3705</v>
      </c>
      <c r="I1743" s="13" t="s">
        <v>1275</v>
      </c>
    </row>
    <row r="1744" spans="1:9" ht="18" x14ac:dyDescent="0.25">
      <c r="A1744" s="15" t="s">
        <v>542</v>
      </c>
      <c r="B1744" s="15" t="s">
        <v>98</v>
      </c>
      <c r="C1744" s="9" t="s">
        <v>543</v>
      </c>
      <c r="D1744" s="15" t="s">
        <v>126</v>
      </c>
      <c r="E1744" s="9" t="s">
        <v>3708</v>
      </c>
      <c r="F1744" s="9"/>
      <c r="G1744" s="15" t="s">
        <v>122</v>
      </c>
      <c r="H1744" s="15" t="s">
        <v>3705</v>
      </c>
      <c r="I1744" s="15" t="s">
        <v>1275</v>
      </c>
    </row>
    <row r="1745" spans="1:9" ht="36" x14ac:dyDescent="0.25">
      <c r="A1745" s="13" t="s">
        <v>542</v>
      </c>
      <c r="B1745" s="13" t="s">
        <v>98</v>
      </c>
      <c r="C1745" s="7" t="s">
        <v>543</v>
      </c>
      <c r="D1745" s="13" t="s">
        <v>126</v>
      </c>
      <c r="E1745" s="7" t="s">
        <v>3709</v>
      </c>
      <c r="F1745" s="7"/>
      <c r="G1745" s="13" t="s">
        <v>122</v>
      </c>
      <c r="H1745" s="13" t="s">
        <v>3705</v>
      </c>
      <c r="I1745" s="13"/>
    </row>
    <row r="1746" spans="1:9" ht="18" x14ac:dyDescent="0.25">
      <c r="A1746" s="15" t="s">
        <v>542</v>
      </c>
      <c r="B1746" s="15" t="s">
        <v>98</v>
      </c>
      <c r="C1746" s="9" t="s">
        <v>543</v>
      </c>
      <c r="D1746" s="15" t="s">
        <v>126</v>
      </c>
      <c r="E1746" s="9" t="s">
        <v>3710</v>
      </c>
      <c r="F1746" s="9" t="s">
        <v>3711</v>
      </c>
      <c r="G1746" s="15" t="s">
        <v>121</v>
      </c>
      <c r="H1746" s="15" t="s">
        <v>3705</v>
      </c>
      <c r="I1746" s="15"/>
    </row>
    <row r="1747" spans="1:9" ht="18" x14ac:dyDescent="0.25">
      <c r="A1747" s="13" t="s">
        <v>542</v>
      </c>
      <c r="B1747" s="13" t="s">
        <v>98</v>
      </c>
      <c r="C1747" s="7" t="s">
        <v>543</v>
      </c>
      <c r="D1747" s="13" t="s">
        <v>126</v>
      </c>
      <c r="E1747" s="7" t="s">
        <v>3712</v>
      </c>
      <c r="F1747" s="7"/>
      <c r="G1747" s="13" t="s">
        <v>122</v>
      </c>
      <c r="H1747" s="13" t="s">
        <v>3705</v>
      </c>
      <c r="I1747" s="13"/>
    </row>
    <row r="1748" spans="1:9" ht="18" x14ac:dyDescent="0.25">
      <c r="A1748" s="15" t="s">
        <v>542</v>
      </c>
      <c r="B1748" s="15" t="s">
        <v>98</v>
      </c>
      <c r="C1748" s="9" t="s">
        <v>543</v>
      </c>
      <c r="D1748" s="15" t="s">
        <v>126</v>
      </c>
      <c r="E1748" s="9" t="s">
        <v>3713</v>
      </c>
      <c r="F1748" s="9"/>
      <c r="G1748" s="15" t="s">
        <v>122</v>
      </c>
      <c r="H1748" s="15" t="s">
        <v>3705</v>
      </c>
      <c r="I1748" s="15"/>
    </row>
    <row r="1749" spans="1:9" ht="18" x14ac:dyDescent="0.25">
      <c r="A1749" s="13" t="s">
        <v>542</v>
      </c>
      <c r="B1749" s="13" t="s">
        <v>98</v>
      </c>
      <c r="C1749" s="7" t="s">
        <v>543</v>
      </c>
      <c r="D1749" s="13" t="s">
        <v>126</v>
      </c>
      <c r="E1749" s="7" t="s">
        <v>3714</v>
      </c>
      <c r="F1749" s="7"/>
      <c r="G1749" s="13" t="s">
        <v>122</v>
      </c>
      <c r="H1749" s="13" t="s">
        <v>3705</v>
      </c>
      <c r="I1749" s="13"/>
    </row>
    <row r="1750" spans="1:9" ht="18" x14ac:dyDescent="0.25">
      <c r="A1750" s="15" t="s">
        <v>542</v>
      </c>
      <c r="B1750" s="15" t="s">
        <v>98</v>
      </c>
      <c r="C1750" s="9" t="s">
        <v>543</v>
      </c>
      <c r="D1750" s="15" t="s">
        <v>126</v>
      </c>
      <c r="E1750" s="9" t="s">
        <v>3715</v>
      </c>
      <c r="F1750" s="9"/>
      <c r="G1750" s="15" t="s">
        <v>122</v>
      </c>
      <c r="H1750" s="15" t="s">
        <v>3705</v>
      </c>
      <c r="I1750" s="15"/>
    </row>
    <row r="1751" spans="1:9" ht="18" x14ac:dyDescent="0.25">
      <c r="A1751" s="13" t="s">
        <v>542</v>
      </c>
      <c r="B1751" s="13" t="s">
        <v>98</v>
      </c>
      <c r="C1751" s="7" t="s">
        <v>543</v>
      </c>
      <c r="D1751" s="13" t="s">
        <v>126</v>
      </c>
      <c r="E1751" s="7" t="s">
        <v>3716</v>
      </c>
      <c r="F1751" s="7"/>
      <c r="G1751" s="13" t="s">
        <v>122</v>
      </c>
      <c r="H1751" s="13" t="s">
        <v>3705</v>
      </c>
      <c r="I1751" s="13"/>
    </row>
    <row r="1752" spans="1:9" ht="18" x14ac:dyDescent="0.25">
      <c r="A1752" s="15" t="s">
        <v>542</v>
      </c>
      <c r="B1752" s="15" t="s">
        <v>98</v>
      </c>
      <c r="C1752" s="9" t="s">
        <v>543</v>
      </c>
      <c r="D1752" s="15" t="s">
        <v>126</v>
      </c>
      <c r="E1752" s="9" t="s">
        <v>3717</v>
      </c>
      <c r="F1752" s="9"/>
      <c r="G1752" s="15" t="s">
        <v>123</v>
      </c>
      <c r="H1752" s="15" t="s">
        <v>3705</v>
      </c>
      <c r="I1752" s="15"/>
    </row>
    <row r="1753" spans="1:9" ht="18" x14ac:dyDescent="0.25">
      <c r="A1753" s="13" t="s">
        <v>542</v>
      </c>
      <c r="B1753" s="13" t="s">
        <v>98</v>
      </c>
      <c r="C1753" s="7" t="s">
        <v>543</v>
      </c>
      <c r="D1753" s="13" t="s">
        <v>126</v>
      </c>
      <c r="E1753" s="7" t="s">
        <v>3718</v>
      </c>
      <c r="F1753" s="7"/>
      <c r="G1753" s="13" t="s">
        <v>122</v>
      </c>
      <c r="H1753" s="13" t="s">
        <v>3705</v>
      </c>
      <c r="I1753" s="13"/>
    </row>
    <row r="1754" spans="1:9" ht="36" x14ac:dyDescent="0.25">
      <c r="A1754" s="15" t="s">
        <v>542</v>
      </c>
      <c r="B1754" s="15" t="s">
        <v>98</v>
      </c>
      <c r="C1754" s="9" t="s">
        <v>543</v>
      </c>
      <c r="D1754" s="15" t="s">
        <v>126</v>
      </c>
      <c r="E1754" s="9" t="s">
        <v>3719</v>
      </c>
      <c r="F1754" s="9" t="s">
        <v>3720</v>
      </c>
      <c r="G1754" s="15" t="s">
        <v>121</v>
      </c>
      <c r="H1754" s="15" t="s">
        <v>3705</v>
      </c>
      <c r="I1754" s="15" t="s">
        <v>1275</v>
      </c>
    </row>
    <row r="1755" spans="1:9" ht="18" x14ac:dyDescent="0.25">
      <c r="A1755" s="13" t="s">
        <v>542</v>
      </c>
      <c r="B1755" s="13" t="s">
        <v>98</v>
      </c>
      <c r="C1755" s="7" t="s">
        <v>543</v>
      </c>
      <c r="D1755" s="13" t="s">
        <v>126</v>
      </c>
      <c r="E1755" s="7" t="s">
        <v>3721</v>
      </c>
      <c r="F1755" s="7"/>
      <c r="G1755" s="13" t="s">
        <v>122</v>
      </c>
      <c r="H1755" s="13" t="s">
        <v>3722</v>
      </c>
      <c r="I1755" s="13" t="s">
        <v>1275</v>
      </c>
    </row>
    <row r="1756" spans="1:9" ht="18" x14ac:dyDescent="0.25">
      <c r="A1756" s="15" t="s">
        <v>542</v>
      </c>
      <c r="B1756" s="15" t="s">
        <v>98</v>
      </c>
      <c r="C1756" s="9" t="s">
        <v>543</v>
      </c>
      <c r="D1756" s="15" t="s">
        <v>126</v>
      </c>
      <c r="E1756" s="9" t="s">
        <v>3723</v>
      </c>
      <c r="F1756" s="9"/>
      <c r="G1756" s="15" t="s">
        <v>122</v>
      </c>
      <c r="H1756" s="15" t="s">
        <v>3722</v>
      </c>
      <c r="I1756" s="15"/>
    </row>
    <row r="1757" spans="1:9" ht="54" x14ac:dyDescent="0.25">
      <c r="A1757" s="13" t="s">
        <v>542</v>
      </c>
      <c r="B1757" s="13" t="s">
        <v>98</v>
      </c>
      <c r="C1757" s="7" t="s">
        <v>543</v>
      </c>
      <c r="D1757" s="13" t="s">
        <v>126</v>
      </c>
      <c r="E1757" s="7" t="s">
        <v>3724</v>
      </c>
      <c r="F1757" s="7" t="s">
        <v>3725</v>
      </c>
      <c r="G1757" s="13" t="s">
        <v>121</v>
      </c>
      <c r="H1757" s="13" t="s">
        <v>3722</v>
      </c>
      <c r="I1757" s="13"/>
    </row>
    <row r="1758" spans="1:9" ht="18" x14ac:dyDescent="0.25">
      <c r="A1758" s="15" t="s">
        <v>542</v>
      </c>
      <c r="B1758" s="15" t="s">
        <v>98</v>
      </c>
      <c r="C1758" s="9" t="s">
        <v>543</v>
      </c>
      <c r="D1758" s="15" t="s">
        <v>126</v>
      </c>
      <c r="E1758" s="9" t="s">
        <v>3726</v>
      </c>
      <c r="F1758" s="9" t="s">
        <v>3727</v>
      </c>
      <c r="G1758" s="15" t="s">
        <v>122</v>
      </c>
      <c r="H1758" s="15" t="s">
        <v>3722</v>
      </c>
      <c r="I1758" s="15"/>
    </row>
    <row r="1759" spans="1:9" ht="18" x14ac:dyDescent="0.25">
      <c r="A1759" s="13" t="s">
        <v>542</v>
      </c>
      <c r="B1759" s="13" t="s">
        <v>98</v>
      </c>
      <c r="C1759" s="7" t="s">
        <v>543</v>
      </c>
      <c r="D1759" s="13" t="s">
        <v>126</v>
      </c>
      <c r="E1759" s="7" t="s">
        <v>3728</v>
      </c>
      <c r="F1759" s="7"/>
      <c r="G1759" s="13" t="s">
        <v>122</v>
      </c>
      <c r="H1759" s="13" t="s">
        <v>3722</v>
      </c>
      <c r="I1759" s="13"/>
    </row>
    <row r="1760" spans="1:9" ht="18" x14ac:dyDescent="0.25">
      <c r="A1760" s="15" t="s">
        <v>542</v>
      </c>
      <c r="B1760" s="15" t="s">
        <v>98</v>
      </c>
      <c r="C1760" s="9" t="s">
        <v>543</v>
      </c>
      <c r="D1760" s="15" t="s">
        <v>126</v>
      </c>
      <c r="E1760" s="9" t="s">
        <v>3729</v>
      </c>
      <c r="F1760" s="9"/>
      <c r="G1760" s="15" t="s">
        <v>122</v>
      </c>
      <c r="H1760" s="15" t="s">
        <v>3722</v>
      </c>
      <c r="I1760" s="15"/>
    </row>
    <row r="1761" spans="1:9" ht="18" x14ac:dyDescent="0.25">
      <c r="A1761" s="13" t="s">
        <v>542</v>
      </c>
      <c r="B1761" s="13" t="s">
        <v>98</v>
      </c>
      <c r="C1761" s="7" t="s">
        <v>543</v>
      </c>
      <c r="D1761" s="13" t="s">
        <v>126</v>
      </c>
      <c r="E1761" s="7" t="s">
        <v>3730</v>
      </c>
      <c r="F1761" s="7" t="s">
        <v>3731</v>
      </c>
      <c r="G1761" s="13" t="s">
        <v>122</v>
      </c>
      <c r="H1761" s="13" t="s">
        <v>3722</v>
      </c>
      <c r="I1761" s="13"/>
    </row>
    <row r="1762" spans="1:9" ht="18" x14ac:dyDescent="0.25">
      <c r="A1762" s="15" t="s">
        <v>542</v>
      </c>
      <c r="B1762" s="15" t="s">
        <v>98</v>
      </c>
      <c r="C1762" s="9" t="s">
        <v>543</v>
      </c>
      <c r="D1762" s="15" t="s">
        <v>126</v>
      </c>
      <c r="E1762" s="9" t="s">
        <v>3732</v>
      </c>
      <c r="F1762" s="9"/>
      <c r="G1762" s="15" t="s">
        <v>123</v>
      </c>
      <c r="H1762" s="15" t="s">
        <v>3722</v>
      </c>
      <c r="I1762" s="15"/>
    </row>
    <row r="1763" spans="1:9" ht="72" x14ac:dyDescent="0.25">
      <c r="A1763" s="13" t="s">
        <v>542</v>
      </c>
      <c r="B1763" s="13" t="s">
        <v>98</v>
      </c>
      <c r="C1763" s="7" t="s">
        <v>543</v>
      </c>
      <c r="D1763" s="13" t="s">
        <v>126</v>
      </c>
      <c r="E1763" s="7" t="s">
        <v>3733</v>
      </c>
      <c r="F1763" s="7" t="s">
        <v>3734</v>
      </c>
      <c r="G1763" s="13" t="s">
        <v>121</v>
      </c>
      <c r="H1763" s="13" t="s">
        <v>3722</v>
      </c>
      <c r="I1763" s="13" t="s">
        <v>1275</v>
      </c>
    </row>
    <row r="1764" spans="1:9" ht="18" x14ac:dyDescent="0.25">
      <c r="A1764" s="15" t="s">
        <v>542</v>
      </c>
      <c r="B1764" s="15" t="s">
        <v>98</v>
      </c>
      <c r="C1764" s="9" t="s">
        <v>543</v>
      </c>
      <c r="D1764" s="15" t="s">
        <v>126</v>
      </c>
      <c r="E1764" s="9" t="s">
        <v>3735</v>
      </c>
      <c r="F1764" s="9"/>
      <c r="G1764" s="15" t="s">
        <v>122</v>
      </c>
      <c r="H1764" s="15" t="s">
        <v>3722</v>
      </c>
      <c r="I1764" s="15"/>
    </row>
    <row r="1765" spans="1:9" ht="18" x14ac:dyDescent="0.25">
      <c r="A1765" s="13" t="s">
        <v>542</v>
      </c>
      <c r="B1765" s="13" t="s">
        <v>98</v>
      </c>
      <c r="C1765" s="7" t="s">
        <v>543</v>
      </c>
      <c r="D1765" s="13" t="s">
        <v>126</v>
      </c>
      <c r="E1765" s="7" t="s">
        <v>3736</v>
      </c>
      <c r="F1765" s="7" t="s">
        <v>3737</v>
      </c>
      <c r="G1765" s="13" t="s">
        <v>122</v>
      </c>
      <c r="H1765" s="13" t="s">
        <v>3722</v>
      </c>
      <c r="I1765" s="13"/>
    </row>
    <row r="1766" spans="1:9" ht="18" x14ac:dyDescent="0.25">
      <c r="A1766" s="15" t="s">
        <v>542</v>
      </c>
      <c r="B1766" s="15" t="s">
        <v>98</v>
      </c>
      <c r="C1766" s="9" t="s">
        <v>543</v>
      </c>
      <c r="D1766" s="15" t="s">
        <v>126</v>
      </c>
      <c r="E1766" s="9" t="s">
        <v>3738</v>
      </c>
      <c r="F1766" s="9"/>
      <c r="G1766" s="15" t="s">
        <v>122</v>
      </c>
      <c r="H1766" s="15" t="s">
        <v>3722</v>
      </c>
      <c r="I1766" s="15"/>
    </row>
    <row r="1767" spans="1:9" ht="36" x14ac:dyDescent="0.25">
      <c r="A1767" s="13" t="s">
        <v>542</v>
      </c>
      <c r="B1767" s="13" t="s">
        <v>98</v>
      </c>
      <c r="C1767" s="7" t="s">
        <v>543</v>
      </c>
      <c r="D1767" s="13" t="s">
        <v>126</v>
      </c>
      <c r="E1767" s="7" t="s">
        <v>3739</v>
      </c>
      <c r="F1767" s="7"/>
      <c r="G1767" s="13" t="s">
        <v>122</v>
      </c>
      <c r="H1767" s="13" t="s">
        <v>3722</v>
      </c>
      <c r="I1767" s="13" t="s">
        <v>1275</v>
      </c>
    </row>
    <row r="1768" spans="1:9" ht="18" x14ac:dyDescent="0.25">
      <c r="A1768" s="15" t="s">
        <v>542</v>
      </c>
      <c r="B1768" s="15" t="s">
        <v>98</v>
      </c>
      <c r="C1768" s="9" t="s">
        <v>543</v>
      </c>
      <c r="D1768" s="15" t="s">
        <v>126</v>
      </c>
      <c r="E1768" s="9" t="s">
        <v>3740</v>
      </c>
      <c r="F1768" s="9"/>
      <c r="G1768" s="15" t="s">
        <v>122</v>
      </c>
      <c r="H1768" s="15" t="s">
        <v>3741</v>
      </c>
      <c r="I1768" s="15" t="s">
        <v>1275</v>
      </c>
    </row>
    <row r="1769" spans="1:9" ht="18" x14ac:dyDescent="0.25">
      <c r="A1769" s="13" t="s">
        <v>542</v>
      </c>
      <c r="B1769" s="13" t="s">
        <v>98</v>
      </c>
      <c r="C1769" s="7" t="s">
        <v>543</v>
      </c>
      <c r="D1769" s="13" t="s">
        <v>126</v>
      </c>
      <c r="E1769" s="7" t="s">
        <v>3742</v>
      </c>
      <c r="F1769" s="7"/>
      <c r="G1769" s="13" t="s">
        <v>121</v>
      </c>
      <c r="H1769" s="13" t="s">
        <v>3741</v>
      </c>
      <c r="I1769" s="13" t="s">
        <v>1275</v>
      </c>
    </row>
    <row r="1770" spans="1:9" ht="18" x14ac:dyDescent="0.25">
      <c r="A1770" s="15" t="s">
        <v>542</v>
      </c>
      <c r="B1770" s="15" t="s">
        <v>98</v>
      </c>
      <c r="C1770" s="9" t="s">
        <v>543</v>
      </c>
      <c r="D1770" s="15" t="s">
        <v>126</v>
      </c>
      <c r="E1770" s="9" t="s">
        <v>3743</v>
      </c>
      <c r="F1770" s="9"/>
      <c r="G1770" s="15" t="s">
        <v>122</v>
      </c>
      <c r="H1770" s="15" t="s">
        <v>3741</v>
      </c>
      <c r="I1770" s="15" t="s">
        <v>1275</v>
      </c>
    </row>
    <row r="1771" spans="1:9" ht="18" x14ac:dyDescent="0.25">
      <c r="A1771" s="13" t="s">
        <v>542</v>
      </c>
      <c r="B1771" s="13" t="s">
        <v>98</v>
      </c>
      <c r="C1771" s="7" t="s">
        <v>543</v>
      </c>
      <c r="D1771" s="13" t="s">
        <v>126</v>
      </c>
      <c r="E1771" s="7" t="s">
        <v>3744</v>
      </c>
      <c r="F1771" s="7"/>
      <c r="G1771" s="13" t="s">
        <v>122</v>
      </c>
      <c r="H1771" s="13" t="s">
        <v>3741</v>
      </c>
      <c r="I1771" s="13" t="s">
        <v>1275</v>
      </c>
    </row>
    <row r="1772" spans="1:9" ht="18" x14ac:dyDescent="0.25">
      <c r="A1772" s="15" t="s">
        <v>542</v>
      </c>
      <c r="B1772" s="15" t="s">
        <v>98</v>
      </c>
      <c r="C1772" s="9" t="s">
        <v>543</v>
      </c>
      <c r="D1772" s="15" t="s">
        <v>126</v>
      </c>
      <c r="E1772" s="9" t="s">
        <v>3745</v>
      </c>
      <c r="F1772" s="9"/>
      <c r="G1772" s="15" t="s">
        <v>122</v>
      </c>
      <c r="H1772" s="15" t="s">
        <v>3741</v>
      </c>
      <c r="I1772" s="15" t="s">
        <v>1275</v>
      </c>
    </row>
    <row r="1773" spans="1:9" ht="18" x14ac:dyDescent="0.25">
      <c r="A1773" s="13" t="s">
        <v>542</v>
      </c>
      <c r="B1773" s="13" t="s">
        <v>98</v>
      </c>
      <c r="C1773" s="7" t="s">
        <v>543</v>
      </c>
      <c r="D1773" s="13" t="s">
        <v>126</v>
      </c>
      <c r="E1773" s="7" t="s">
        <v>3746</v>
      </c>
      <c r="F1773" s="7" t="s">
        <v>3747</v>
      </c>
      <c r="G1773" s="13" t="s">
        <v>122</v>
      </c>
      <c r="H1773" s="13" t="s">
        <v>3741</v>
      </c>
      <c r="I1773" s="13"/>
    </row>
    <row r="1774" spans="1:9" ht="18" x14ac:dyDescent="0.25">
      <c r="A1774" s="15" t="s">
        <v>542</v>
      </c>
      <c r="B1774" s="15" t="s">
        <v>98</v>
      </c>
      <c r="C1774" s="9" t="s">
        <v>543</v>
      </c>
      <c r="D1774" s="15" t="s">
        <v>126</v>
      </c>
      <c r="E1774" s="9" t="s">
        <v>3748</v>
      </c>
      <c r="F1774" s="9" t="s">
        <v>3749</v>
      </c>
      <c r="G1774" s="15" t="s">
        <v>122</v>
      </c>
      <c r="H1774" s="15" t="s">
        <v>3741</v>
      </c>
      <c r="I1774" s="15" t="s">
        <v>1275</v>
      </c>
    </row>
    <row r="1775" spans="1:9" ht="18" x14ac:dyDescent="0.25">
      <c r="A1775" s="13" t="s">
        <v>542</v>
      </c>
      <c r="B1775" s="13" t="s">
        <v>98</v>
      </c>
      <c r="C1775" s="7" t="s">
        <v>543</v>
      </c>
      <c r="D1775" s="13" t="s">
        <v>126</v>
      </c>
      <c r="E1775" s="7" t="s">
        <v>3750</v>
      </c>
      <c r="F1775" s="7" t="s">
        <v>3751</v>
      </c>
      <c r="G1775" s="13" t="s">
        <v>122</v>
      </c>
      <c r="H1775" s="13" t="s">
        <v>3741</v>
      </c>
      <c r="I1775" s="13"/>
    </row>
    <row r="1776" spans="1:9" ht="18" x14ac:dyDescent="0.25">
      <c r="A1776" s="15" t="s">
        <v>542</v>
      </c>
      <c r="B1776" s="15" t="s">
        <v>98</v>
      </c>
      <c r="C1776" s="9" t="s">
        <v>543</v>
      </c>
      <c r="D1776" s="15" t="s">
        <v>126</v>
      </c>
      <c r="E1776" s="9" t="s">
        <v>3752</v>
      </c>
      <c r="F1776" s="9"/>
      <c r="G1776" s="15" t="s">
        <v>122</v>
      </c>
      <c r="H1776" s="15" t="s">
        <v>3741</v>
      </c>
      <c r="I1776" s="15"/>
    </row>
    <row r="1777" spans="1:9" ht="18" x14ac:dyDescent="0.25">
      <c r="A1777" s="13" t="s">
        <v>542</v>
      </c>
      <c r="B1777" s="13" t="s">
        <v>98</v>
      </c>
      <c r="C1777" s="7" t="s">
        <v>543</v>
      </c>
      <c r="D1777" s="13" t="s">
        <v>126</v>
      </c>
      <c r="E1777" s="7" t="s">
        <v>3753</v>
      </c>
      <c r="F1777" s="7" t="s">
        <v>3754</v>
      </c>
      <c r="G1777" s="13" t="s">
        <v>122</v>
      </c>
      <c r="H1777" s="13" t="s">
        <v>3741</v>
      </c>
      <c r="I1777" s="13"/>
    </row>
    <row r="1778" spans="1:9" ht="18" x14ac:dyDescent="0.25">
      <c r="A1778" s="15" t="s">
        <v>542</v>
      </c>
      <c r="B1778" s="15" t="s">
        <v>98</v>
      </c>
      <c r="C1778" s="9" t="s">
        <v>543</v>
      </c>
      <c r="D1778" s="15" t="s">
        <v>126</v>
      </c>
      <c r="E1778" s="9" t="s">
        <v>3755</v>
      </c>
      <c r="F1778" s="9" t="s">
        <v>3756</v>
      </c>
      <c r="G1778" s="15" t="s">
        <v>122</v>
      </c>
      <c r="H1778" s="15" t="s">
        <v>3741</v>
      </c>
      <c r="I1778" s="15"/>
    </row>
    <row r="1779" spans="1:9" ht="36" x14ac:dyDescent="0.25">
      <c r="A1779" s="13" t="s">
        <v>542</v>
      </c>
      <c r="B1779" s="13" t="s">
        <v>98</v>
      </c>
      <c r="C1779" s="7" t="s">
        <v>543</v>
      </c>
      <c r="D1779" s="13" t="s">
        <v>127</v>
      </c>
      <c r="E1779" s="7" t="s">
        <v>3757</v>
      </c>
      <c r="F1779" s="7" t="s">
        <v>3758</v>
      </c>
      <c r="G1779" s="13" t="s">
        <v>122</v>
      </c>
      <c r="H1779" s="13" t="s">
        <v>3741</v>
      </c>
      <c r="I1779" s="13"/>
    </row>
    <row r="1780" spans="1:9" ht="18" x14ac:dyDescent="0.25">
      <c r="A1780" s="15" t="s">
        <v>542</v>
      </c>
      <c r="B1780" s="15" t="s">
        <v>98</v>
      </c>
      <c r="C1780" s="9" t="s">
        <v>543</v>
      </c>
      <c r="D1780" s="15" t="s">
        <v>126</v>
      </c>
      <c r="E1780" s="9" t="s">
        <v>3759</v>
      </c>
      <c r="F1780" s="9" t="s">
        <v>3760</v>
      </c>
      <c r="G1780" s="15" t="s">
        <v>122</v>
      </c>
      <c r="H1780" s="15" t="s">
        <v>3741</v>
      </c>
      <c r="I1780" s="15"/>
    </row>
    <row r="1781" spans="1:9" ht="18" x14ac:dyDescent="0.25">
      <c r="A1781" s="13" t="s">
        <v>542</v>
      </c>
      <c r="B1781" s="13" t="s">
        <v>98</v>
      </c>
      <c r="C1781" s="7" t="s">
        <v>543</v>
      </c>
      <c r="D1781" s="13" t="s">
        <v>126</v>
      </c>
      <c r="E1781" s="7" t="s">
        <v>3761</v>
      </c>
      <c r="F1781" s="7" t="s">
        <v>3762</v>
      </c>
      <c r="G1781" s="13" t="s">
        <v>122</v>
      </c>
      <c r="H1781" s="13" t="s">
        <v>3741</v>
      </c>
      <c r="I1781" s="13"/>
    </row>
    <row r="1782" spans="1:9" ht="18" x14ac:dyDescent="0.25">
      <c r="A1782" s="15" t="s">
        <v>542</v>
      </c>
      <c r="B1782" s="15" t="s">
        <v>98</v>
      </c>
      <c r="C1782" s="9" t="s">
        <v>543</v>
      </c>
      <c r="D1782" s="15" t="s">
        <v>126</v>
      </c>
      <c r="E1782" s="9" t="s">
        <v>3763</v>
      </c>
      <c r="F1782" s="9" t="s">
        <v>3764</v>
      </c>
      <c r="G1782" s="15" t="s">
        <v>122</v>
      </c>
      <c r="H1782" s="15" t="s">
        <v>3741</v>
      </c>
      <c r="I1782" s="15"/>
    </row>
    <row r="1783" spans="1:9" ht="18" x14ac:dyDescent="0.25">
      <c r="A1783" s="13" t="s">
        <v>545</v>
      </c>
      <c r="B1783" s="13" t="s">
        <v>98</v>
      </c>
      <c r="C1783" s="7" t="s">
        <v>546</v>
      </c>
      <c r="D1783" s="13" t="s">
        <v>126</v>
      </c>
      <c r="E1783" s="7" t="s">
        <v>3765</v>
      </c>
      <c r="F1783" s="7"/>
      <c r="G1783" s="13" t="s">
        <v>122</v>
      </c>
      <c r="H1783" s="13" t="s">
        <v>3766</v>
      </c>
      <c r="I1783" s="13"/>
    </row>
    <row r="1784" spans="1:9" ht="36" x14ac:dyDescent="0.25">
      <c r="A1784" s="15" t="s">
        <v>545</v>
      </c>
      <c r="B1784" s="15" t="s">
        <v>98</v>
      </c>
      <c r="C1784" s="9" t="s">
        <v>546</v>
      </c>
      <c r="D1784" s="15" t="s">
        <v>126</v>
      </c>
      <c r="E1784" s="9" t="s">
        <v>3767</v>
      </c>
      <c r="F1784" s="9" t="s">
        <v>3768</v>
      </c>
      <c r="G1784" s="15" t="s">
        <v>122</v>
      </c>
      <c r="H1784" s="15" t="s">
        <v>3766</v>
      </c>
      <c r="I1784" s="15"/>
    </row>
    <row r="1785" spans="1:9" ht="36" x14ac:dyDescent="0.25">
      <c r="A1785" s="13" t="s">
        <v>545</v>
      </c>
      <c r="B1785" s="13" t="s">
        <v>98</v>
      </c>
      <c r="C1785" s="7" t="s">
        <v>546</v>
      </c>
      <c r="D1785" s="13" t="s">
        <v>126</v>
      </c>
      <c r="E1785" s="7" t="s">
        <v>3769</v>
      </c>
      <c r="F1785" s="7" t="s">
        <v>3770</v>
      </c>
      <c r="G1785" s="13" t="s">
        <v>121</v>
      </c>
      <c r="H1785" s="13" t="s">
        <v>3766</v>
      </c>
      <c r="I1785" s="13"/>
    </row>
    <row r="1786" spans="1:9" ht="36" x14ac:dyDescent="0.25">
      <c r="A1786" s="15" t="s">
        <v>545</v>
      </c>
      <c r="B1786" s="15" t="s">
        <v>98</v>
      </c>
      <c r="C1786" s="9" t="s">
        <v>546</v>
      </c>
      <c r="D1786" s="15" t="s">
        <v>126</v>
      </c>
      <c r="E1786" s="9" t="s">
        <v>3771</v>
      </c>
      <c r="F1786" s="9"/>
      <c r="G1786" s="15" t="s">
        <v>122</v>
      </c>
      <c r="H1786" s="15" t="s">
        <v>3766</v>
      </c>
      <c r="I1786" s="15"/>
    </row>
    <row r="1787" spans="1:9" ht="36" x14ac:dyDescent="0.25">
      <c r="A1787" s="13" t="s">
        <v>545</v>
      </c>
      <c r="B1787" s="13" t="s">
        <v>98</v>
      </c>
      <c r="C1787" s="7" t="s">
        <v>546</v>
      </c>
      <c r="D1787" s="13" t="s">
        <v>126</v>
      </c>
      <c r="E1787" s="7" t="s">
        <v>3772</v>
      </c>
      <c r="F1787" s="7" t="s">
        <v>3773</v>
      </c>
      <c r="G1787" s="13" t="s">
        <v>122</v>
      </c>
      <c r="H1787" s="13" t="s">
        <v>3766</v>
      </c>
      <c r="I1787" s="13"/>
    </row>
    <row r="1788" spans="1:9" ht="36" x14ac:dyDescent="0.25">
      <c r="A1788" s="15" t="s">
        <v>545</v>
      </c>
      <c r="B1788" s="15" t="s">
        <v>98</v>
      </c>
      <c r="C1788" s="9" t="s">
        <v>546</v>
      </c>
      <c r="D1788" s="15" t="s">
        <v>126</v>
      </c>
      <c r="E1788" s="9" t="s">
        <v>3774</v>
      </c>
      <c r="F1788" s="9" t="s">
        <v>3775</v>
      </c>
      <c r="G1788" s="15" t="s">
        <v>122</v>
      </c>
      <c r="H1788" s="15" t="s">
        <v>3766</v>
      </c>
      <c r="I1788" s="15"/>
    </row>
    <row r="1789" spans="1:9" ht="18" x14ac:dyDescent="0.25">
      <c r="A1789" s="13" t="s">
        <v>545</v>
      </c>
      <c r="B1789" s="13" t="s">
        <v>98</v>
      </c>
      <c r="C1789" s="7" t="s">
        <v>546</v>
      </c>
      <c r="D1789" s="13" t="s">
        <v>126</v>
      </c>
      <c r="E1789" s="7" t="s">
        <v>3776</v>
      </c>
      <c r="F1789" s="7"/>
      <c r="G1789" s="13" t="s">
        <v>122</v>
      </c>
      <c r="H1789" s="13" t="s">
        <v>3766</v>
      </c>
      <c r="I1789" s="13"/>
    </row>
    <row r="1790" spans="1:9" ht="18" x14ac:dyDescent="0.25">
      <c r="A1790" s="15" t="s">
        <v>545</v>
      </c>
      <c r="B1790" s="15" t="s">
        <v>98</v>
      </c>
      <c r="C1790" s="9" t="s">
        <v>546</v>
      </c>
      <c r="D1790" s="15" t="s">
        <v>126</v>
      </c>
      <c r="E1790" s="9" t="s">
        <v>3777</v>
      </c>
      <c r="F1790" s="9" t="s">
        <v>3778</v>
      </c>
      <c r="G1790" s="15" t="s">
        <v>122</v>
      </c>
      <c r="H1790" s="15" t="s">
        <v>3766</v>
      </c>
      <c r="I1790" s="15"/>
    </row>
    <row r="1791" spans="1:9" ht="18" x14ac:dyDescent="0.25">
      <c r="A1791" s="13" t="s">
        <v>545</v>
      </c>
      <c r="B1791" s="13" t="s">
        <v>98</v>
      </c>
      <c r="C1791" s="7" t="s">
        <v>546</v>
      </c>
      <c r="D1791" s="13" t="s">
        <v>126</v>
      </c>
      <c r="E1791" s="7" t="s">
        <v>3779</v>
      </c>
      <c r="F1791" s="7"/>
      <c r="G1791" s="13" t="s">
        <v>122</v>
      </c>
      <c r="H1791" s="13" t="s">
        <v>3766</v>
      </c>
      <c r="I1791" s="13"/>
    </row>
    <row r="1792" spans="1:9" ht="36" x14ac:dyDescent="0.25">
      <c r="A1792" s="15" t="s">
        <v>545</v>
      </c>
      <c r="B1792" s="15" t="s">
        <v>98</v>
      </c>
      <c r="C1792" s="9" t="s">
        <v>546</v>
      </c>
      <c r="D1792" s="15" t="s">
        <v>126</v>
      </c>
      <c r="E1792" s="9" t="s">
        <v>3780</v>
      </c>
      <c r="F1792" s="9"/>
      <c r="G1792" s="15" t="s">
        <v>122</v>
      </c>
      <c r="H1792" s="15" t="s">
        <v>3766</v>
      </c>
      <c r="I1792" s="15"/>
    </row>
    <row r="1793" spans="1:9" ht="36" x14ac:dyDescent="0.25">
      <c r="A1793" s="13" t="s">
        <v>545</v>
      </c>
      <c r="B1793" s="13" t="s">
        <v>98</v>
      </c>
      <c r="C1793" s="7" t="s">
        <v>546</v>
      </c>
      <c r="D1793" s="13" t="s">
        <v>126</v>
      </c>
      <c r="E1793" s="7" t="s">
        <v>3781</v>
      </c>
      <c r="F1793" s="7"/>
      <c r="G1793" s="13" t="s">
        <v>122</v>
      </c>
      <c r="H1793" s="13" t="s">
        <v>3766</v>
      </c>
      <c r="I1793" s="13"/>
    </row>
    <row r="1794" spans="1:9" ht="36" x14ac:dyDescent="0.25">
      <c r="A1794" s="15" t="s">
        <v>545</v>
      </c>
      <c r="B1794" s="15" t="s">
        <v>98</v>
      </c>
      <c r="C1794" s="9" t="s">
        <v>546</v>
      </c>
      <c r="D1794" s="15" t="s">
        <v>126</v>
      </c>
      <c r="E1794" s="9" t="s">
        <v>3782</v>
      </c>
      <c r="F1794" s="9" t="s">
        <v>3783</v>
      </c>
      <c r="G1794" s="15" t="s">
        <v>122</v>
      </c>
      <c r="H1794" s="15" t="s">
        <v>550</v>
      </c>
      <c r="I1794" s="15" t="s">
        <v>1275</v>
      </c>
    </row>
    <row r="1795" spans="1:9" ht="18" x14ac:dyDescent="0.25">
      <c r="A1795" s="13" t="s">
        <v>545</v>
      </c>
      <c r="B1795" s="13" t="s">
        <v>98</v>
      </c>
      <c r="C1795" s="7" t="s">
        <v>546</v>
      </c>
      <c r="D1795" s="13" t="s">
        <v>126</v>
      </c>
      <c r="E1795" s="7" t="s">
        <v>3784</v>
      </c>
      <c r="F1795" s="7"/>
      <c r="G1795" s="13" t="s">
        <v>122</v>
      </c>
      <c r="H1795" s="13" t="s">
        <v>550</v>
      </c>
      <c r="I1795" s="13" t="s">
        <v>1275</v>
      </c>
    </row>
    <row r="1796" spans="1:9" ht="18" x14ac:dyDescent="0.25">
      <c r="A1796" s="15" t="s">
        <v>545</v>
      </c>
      <c r="B1796" s="15" t="s">
        <v>98</v>
      </c>
      <c r="C1796" s="9" t="s">
        <v>546</v>
      </c>
      <c r="D1796" s="15" t="s">
        <v>126</v>
      </c>
      <c r="E1796" s="9" t="s">
        <v>3785</v>
      </c>
      <c r="F1796" s="9"/>
      <c r="G1796" s="15" t="s">
        <v>122</v>
      </c>
      <c r="H1796" s="15" t="s">
        <v>550</v>
      </c>
      <c r="I1796" s="15" t="s">
        <v>1275</v>
      </c>
    </row>
    <row r="1797" spans="1:9" ht="18" x14ac:dyDescent="0.25">
      <c r="A1797" s="13" t="s">
        <v>545</v>
      </c>
      <c r="B1797" s="13" t="s">
        <v>98</v>
      </c>
      <c r="C1797" s="7" t="s">
        <v>546</v>
      </c>
      <c r="D1797" s="13" t="s">
        <v>126</v>
      </c>
      <c r="E1797" s="7" t="s">
        <v>3786</v>
      </c>
      <c r="F1797" s="7"/>
      <c r="G1797" s="13" t="s">
        <v>122</v>
      </c>
      <c r="H1797" s="13" t="s">
        <v>550</v>
      </c>
      <c r="I1797" s="13" t="s">
        <v>1275</v>
      </c>
    </row>
    <row r="1798" spans="1:9" ht="18" x14ac:dyDescent="0.25">
      <c r="A1798" s="15" t="s">
        <v>545</v>
      </c>
      <c r="B1798" s="15" t="s">
        <v>98</v>
      </c>
      <c r="C1798" s="9" t="s">
        <v>546</v>
      </c>
      <c r="D1798" s="15" t="s">
        <v>126</v>
      </c>
      <c r="E1798" s="9" t="s">
        <v>3787</v>
      </c>
      <c r="F1798" s="9" t="s">
        <v>3788</v>
      </c>
      <c r="G1798" s="15" t="s">
        <v>122</v>
      </c>
      <c r="H1798" s="15" t="s">
        <v>550</v>
      </c>
      <c r="I1798" s="15" t="s">
        <v>1275</v>
      </c>
    </row>
    <row r="1799" spans="1:9" ht="18" x14ac:dyDescent="0.25">
      <c r="A1799" s="13" t="s">
        <v>545</v>
      </c>
      <c r="B1799" s="13" t="s">
        <v>98</v>
      </c>
      <c r="C1799" s="7" t="s">
        <v>546</v>
      </c>
      <c r="D1799" s="13" t="s">
        <v>126</v>
      </c>
      <c r="E1799" s="7" t="s">
        <v>3789</v>
      </c>
      <c r="F1799" s="7"/>
      <c r="G1799" s="13" t="s">
        <v>122</v>
      </c>
      <c r="H1799" s="13" t="s">
        <v>550</v>
      </c>
      <c r="I1799" s="13" t="s">
        <v>1275</v>
      </c>
    </row>
    <row r="1800" spans="1:9" ht="18" x14ac:dyDescent="0.25">
      <c r="A1800" s="15" t="s">
        <v>545</v>
      </c>
      <c r="B1800" s="15" t="s">
        <v>98</v>
      </c>
      <c r="C1800" s="9" t="s">
        <v>546</v>
      </c>
      <c r="D1800" s="15" t="s">
        <v>126</v>
      </c>
      <c r="E1800" s="9" t="s">
        <v>3790</v>
      </c>
      <c r="F1800" s="9"/>
      <c r="G1800" s="15" t="s">
        <v>122</v>
      </c>
      <c r="H1800" s="15" t="s">
        <v>550</v>
      </c>
      <c r="I1800" s="15" t="s">
        <v>1275</v>
      </c>
    </row>
    <row r="1801" spans="1:9" ht="18" x14ac:dyDescent="0.25">
      <c r="A1801" s="13" t="s">
        <v>545</v>
      </c>
      <c r="B1801" s="13" t="s">
        <v>98</v>
      </c>
      <c r="C1801" s="7" t="s">
        <v>546</v>
      </c>
      <c r="D1801" s="13" t="s">
        <v>126</v>
      </c>
      <c r="E1801" s="7" t="s">
        <v>3791</v>
      </c>
      <c r="F1801" s="7"/>
      <c r="G1801" s="13" t="s">
        <v>122</v>
      </c>
      <c r="H1801" s="13" t="s">
        <v>3792</v>
      </c>
      <c r="I1801" s="13" t="s">
        <v>1275</v>
      </c>
    </row>
    <row r="1802" spans="1:9" ht="18" x14ac:dyDescent="0.25">
      <c r="A1802" s="15" t="s">
        <v>545</v>
      </c>
      <c r="B1802" s="15" t="s">
        <v>98</v>
      </c>
      <c r="C1802" s="9" t="s">
        <v>546</v>
      </c>
      <c r="D1802" s="15" t="s">
        <v>126</v>
      </c>
      <c r="E1802" s="9" t="s">
        <v>3793</v>
      </c>
      <c r="F1802" s="9"/>
      <c r="G1802" s="15" t="s">
        <v>122</v>
      </c>
      <c r="H1802" s="15" t="s">
        <v>3792</v>
      </c>
      <c r="I1802" s="15" t="s">
        <v>1275</v>
      </c>
    </row>
    <row r="1803" spans="1:9" ht="18" x14ac:dyDescent="0.25">
      <c r="A1803" s="13" t="s">
        <v>545</v>
      </c>
      <c r="B1803" s="13" t="s">
        <v>98</v>
      </c>
      <c r="C1803" s="7" t="s">
        <v>546</v>
      </c>
      <c r="D1803" s="13" t="s">
        <v>126</v>
      </c>
      <c r="E1803" s="7" t="s">
        <v>3794</v>
      </c>
      <c r="F1803" s="7"/>
      <c r="G1803" s="13" t="s">
        <v>122</v>
      </c>
      <c r="H1803" s="13" t="s">
        <v>3792</v>
      </c>
      <c r="I1803" s="13" t="s">
        <v>1275</v>
      </c>
    </row>
    <row r="1804" spans="1:9" ht="18" x14ac:dyDescent="0.25">
      <c r="A1804" s="15" t="s">
        <v>545</v>
      </c>
      <c r="B1804" s="15" t="s">
        <v>98</v>
      </c>
      <c r="C1804" s="9" t="s">
        <v>546</v>
      </c>
      <c r="D1804" s="15" t="s">
        <v>126</v>
      </c>
      <c r="E1804" s="9" t="s">
        <v>3795</v>
      </c>
      <c r="F1804" s="9"/>
      <c r="G1804" s="15" t="s">
        <v>122</v>
      </c>
      <c r="H1804" s="15" t="s">
        <v>3792</v>
      </c>
      <c r="I1804" s="15" t="s">
        <v>1275</v>
      </c>
    </row>
    <row r="1805" spans="1:9" ht="18" x14ac:dyDescent="0.25">
      <c r="A1805" s="13" t="s">
        <v>545</v>
      </c>
      <c r="B1805" s="13" t="s">
        <v>98</v>
      </c>
      <c r="C1805" s="7" t="s">
        <v>546</v>
      </c>
      <c r="D1805" s="13" t="s">
        <v>126</v>
      </c>
      <c r="E1805" s="7" t="s">
        <v>3796</v>
      </c>
      <c r="F1805" s="7" t="s">
        <v>3797</v>
      </c>
      <c r="G1805" s="13" t="s">
        <v>122</v>
      </c>
      <c r="H1805" s="13" t="s">
        <v>3792</v>
      </c>
      <c r="I1805" s="13" t="s">
        <v>1275</v>
      </c>
    </row>
    <row r="1806" spans="1:9" ht="36" x14ac:dyDescent="0.25">
      <c r="A1806" s="15" t="s">
        <v>545</v>
      </c>
      <c r="B1806" s="15" t="s">
        <v>98</v>
      </c>
      <c r="C1806" s="9" t="s">
        <v>546</v>
      </c>
      <c r="D1806" s="15" t="s">
        <v>126</v>
      </c>
      <c r="E1806" s="9" t="s">
        <v>3798</v>
      </c>
      <c r="F1806" s="9"/>
      <c r="G1806" s="15" t="s">
        <v>122</v>
      </c>
      <c r="H1806" s="15" t="s">
        <v>3792</v>
      </c>
      <c r="I1806" s="15" t="s">
        <v>1275</v>
      </c>
    </row>
    <row r="1807" spans="1:9" ht="36" x14ac:dyDescent="0.25">
      <c r="A1807" s="13" t="s">
        <v>545</v>
      </c>
      <c r="B1807" s="13" t="s">
        <v>98</v>
      </c>
      <c r="C1807" s="7" t="s">
        <v>546</v>
      </c>
      <c r="D1807" s="13" t="s">
        <v>126</v>
      </c>
      <c r="E1807" s="7" t="s">
        <v>3799</v>
      </c>
      <c r="F1807" s="7"/>
      <c r="G1807" s="13" t="s">
        <v>122</v>
      </c>
      <c r="H1807" s="13" t="s">
        <v>3792</v>
      </c>
      <c r="I1807" s="13" t="s">
        <v>1275</v>
      </c>
    </row>
    <row r="1808" spans="1:9" ht="72" x14ac:dyDescent="0.25">
      <c r="A1808" s="15" t="s">
        <v>545</v>
      </c>
      <c r="B1808" s="15" t="s">
        <v>98</v>
      </c>
      <c r="C1808" s="9" t="s">
        <v>546</v>
      </c>
      <c r="D1808" s="15" t="s">
        <v>126</v>
      </c>
      <c r="E1808" s="9" t="s">
        <v>3800</v>
      </c>
      <c r="F1808" s="9" t="s">
        <v>3801</v>
      </c>
      <c r="G1808" s="15" t="s">
        <v>122</v>
      </c>
      <c r="H1808" s="15" t="s">
        <v>3792</v>
      </c>
      <c r="I1808" s="15" t="s">
        <v>1275</v>
      </c>
    </row>
    <row r="1809" spans="1:9" ht="36" x14ac:dyDescent="0.25">
      <c r="A1809" s="13" t="s">
        <v>545</v>
      </c>
      <c r="B1809" s="13" t="s">
        <v>98</v>
      </c>
      <c r="C1809" s="7" t="s">
        <v>546</v>
      </c>
      <c r="D1809" s="13" t="s">
        <v>126</v>
      </c>
      <c r="E1809" s="7" t="s">
        <v>3802</v>
      </c>
      <c r="F1809" s="7" t="s">
        <v>3803</v>
      </c>
      <c r="G1809" s="13" t="s">
        <v>122</v>
      </c>
      <c r="H1809" s="13" t="s">
        <v>3792</v>
      </c>
      <c r="I1809" s="13" t="s">
        <v>1275</v>
      </c>
    </row>
    <row r="1810" spans="1:9" ht="36" x14ac:dyDescent="0.25">
      <c r="A1810" s="15" t="s">
        <v>548</v>
      </c>
      <c r="B1810" s="15" t="s">
        <v>98</v>
      </c>
      <c r="C1810" s="9" t="s">
        <v>549</v>
      </c>
      <c r="D1810" s="15" t="s">
        <v>126</v>
      </c>
      <c r="E1810" s="9" t="s">
        <v>3804</v>
      </c>
      <c r="F1810" s="9" t="s">
        <v>3805</v>
      </c>
      <c r="G1810" s="15" t="s">
        <v>121</v>
      </c>
      <c r="H1810" s="15" t="s">
        <v>550</v>
      </c>
      <c r="I1810" s="15"/>
    </row>
    <row r="1811" spans="1:9" ht="18" x14ac:dyDescent="0.25">
      <c r="A1811" s="13" t="s">
        <v>548</v>
      </c>
      <c r="B1811" s="13" t="s">
        <v>98</v>
      </c>
      <c r="C1811" s="7" t="s">
        <v>549</v>
      </c>
      <c r="D1811" s="13" t="s">
        <v>126</v>
      </c>
      <c r="E1811" s="7" t="s">
        <v>3806</v>
      </c>
      <c r="F1811" s="7"/>
      <c r="G1811" s="13" t="s">
        <v>122</v>
      </c>
      <c r="H1811" s="13" t="s">
        <v>550</v>
      </c>
      <c r="I1811" s="13"/>
    </row>
    <row r="1812" spans="1:9" ht="18" x14ac:dyDescent="0.25">
      <c r="A1812" s="15" t="s">
        <v>548</v>
      </c>
      <c r="B1812" s="15" t="s">
        <v>98</v>
      </c>
      <c r="C1812" s="9" t="s">
        <v>549</v>
      </c>
      <c r="D1812" s="15" t="s">
        <v>126</v>
      </c>
      <c r="E1812" s="9" t="s">
        <v>3807</v>
      </c>
      <c r="F1812" s="9"/>
      <c r="G1812" s="15" t="s">
        <v>122</v>
      </c>
      <c r="H1812" s="15" t="s">
        <v>550</v>
      </c>
      <c r="I1812" s="15"/>
    </row>
    <row r="1813" spans="1:9" ht="18" x14ac:dyDescent="0.25">
      <c r="A1813" s="13" t="s">
        <v>548</v>
      </c>
      <c r="B1813" s="13" t="s">
        <v>98</v>
      </c>
      <c r="C1813" s="7" t="s">
        <v>549</v>
      </c>
      <c r="D1813" s="13" t="s">
        <v>126</v>
      </c>
      <c r="E1813" s="7" t="s">
        <v>3808</v>
      </c>
      <c r="F1813" s="7"/>
      <c r="G1813" s="13" t="s">
        <v>122</v>
      </c>
      <c r="H1813" s="13" t="s">
        <v>550</v>
      </c>
      <c r="I1813" s="13"/>
    </row>
    <row r="1814" spans="1:9" ht="36" x14ac:dyDescent="0.25">
      <c r="A1814" s="15" t="s">
        <v>548</v>
      </c>
      <c r="B1814" s="15" t="s">
        <v>98</v>
      </c>
      <c r="C1814" s="9" t="s">
        <v>549</v>
      </c>
      <c r="D1814" s="15" t="s">
        <v>126</v>
      </c>
      <c r="E1814" s="9" t="s">
        <v>3809</v>
      </c>
      <c r="F1814" s="9" t="s">
        <v>3810</v>
      </c>
      <c r="G1814" s="15" t="s">
        <v>122</v>
      </c>
      <c r="H1814" s="15" t="s">
        <v>550</v>
      </c>
      <c r="I1814" s="15"/>
    </row>
    <row r="1815" spans="1:9" ht="18" x14ac:dyDescent="0.25">
      <c r="A1815" s="13" t="s">
        <v>548</v>
      </c>
      <c r="B1815" s="13" t="s">
        <v>98</v>
      </c>
      <c r="C1815" s="7" t="s">
        <v>549</v>
      </c>
      <c r="D1815" s="13" t="s">
        <v>126</v>
      </c>
      <c r="E1815" s="7" t="s">
        <v>3811</v>
      </c>
      <c r="F1815" s="7"/>
      <c r="G1815" s="13" t="s">
        <v>121</v>
      </c>
      <c r="H1815" s="13" t="s">
        <v>550</v>
      </c>
      <c r="I1815" s="13"/>
    </row>
    <row r="1816" spans="1:9" ht="18" x14ac:dyDescent="0.25">
      <c r="A1816" s="15" t="s">
        <v>551</v>
      </c>
      <c r="B1816" s="15" t="s">
        <v>98</v>
      </c>
      <c r="C1816" s="9" t="s">
        <v>552</v>
      </c>
      <c r="D1816" s="15" t="s">
        <v>127</v>
      </c>
      <c r="E1816" s="9" t="s">
        <v>3812</v>
      </c>
      <c r="F1816" s="9" t="s">
        <v>3813</v>
      </c>
      <c r="G1816" s="15" t="s">
        <v>122</v>
      </c>
      <c r="H1816" s="15" t="s">
        <v>3792</v>
      </c>
      <c r="I1816" s="15"/>
    </row>
    <row r="1817" spans="1:9" ht="18" x14ac:dyDescent="0.25">
      <c r="A1817" s="13" t="s">
        <v>551</v>
      </c>
      <c r="B1817" s="13" t="s">
        <v>98</v>
      </c>
      <c r="C1817" s="7" t="s">
        <v>552</v>
      </c>
      <c r="D1817" s="13" t="s">
        <v>127</v>
      </c>
      <c r="E1817" s="7" t="s">
        <v>3814</v>
      </c>
      <c r="F1817" s="7"/>
      <c r="G1817" s="13" t="s">
        <v>122</v>
      </c>
      <c r="H1817" s="13" t="s">
        <v>3792</v>
      </c>
      <c r="I1817" s="13"/>
    </row>
    <row r="1818" spans="1:9" ht="18" x14ac:dyDescent="0.25">
      <c r="A1818" s="15" t="s">
        <v>551</v>
      </c>
      <c r="B1818" s="15" t="s">
        <v>98</v>
      </c>
      <c r="C1818" s="9" t="s">
        <v>552</v>
      </c>
      <c r="D1818" s="15" t="s">
        <v>127</v>
      </c>
      <c r="E1818" s="9" t="s">
        <v>3815</v>
      </c>
      <c r="F1818" s="9"/>
      <c r="G1818" s="15" t="s">
        <v>123</v>
      </c>
      <c r="H1818" s="15" t="s">
        <v>3792</v>
      </c>
      <c r="I1818" s="15"/>
    </row>
    <row r="1819" spans="1:9" ht="36" x14ac:dyDescent="0.25">
      <c r="A1819" s="13" t="s">
        <v>551</v>
      </c>
      <c r="B1819" s="13" t="s">
        <v>98</v>
      </c>
      <c r="C1819" s="7" t="s">
        <v>552</v>
      </c>
      <c r="D1819" s="13" t="s">
        <v>127</v>
      </c>
      <c r="E1819" s="7" t="s">
        <v>3816</v>
      </c>
      <c r="F1819" s="7" t="s">
        <v>3817</v>
      </c>
      <c r="G1819" s="13" t="s">
        <v>122</v>
      </c>
      <c r="H1819" s="13" t="s">
        <v>3792</v>
      </c>
      <c r="I1819" s="13"/>
    </row>
    <row r="1820" spans="1:9" ht="18" x14ac:dyDescent="0.25">
      <c r="A1820" s="15" t="s">
        <v>551</v>
      </c>
      <c r="B1820" s="15" t="s">
        <v>98</v>
      </c>
      <c r="C1820" s="9" t="s">
        <v>552</v>
      </c>
      <c r="D1820" s="15" t="s">
        <v>127</v>
      </c>
      <c r="E1820" s="9" t="s">
        <v>3818</v>
      </c>
      <c r="F1820" s="9" t="s">
        <v>3819</v>
      </c>
      <c r="G1820" s="15" t="s">
        <v>122</v>
      </c>
      <c r="H1820" s="15" t="s">
        <v>3792</v>
      </c>
      <c r="I1820" s="15"/>
    </row>
    <row r="1821" spans="1:9" ht="36" x14ac:dyDescent="0.25">
      <c r="A1821" s="13" t="s">
        <v>551</v>
      </c>
      <c r="B1821" s="13" t="s">
        <v>98</v>
      </c>
      <c r="C1821" s="7" t="s">
        <v>552</v>
      </c>
      <c r="D1821" s="13" t="s">
        <v>127</v>
      </c>
      <c r="E1821" s="7" t="s">
        <v>3820</v>
      </c>
      <c r="F1821" s="7"/>
      <c r="G1821" s="13" t="s">
        <v>122</v>
      </c>
      <c r="H1821" s="13" t="s">
        <v>3792</v>
      </c>
      <c r="I1821" s="13"/>
    </row>
    <row r="1822" spans="1:9" ht="18" x14ac:dyDescent="0.25">
      <c r="A1822" s="15" t="s">
        <v>551</v>
      </c>
      <c r="B1822" s="15" t="s">
        <v>98</v>
      </c>
      <c r="C1822" s="9" t="s">
        <v>552</v>
      </c>
      <c r="D1822" s="15" t="s">
        <v>127</v>
      </c>
      <c r="E1822" s="9" t="s">
        <v>3821</v>
      </c>
      <c r="F1822" s="9"/>
      <c r="G1822" s="15" t="s">
        <v>122</v>
      </c>
      <c r="H1822" s="15" t="s">
        <v>3792</v>
      </c>
      <c r="I1822" s="15"/>
    </row>
    <row r="1823" spans="1:9" ht="36" x14ac:dyDescent="0.25">
      <c r="A1823" s="13" t="s">
        <v>551</v>
      </c>
      <c r="B1823" s="13" t="s">
        <v>98</v>
      </c>
      <c r="C1823" s="7" t="s">
        <v>552</v>
      </c>
      <c r="D1823" s="13" t="s">
        <v>127</v>
      </c>
      <c r="E1823" s="7" t="s">
        <v>3822</v>
      </c>
      <c r="F1823" s="7"/>
      <c r="G1823" s="13" t="s">
        <v>122</v>
      </c>
      <c r="H1823" s="13" t="s">
        <v>3792</v>
      </c>
      <c r="I1823" s="13"/>
    </row>
    <row r="1824" spans="1:9" ht="18" x14ac:dyDescent="0.25">
      <c r="A1824" s="15" t="s">
        <v>551</v>
      </c>
      <c r="B1824" s="15" t="s">
        <v>98</v>
      </c>
      <c r="C1824" s="9" t="s">
        <v>552</v>
      </c>
      <c r="D1824" s="15" t="s">
        <v>127</v>
      </c>
      <c r="E1824" s="9" t="s">
        <v>3823</v>
      </c>
      <c r="F1824" s="9" t="s">
        <v>3824</v>
      </c>
      <c r="G1824" s="15" t="s">
        <v>122</v>
      </c>
      <c r="H1824" s="15" t="s">
        <v>574</v>
      </c>
      <c r="I1824" s="15" t="s">
        <v>1275</v>
      </c>
    </row>
    <row r="1825" spans="1:9" ht="36" x14ac:dyDescent="0.25">
      <c r="A1825" s="13" t="s">
        <v>551</v>
      </c>
      <c r="B1825" s="13" t="s">
        <v>98</v>
      </c>
      <c r="C1825" s="7" t="s">
        <v>552</v>
      </c>
      <c r="D1825" s="13" t="s">
        <v>127</v>
      </c>
      <c r="E1825" s="7" t="s">
        <v>3825</v>
      </c>
      <c r="F1825" s="7"/>
      <c r="G1825" s="13" t="s">
        <v>122</v>
      </c>
      <c r="H1825" s="13" t="s">
        <v>574</v>
      </c>
      <c r="I1825" s="13" t="s">
        <v>1275</v>
      </c>
    </row>
    <row r="1826" spans="1:9" ht="54" x14ac:dyDescent="0.25">
      <c r="A1826" s="15" t="s">
        <v>551</v>
      </c>
      <c r="B1826" s="15" t="s">
        <v>98</v>
      </c>
      <c r="C1826" s="9" t="s">
        <v>552</v>
      </c>
      <c r="D1826" s="15" t="s">
        <v>127</v>
      </c>
      <c r="E1826" s="9" t="s">
        <v>3826</v>
      </c>
      <c r="F1826" s="9" t="s">
        <v>3827</v>
      </c>
      <c r="G1826" s="15" t="s">
        <v>122</v>
      </c>
      <c r="H1826" s="15" t="s">
        <v>574</v>
      </c>
      <c r="I1826" s="15" t="s">
        <v>1275</v>
      </c>
    </row>
    <row r="1827" spans="1:9" ht="18" x14ac:dyDescent="0.25">
      <c r="A1827" s="13" t="s">
        <v>551</v>
      </c>
      <c r="B1827" s="13" t="s">
        <v>98</v>
      </c>
      <c r="C1827" s="7" t="s">
        <v>552</v>
      </c>
      <c r="D1827" s="13" t="s">
        <v>127</v>
      </c>
      <c r="E1827" s="7" t="s">
        <v>3828</v>
      </c>
      <c r="F1827" s="7" t="s">
        <v>3829</v>
      </c>
      <c r="G1827" s="13" t="s">
        <v>122</v>
      </c>
      <c r="H1827" s="13" t="s">
        <v>574</v>
      </c>
      <c r="I1827" s="13" t="s">
        <v>1318</v>
      </c>
    </row>
    <row r="1828" spans="1:9" ht="36" x14ac:dyDescent="0.25">
      <c r="A1828" s="15" t="s">
        <v>554</v>
      </c>
      <c r="B1828" s="15" t="s">
        <v>98</v>
      </c>
      <c r="C1828" s="9" t="s">
        <v>555</v>
      </c>
      <c r="D1828" s="15" t="s">
        <v>126</v>
      </c>
      <c r="E1828" s="9" t="s">
        <v>3830</v>
      </c>
      <c r="F1828" s="9"/>
      <c r="G1828" s="15" t="s">
        <v>122</v>
      </c>
      <c r="H1828" s="15" t="s">
        <v>556</v>
      </c>
      <c r="I1828" s="15"/>
    </row>
    <row r="1829" spans="1:9" ht="36" x14ac:dyDescent="0.25">
      <c r="A1829" s="13" t="s">
        <v>554</v>
      </c>
      <c r="B1829" s="13" t="s">
        <v>98</v>
      </c>
      <c r="C1829" s="7" t="s">
        <v>555</v>
      </c>
      <c r="D1829" s="13" t="s">
        <v>126</v>
      </c>
      <c r="E1829" s="7" t="s">
        <v>3831</v>
      </c>
      <c r="F1829" s="7"/>
      <c r="G1829" s="13" t="s">
        <v>122</v>
      </c>
      <c r="H1829" s="13" t="s">
        <v>556</v>
      </c>
      <c r="I1829" s="13" t="s">
        <v>1318</v>
      </c>
    </row>
    <row r="1830" spans="1:9" ht="36" x14ac:dyDescent="0.25">
      <c r="A1830" s="15" t="s">
        <v>557</v>
      </c>
      <c r="B1830" s="15" t="s">
        <v>98</v>
      </c>
      <c r="C1830" s="9" t="s">
        <v>558</v>
      </c>
      <c r="D1830" s="15" t="s">
        <v>124</v>
      </c>
      <c r="E1830" s="9" t="s">
        <v>3832</v>
      </c>
      <c r="F1830" s="9"/>
      <c r="G1830" s="15" t="s">
        <v>123</v>
      </c>
      <c r="H1830" s="15" t="s">
        <v>562</v>
      </c>
      <c r="I1830" s="15"/>
    </row>
    <row r="1831" spans="1:9" ht="18" x14ac:dyDescent="0.25">
      <c r="A1831" s="13" t="s">
        <v>557</v>
      </c>
      <c r="B1831" s="13" t="s">
        <v>98</v>
      </c>
      <c r="C1831" s="7" t="s">
        <v>558</v>
      </c>
      <c r="D1831" s="13" t="s">
        <v>126</v>
      </c>
      <c r="E1831" s="7" t="s">
        <v>3833</v>
      </c>
      <c r="F1831" s="7" t="s">
        <v>2794</v>
      </c>
      <c r="G1831" s="13" t="s">
        <v>122</v>
      </c>
      <c r="H1831" s="13" t="s">
        <v>3834</v>
      </c>
      <c r="I1831" s="13"/>
    </row>
    <row r="1832" spans="1:9" ht="18" x14ac:dyDescent="0.25">
      <c r="A1832" s="15" t="s">
        <v>557</v>
      </c>
      <c r="B1832" s="15" t="s">
        <v>98</v>
      </c>
      <c r="C1832" s="9" t="s">
        <v>558</v>
      </c>
      <c r="D1832" s="15" t="s">
        <v>126</v>
      </c>
      <c r="E1832" s="9" t="s">
        <v>3835</v>
      </c>
      <c r="F1832" s="9"/>
      <c r="G1832" s="15" t="s">
        <v>122</v>
      </c>
      <c r="H1832" s="15" t="s">
        <v>562</v>
      </c>
      <c r="I1832" s="15"/>
    </row>
    <row r="1833" spans="1:9" ht="36" x14ac:dyDescent="0.25">
      <c r="A1833" s="13" t="s">
        <v>557</v>
      </c>
      <c r="B1833" s="13" t="s">
        <v>98</v>
      </c>
      <c r="C1833" s="7" t="s">
        <v>558</v>
      </c>
      <c r="D1833" s="13" t="s">
        <v>126</v>
      </c>
      <c r="E1833" s="7" t="s">
        <v>3836</v>
      </c>
      <c r="F1833" s="7" t="s">
        <v>3837</v>
      </c>
      <c r="G1833" s="13" t="s">
        <v>122</v>
      </c>
      <c r="H1833" s="13" t="s">
        <v>3834</v>
      </c>
      <c r="I1833" s="13" t="s">
        <v>1275</v>
      </c>
    </row>
    <row r="1834" spans="1:9" ht="18" x14ac:dyDescent="0.25">
      <c r="A1834" s="15" t="s">
        <v>557</v>
      </c>
      <c r="B1834" s="15" t="s">
        <v>98</v>
      </c>
      <c r="C1834" s="9" t="s">
        <v>558</v>
      </c>
      <c r="D1834" s="15" t="s">
        <v>126</v>
      </c>
      <c r="E1834" s="9" t="s">
        <v>3838</v>
      </c>
      <c r="F1834" s="9" t="s">
        <v>3839</v>
      </c>
      <c r="G1834" s="15" t="s">
        <v>122</v>
      </c>
      <c r="H1834" s="15" t="s">
        <v>562</v>
      </c>
      <c r="I1834" s="15" t="s">
        <v>1275</v>
      </c>
    </row>
    <row r="1835" spans="1:9" ht="18" x14ac:dyDescent="0.25">
      <c r="A1835" s="13" t="s">
        <v>557</v>
      </c>
      <c r="B1835" s="13" t="s">
        <v>98</v>
      </c>
      <c r="C1835" s="7" t="s">
        <v>558</v>
      </c>
      <c r="D1835" s="13" t="s">
        <v>126</v>
      </c>
      <c r="E1835" s="7" t="s">
        <v>3840</v>
      </c>
      <c r="F1835" s="7" t="s">
        <v>3841</v>
      </c>
      <c r="G1835" s="13" t="s">
        <v>121</v>
      </c>
      <c r="H1835" s="13" t="s">
        <v>562</v>
      </c>
      <c r="I1835" s="13" t="s">
        <v>1275</v>
      </c>
    </row>
    <row r="1836" spans="1:9" ht="18" x14ac:dyDescent="0.25">
      <c r="A1836" s="15" t="s">
        <v>557</v>
      </c>
      <c r="B1836" s="15" t="s">
        <v>98</v>
      </c>
      <c r="C1836" s="9" t="s">
        <v>558</v>
      </c>
      <c r="D1836" s="15" t="s">
        <v>127</v>
      </c>
      <c r="E1836" s="9" t="s">
        <v>3842</v>
      </c>
      <c r="F1836" s="9"/>
      <c r="G1836" s="15" t="s">
        <v>122</v>
      </c>
      <c r="H1836" s="15" t="s">
        <v>562</v>
      </c>
      <c r="I1836" s="15" t="s">
        <v>1275</v>
      </c>
    </row>
    <row r="1837" spans="1:9" ht="18" x14ac:dyDescent="0.25">
      <c r="A1837" s="13" t="s">
        <v>560</v>
      </c>
      <c r="B1837" s="13" t="s">
        <v>98</v>
      </c>
      <c r="C1837" s="7" t="s">
        <v>561</v>
      </c>
      <c r="D1837" s="13" t="s">
        <v>126</v>
      </c>
      <c r="E1837" s="7" t="s">
        <v>3843</v>
      </c>
      <c r="F1837" s="7"/>
      <c r="G1837" s="13" t="s">
        <v>122</v>
      </c>
      <c r="H1837" s="13" t="s">
        <v>562</v>
      </c>
      <c r="I1837" s="13" t="s">
        <v>1275</v>
      </c>
    </row>
    <row r="1838" spans="1:9" ht="36" x14ac:dyDescent="0.25">
      <c r="A1838" s="15" t="s">
        <v>563</v>
      </c>
      <c r="B1838" s="15" t="s">
        <v>98</v>
      </c>
      <c r="C1838" s="9" t="s">
        <v>564</v>
      </c>
      <c r="D1838" s="15" t="s">
        <v>126</v>
      </c>
      <c r="E1838" s="9" t="s">
        <v>3844</v>
      </c>
      <c r="F1838" s="9"/>
      <c r="G1838" s="15" t="s">
        <v>122</v>
      </c>
      <c r="H1838" s="15" t="s">
        <v>565</v>
      </c>
      <c r="I1838" s="15"/>
    </row>
    <row r="1839" spans="1:9" ht="36" x14ac:dyDescent="0.25">
      <c r="A1839" s="13" t="s">
        <v>563</v>
      </c>
      <c r="B1839" s="13" t="s">
        <v>98</v>
      </c>
      <c r="C1839" s="7" t="s">
        <v>564</v>
      </c>
      <c r="D1839" s="13" t="s">
        <v>126</v>
      </c>
      <c r="E1839" s="7" t="s">
        <v>3845</v>
      </c>
      <c r="F1839" s="7"/>
      <c r="G1839" s="13" t="s">
        <v>122</v>
      </c>
      <c r="H1839" s="13" t="s">
        <v>565</v>
      </c>
      <c r="I1839" s="13"/>
    </row>
    <row r="1840" spans="1:9" ht="36" x14ac:dyDescent="0.25">
      <c r="A1840" s="15" t="s">
        <v>563</v>
      </c>
      <c r="B1840" s="15" t="s">
        <v>98</v>
      </c>
      <c r="C1840" s="9" t="s">
        <v>564</v>
      </c>
      <c r="D1840" s="15" t="s">
        <v>126</v>
      </c>
      <c r="E1840" s="9" t="s">
        <v>3846</v>
      </c>
      <c r="F1840" s="9"/>
      <c r="G1840" s="15" t="s">
        <v>122</v>
      </c>
      <c r="H1840" s="15" t="s">
        <v>565</v>
      </c>
      <c r="I1840" s="15"/>
    </row>
    <row r="1841" spans="1:9" ht="36" x14ac:dyDescent="0.25">
      <c r="A1841" s="13" t="s">
        <v>563</v>
      </c>
      <c r="B1841" s="13" t="s">
        <v>98</v>
      </c>
      <c r="C1841" s="7" t="s">
        <v>564</v>
      </c>
      <c r="D1841" s="13" t="s">
        <v>126</v>
      </c>
      <c r="E1841" s="7" t="s">
        <v>3847</v>
      </c>
      <c r="F1841" s="7" t="s">
        <v>3848</v>
      </c>
      <c r="G1841" s="13" t="s">
        <v>122</v>
      </c>
      <c r="H1841" s="13" t="s">
        <v>565</v>
      </c>
      <c r="I1841" s="13"/>
    </row>
    <row r="1842" spans="1:9" ht="36" x14ac:dyDescent="0.25">
      <c r="A1842" s="15" t="s">
        <v>563</v>
      </c>
      <c r="B1842" s="15" t="s">
        <v>98</v>
      </c>
      <c r="C1842" s="9" t="s">
        <v>564</v>
      </c>
      <c r="D1842" s="15" t="s">
        <v>126</v>
      </c>
      <c r="E1842" s="9" t="s">
        <v>3849</v>
      </c>
      <c r="F1842" s="9"/>
      <c r="G1842" s="15" t="s">
        <v>122</v>
      </c>
      <c r="H1842" s="15" t="s">
        <v>565</v>
      </c>
      <c r="I1842" s="15"/>
    </row>
    <row r="1843" spans="1:9" ht="36" x14ac:dyDescent="0.25">
      <c r="A1843" s="13" t="s">
        <v>563</v>
      </c>
      <c r="B1843" s="13" t="s">
        <v>98</v>
      </c>
      <c r="C1843" s="7" t="s">
        <v>564</v>
      </c>
      <c r="D1843" s="13" t="s">
        <v>126</v>
      </c>
      <c r="E1843" s="7" t="s">
        <v>3850</v>
      </c>
      <c r="F1843" s="7" t="s">
        <v>3851</v>
      </c>
      <c r="G1843" s="13" t="s">
        <v>121</v>
      </c>
      <c r="H1843" s="13" t="s">
        <v>565</v>
      </c>
      <c r="I1843" s="13"/>
    </row>
    <row r="1844" spans="1:9" ht="36" x14ac:dyDescent="0.25">
      <c r="A1844" s="15" t="s">
        <v>566</v>
      </c>
      <c r="B1844" s="15" t="s">
        <v>98</v>
      </c>
      <c r="C1844" s="9" t="s">
        <v>567</v>
      </c>
      <c r="D1844" s="15" t="s">
        <v>126</v>
      </c>
      <c r="E1844" s="9" t="s">
        <v>3852</v>
      </c>
      <c r="F1844" s="9"/>
      <c r="G1844" s="15" t="s">
        <v>122</v>
      </c>
      <c r="H1844" s="15" t="s">
        <v>3853</v>
      </c>
      <c r="I1844" s="15"/>
    </row>
    <row r="1845" spans="1:9" ht="36" x14ac:dyDescent="0.25">
      <c r="A1845" s="13" t="s">
        <v>566</v>
      </c>
      <c r="B1845" s="13" t="s">
        <v>98</v>
      </c>
      <c r="C1845" s="7" t="s">
        <v>567</v>
      </c>
      <c r="D1845" s="13" t="s">
        <v>126</v>
      </c>
      <c r="E1845" s="7" t="s">
        <v>3854</v>
      </c>
      <c r="F1845" s="7"/>
      <c r="G1845" s="13" t="s">
        <v>122</v>
      </c>
      <c r="H1845" s="13" t="s">
        <v>3853</v>
      </c>
      <c r="I1845" s="13"/>
    </row>
    <row r="1846" spans="1:9" ht="36" x14ac:dyDescent="0.25">
      <c r="A1846" s="15" t="s">
        <v>566</v>
      </c>
      <c r="B1846" s="15" t="s">
        <v>98</v>
      </c>
      <c r="C1846" s="9" t="s">
        <v>567</v>
      </c>
      <c r="D1846" s="15" t="s">
        <v>126</v>
      </c>
      <c r="E1846" s="9" t="s">
        <v>3855</v>
      </c>
      <c r="F1846" s="9"/>
      <c r="G1846" s="15" t="s">
        <v>122</v>
      </c>
      <c r="H1846" s="15" t="s">
        <v>3853</v>
      </c>
      <c r="I1846" s="15"/>
    </row>
    <row r="1847" spans="1:9" ht="36" x14ac:dyDescent="0.25">
      <c r="A1847" s="13" t="s">
        <v>566</v>
      </c>
      <c r="B1847" s="13" t="s">
        <v>98</v>
      </c>
      <c r="C1847" s="7" t="s">
        <v>567</v>
      </c>
      <c r="D1847" s="13" t="s">
        <v>127</v>
      </c>
      <c r="E1847" s="7" t="s">
        <v>3856</v>
      </c>
      <c r="F1847" s="7" t="s">
        <v>3857</v>
      </c>
      <c r="G1847" s="13" t="s">
        <v>121</v>
      </c>
      <c r="H1847" s="13" t="s">
        <v>3853</v>
      </c>
      <c r="I1847" s="13"/>
    </row>
    <row r="1848" spans="1:9" ht="36" x14ac:dyDescent="0.25">
      <c r="A1848" s="15" t="s">
        <v>566</v>
      </c>
      <c r="B1848" s="15" t="s">
        <v>98</v>
      </c>
      <c r="C1848" s="9" t="s">
        <v>567</v>
      </c>
      <c r="D1848" s="15" t="s">
        <v>126</v>
      </c>
      <c r="E1848" s="9" t="s">
        <v>3858</v>
      </c>
      <c r="F1848" s="9"/>
      <c r="G1848" s="15" t="s">
        <v>122</v>
      </c>
      <c r="H1848" s="15" t="s">
        <v>3853</v>
      </c>
      <c r="I1848" s="15"/>
    </row>
    <row r="1849" spans="1:9" ht="36" x14ac:dyDescent="0.25">
      <c r="A1849" s="13" t="s">
        <v>566</v>
      </c>
      <c r="B1849" s="13" t="s">
        <v>98</v>
      </c>
      <c r="C1849" s="7" t="s">
        <v>567</v>
      </c>
      <c r="D1849" s="13" t="s">
        <v>126</v>
      </c>
      <c r="E1849" s="7" t="s">
        <v>3859</v>
      </c>
      <c r="F1849" s="7" t="s">
        <v>3860</v>
      </c>
      <c r="G1849" s="13" t="s">
        <v>122</v>
      </c>
      <c r="H1849" s="13" t="s">
        <v>3853</v>
      </c>
      <c r="I1849" s="13"/>
    </row>
    <row r="1850" spans="1:9" ht="36" x14ac:dyDescent="0.25">
      <c r="A1850" s="15" t="s">
        <v>566</v>
      </c>
      <c r="B1850" s="15" t="s">
        <v>98</v>
      </c>
      <c r="C1850" s="9" t="s">
        <v>567</v>
      </c>
      <c r="D1850" s="15" t="s">
        <v>125</v>
      </c>
      <c r="E1850" s="9" t="s">
        <v>3861</v>
      </c>
      <c r="F1850" s="9"/>
      <c r="G1850" s="15" t="s">
        <v>122</v>
      </c>
      <c r="H1850" s="15" t="s">
        <v>3853</v>
      </c>
      <c r="I1850" s="15"/>
    </row>
    <row r="1851" spans="1:9" ht="36" x14ac:dyDescent="0.25">
      <c r="A1851" s="13" t="s">
        <v>566</v>
      </c>
      <c r="B1851" s="13" t="s">
        <v>98</v>
      </c>
      <c r="C1851" s="7" t="s">
        <v>567</v>
      </c>
      <c r="D1851" s="13" t="s">
        <v>127</v>
      </c>
      <c r="E1851" s="7" t="s">
        <v>3862</v>
      </c>
      <c r="F1851" s="7"/>
      <c r="G1851" s="13" t="s">
        <v>122</v>
      </c>
      <c r="H1851" s="13" t="s">
        <v>3853</v>
      </c>
      <c r="I1851" s="13"/>
    </row>
    <row r="1852" spans="1:9" ht="36" x14ac:dyDescent="0.25">
      <c r="A1852" s="15" t="s">
        <v>566</v>
      </c>
      <c r="B1852" s="15" t="s">
        <v>98</v>
      </c>
      <c r="C1852" s="9" t="s">
        <v>567</v>
      </c>
      <c r="D1852" s="15" t="s">
        <v>127</v>
      </c>
      <c r="E1852" s="9" t="s">
        <v>3863</v>
      </c>
      <c r="F1852" s="9" t="s">
        <v>3864</v>
      </c>
      <c r="G1852" s="15" t="s">
        <v>121</v>
      </c>
      <c r="H1852" s="15" t="s">
        <v>3853</v>
      </c>
      <c r="I1852" s="15"/>
    </row>
    <row r="1853" spans="1:9" ht="36" x14ac:dyDescent="0.25">
      <c r="A1853" s="13" t="s">
        <v>566</v>
      </c>
      <c r="B1853" s="13" t="s">
        <v>98</v>
      </c>
      <c r="C1853" s="7" t="s">
        <v>567</v>
      </c>
      <c r="D1853" s="13" t="s">
        <v>126</v>
      </c>
      <c r="E1853" s="7" t="s">
        <v>3865</v>
      </c>
      <c r="F1853" s="7"/>
      <c r="G1853" s="13" t="s">
        <v>122</v>
      </c>
      <c r="H1853" s="13" t="s">
        <v>3853</v>
      </c>
      <c r="I1853" s="13"/>
    </row>
    <row r="1854" spans="1:9" ht="36" x14ac:dyDescent="0.25">
      <c r="A1854" s="15" t="s">
        <v>566</v>
      </c>
      <c r="B1854" s="15" t="s">
        <v>98</v>
      </c>
      <c r="C1854" s="9" t="s">
        <v>567</v>
      </c>
      <c r="D1854" s="15" t="s">
        <v>126</v>
      </c>
      <c r="E1854" s="9" t="s">
        <v>3866</v>
      </c>
      <c r="F1854" s="9"/>
      <c r="G1854" s="15" t="s">
        <v>122</v>
      </c>
      <c r="H1854" s="15" t="s">
        <v>3853</v>
      </c>
      <c r="I1854" s="15"/>
    </row>
    <row r="1855" spans="1:9" ht="36" x14ac:dyDescent="0.25">
      <c r="A1855" s="13" t="s">
        <v>566</v>
      </c>
      <c r="B1855" s="13" t="s">
        <v>98</v>
      </c>
      <c r="C1855" s="7" t="s">
        <v>567</v>
      </c>
      <c r="D1855" s="13" t="s">
        <v>126</v>
      </c>
      <c r="E1855" s="7" t="s">
        <v>3867</v>
      </c>
      <c r="F1855" s="7"/>
      <c r="G1855" s="13" t="s">
        <v>122</v>
      </c>
      <c r="H1855" s="13" t="s">
        <v>3868</v>
      </c>
      <c r="I1855" s="13" t="s">
        <v>1318</v>
      </c>
    </row>
    <row r="1856" spans="1:9" ht="36" x14ac:dyDescent="0.25">
      <c r="A1856" s="15" t="s">
        <v>569</v>
      </c>
      <c r="B1856" s="15" t="s">
        <v>98</v>
      </c>
      <c r="C1856" s="9" t="s">
        <v>570</v>
      </c>
      <c r="D1856" s="15" t="s">
        <v>126</v>
      </c>
      <c r="E1856" s="9" t="s">
        <v>3869</v>
      </c>
      <c r="F1856" s="9" t="s">
        <v>3870</v>
      </c>
      <c r="G1856" s="15" t="s">
        <v>122</v>
      </c>
      <c r="H1856" s="15" t="s">
        <v>550</v>
      </c>
      <c r="I1856" s="15" t="s">
        <v>1318</v>
      </c>
    </row>
    <row r="1857" spans="1:9" ht="18" x14ac:dyDescent="0.25">
      <c r="A1857" s="13" t="s">
        <v>569</v>
      </c>
      <c r="B1857" s="13" t="s">
        <v>98</v>
      </c>
      <c r="C1857" s="7" t="s">
        <v>570</v>
      </c>
      <c r="D1857" s="13" t="s">
        <v>126</v>
      </c>
      <c r="E1857" s="7" t="s">
        <v>3871</v>
      </c>
      <c r="F1857" s="7"/>
      <c r="G1857" s="13" t="s">
        <v>122</v>
      </c>
      <c r="H1857" s="13" t="s">
        <v>550</v>
      </c>
      <c r="I1857" s="13" t="s">
        <v>1318</v>
      </c>
    </row>
    <row r="1858" spans="1:9" ht="36" x14ac:dyDescent="0.25">
      <c r="A1858" s="15" t="s">
        <v>569</v>
      </c>
      <c r="B1858" s="15" t="s">
        <v>98</v>
      </c>
      <c r="C1858" s="9" t="s">
        <v>570</v>
      </c>
      <c r="D1858" s="15" t="s">
        <v>126</v>
      </c>
      <c r="E1858" s="9" t="s">
        <v>3872</v>
      </c>
      <c r="F1858" s="9"/>
      <c r="G1858" s="15" t="s">
        <v>122</v>
      </c>
      <c r="H1858" s="15" t="s">
        <v>550</v>
      </c>
      <c r="I1858" s="15" t="s">
        <v>1318</v>
      </c>
    </row>
    <row r="1859" spans="1:9" ht="18" x14ac:dyDescent="0.25">
      <c r="A1859" s="13" t="s">
        <v>569</v>
      </c>
      <c r="B1859" s="13" t="s">
        <v>98</v>
      </c>
      <c r="C1859" s="7" t="s">
        <v>570</v>
      </c>
      <c r="D1859" s="13" t="s">
        <v>126</v>
      </c>
      <c r="E1859" s="7" t="s">
        <v>3873</v>
      </c>
      <c r="F1859" s="7"/>
      <c r="G1859" s="13" t="s">
        <v>122</v>
      </c>
      <c r="H1859" s="13" t="s">
        <v>550</v>
      </c>
      <c r="I1859" s="13" t="s">
        <v>1318</v>
      </c>
    </row>
    <row r="1860" spans="1:9" ht="18" x14ac:dyDescent="0.25">
      <c r="A1860" s="15" t="s">
        <v>569</v>
      </c>
      <c r="B1860" s="15" t="s">
        <v>98</v>
      </c>
      <c r="C1860" s="9" t="s">
        <v>570</v>
      </c>
      <c r="D1860" s="15" t="s">
        <v>126</v>
      </c>
      <c r="E1860" s="9" t="s">
        <v>3874</v>
      </c>
      <c r="F1860" s="9" t="s">
        <v>3875</v>
      </c>
      <c r="G1860" s="15" t="s">
        <v>122</v>
      </c>
      <c r="H1860" s="15" t="s">
        <v>550</v>
      </c>
      <c r="I1860" s="15" t="s">
        <v>1318</v>
      </c>
    </row>
    <row r="1861" spans="1:9" ht="18" x14ac:dyDescent="0.25">
      <c r="A1861" s="13" t="s">
        <v>569</v>
      </c>
      <c r="B1861" s="13" t="s">
        <v>98</v>
      </c>
      <c r="C1861" s="7" t="s">
        <v>570</v>
      </c>
      <c r="D1861" s="13" t="s">
        <v>126</v>
      </c>
      <c r="E1861" s="7" t="s">
        <v>3876</v>
      </c>
      <c r="F1861" s="7"/>
      <c r="G1861" s="13" t="s">
        <v>122</v>
      </c>
      <c r="H1861" s="13" t="s">
        <v>550</v>
      </c>
      <c r="I1861" s="13" t="s">
        <v>1318</v>
      </c>
    </row>
    <row r="1862" spans="1:9" ht="36" x14ac:dyDescent="0.25">
      <c r="A1862" s="15" t="s">
        <v>569</v>
      </c>
      <c r="B1862" s="15" t="s">
        <v>98</v>
      </c>
      <c r="C1862" s="9" t="s">
        <v>570</v>
      </c>
      <c r="D1862" s="15" t="s">
        <v>126</v>
      </c>
      <c r="E1862" s="9" t="s">
        <v>3877</v>
      </c>
      <c r="F1862" s="9"/>
      <c r="G1862" s="15" t="s">
        <v>122</v>
      </c>
      <c r="H1862" s="15" t="s">
        <v>550</v>
      </c>
      <c r="I1862" s="15" t="s">
        <v>1318</v>
      </c>
    </row>
    <row r="1863" spans="1:9" ht="18" x14ac:dyDescent="0.25">
      <c r="A1863" s="13" t="s">
        <v>569</v>
      </c>
      <c r="B1863" s="13" t="s">
        <v>98</v>
      </c>
      <c r="C1863" s="7" t="s">
        <v>570</v>
      </c>
      <c r="D1863" s="13" t="s">
        <v>126</v>
      </c>
      <c r="E1863" s="7" t="s">
        <v>3878</v>
      </c>
      <c r="F1863" s="7"/>
      <c r="G1863" s="13" t="s">
        <v>122</v>
      </c>
      <c r="H1863" s="13" t="s">
        <v>3792</v>
      </c>
      <c r="I1863" s="13" t="s">
        <v>1318</v>
      </c>
    </row>
    <row r="1864" spans="1:9" ht="18" x14ac:dyDescent="0.25">
      <c r="A1864" s="15" t="s">
        <v>569</v>
      </c>
      <c r="B1864" s="15" t="s">
        <v>98</v>
      </c>
      <c r="C1864" s="9" t="s">
        <v>570</v>
      </c>
      <c r="D1864" s="15" t="s">
        <v>126</v>
      </c>
      <c r="E1864" s="9" t="s">
        <v>3879</v>
      </c>
      <c r="F1864" s="9"/>
      <c r="G1864" s="15" t="s">
        <v>123</v>
      </c>
      <c r="H1864" s="15" t="s">
        <v>3792</v>
      </c>
      <c r="I1864" s="15" t="s">
        <v>1318</v>
      </c>
    </row>
    <row r="1865" spans="1:9" ht="36" x14ac:dyDescent="0.25">
      <c r="A1865" s="13" t="s">
        <v>569</v>
      </c>
      <c r="B1865" s="13" t="s">
        <v>98</v>
      </c>
      <c r="C1865" s="7" t="s">
        <v>570</v>
      </c>
      <c r="D1865" s="13" t="s">
        <v>126</v>
      </c>
      <c r="E1865" s="7" t="s">
        <v>3880</v>
      </c>
      <c r="F1865" s="7"/>
      <c r="G1865" s="13" t="s">
        <v>122</v>
      </c>
      <c r="H1865" s="13" t="s">
        <v>3792</v>
      </c>
      <c r="I1865" s="13" t="s">
        <v>1318</v>
      </c>
    </row>
    <row r="1866" spans="1:9" ht="36" x14ac:dyDescent="0.25">
      <c r="A1866" s="15" t="s">
        <v>569</v>
      </c>
      <c r="B1866" s="15" t="s">
        <v>98</v>
      </c>
      <c r="C1866" s="9" t="s">
        <v>570</v>
      </c>
      <c r="D1866" s="15" t="s">
        <v>126</v>
      </c>
      <c r="E1866" s="9" t="s">
        <v>3881</v>
      </c>
      <c r="F1866" s="9"/>
      <c r="G1866" s="15" t="s">
        <v>122</v>
      </c>
      <c r="H1866" s="15" t="s">
        <v>3792</v>
      </c>
      <c r="I1866" s="15" t="s">
        <v>1318</v>
      </c>
    </row>
    <row r="1867" spans="1:9" ht="54" x14ac:dyDescent="0.25">
      <c r="A1867" s="13" t="s">
        <v>569</v>
      </c>
      <c r="B1867" s="13" t="s">
        <v>98</v>
      </c>
      <c r="C1867" s="7" t="s">
        <v>570</v>
      </c>
      <c r="D1867" s="13" t="s">
        <v>126</v>
      </c>
      <c r="E1867" s="7" t="s">
        <v>3882</v>
      </c>
      <c r="F1867" s="7" t="s">
        <v>3883</v>
      </c>
      <c r="G1867" s="13" t="s">
        <v>122</v>
      </c>
      <c r="H1867" s="13" t="s">
        <v>3792</v>
      </c>
      <c r="I1867" s="13" t="s">
        <v>1318</v>
      </c>
    </row>
    <row r="1868" spans="1:9" ht="36" x14ac:dyDescent="0.25">
      <c r="A1868" s="15" t="s">
        <v>572</v>
      </c>
      <c r="B1868" s="15" t="s">
        <v>98</v>
      </c>
      <c r="C1868" s="9" t="s">
        <v>573</v>
      </c>
      <c r="D1868" s="15" t="s">
        <v>126</v>
      </c>
      <c r="E1868" s="9" t="s">
        <v>3884</v>
      </c>
      <c r="F1868" s="9" t="s">
        <v>3885</v>
      </c>
      <c r="G1868" s="15" t="s">
        <v>122</v>
      </c>
      <c r="H1868" s="15" t="s">
        <v>574</v>
      </c>
      <c r="I1868" s="15" t="s">
        <v>1318</v>
      </c>
    </row>
    <row r="1869" spans="1:9" ht="18" x14ac:dyDescent="0.25">
      <c r="A1869" s="13" t="s">
        <v>572</v>
      </c>
      <c r="B1869" s="13" t="s">
        <v>98</v>
      </c>
      <c r="C1869" s="7" t="s">
        <v>573</v>
      </c>
      <c r="D1869" s="13" t="s">
        <v>127</v>
      </c>
      <c r="E1869" s="7" t="s">
        <v>3886</v>
      </c>
      <c r="F1869" s="7" t="s">
        <v>3887</v>
      </c>
      <c r="G1869" s="13" t="s">
        <v>121</v>
      </c>
      <c r="H1869" s="13" t="s">
        <v>574</v>
      </c>
      <c r="I1869" s="13" t="s">
        <v>1318</v>
      </c>
    </row>
    <row r="1870" spans="1:9" ht="36" x14ac:dyDescent="0.25">
      <c r="A1870" s="15" t="s">
        <v>575</v>
      </c>
      <c r="B1870" s="15" t="s">
        <v>98</v>
      </c>
      <c r="C1870" s="9" t="s">
        <v>576</v>
      </c>
      <c r="D1870" s="15" t="s">
        <v>126</v>
      </c>
      <c r="E1870" s="9" t="s">
        <v>3888</v>
      </c>
      <c r="F1870" s="9"/>
      <c r="G1870" s="15" t="s">
        <v>121</v>
      </c>
      <c r="H1870" s="15" t="s">
        <v>562</v>
      </c>
      <c r="I1870" s="15" t="s">
        <v>1318</v>
      </c>
    </row>
    <row r="1871" spans="1:9" ht="18" x14ac:dyDescent="0.25">
      <c r="A1871" s="13" t="s">
        <v>577</v>
      </c>
      <c r="B1871" s="13" t="s">
        <v>99</v>
      </c>
      <c r="C1871" s="7" t="s">
        <v>578</v>
      </c>
      <c r="D1871" s="13" t="s">
        <v>125</v>
      </c>
      <c r="E1871" s="7" t="s">
        <v>3889</v>
      </c>
      <c r="F1871" s="7"/>
      <c r="G1871" s="13" t="s">
        <v>122</v>
      </c>
      <c r="H1871" s="13" t="s">
        <v>574</v>
      </c>
      <c r="I1871" s="13" t="s">
        <v>1275</v>
      </c>
    </row>
    <row r="1872" spans="1:9" ht="18" x14ac:dyDescent="0.25">
      <c r="A1872" s="15" t="s">
        <v>577</v>
      </c>
      <c r="B1872" s="15" t="s">
        <v>99</v>
      </c>
      <c r="C1872" s="9" t="s">
        <v>578</v>
      </c>
      <c r="D1872" s="15" t="s">
        <v>125</v>
      </c>
      <c r="E1872" s="9" t="s">
        <v>3890</v>
      </c>
      <c r="F1872" s="9"/>
      <c r="G1872" s="15" t="s">
        <v>122</v>
      </c>
      <c r="H1872" s="15" t="s">
        <v>3891</v>
      </c>
      <c r="I1872" s="15"/>
    </row>
    <row r="1873" spans="1:9" ht="18" x14ac:dyDescent="0.25">
      <c r="A1873" s="13" t="s">
        <v>577</v>
      </c>
      <c r="B1873" s="13" t="s">
        <v>99</v>
      </c>
      <c r="C1873" s="7" t="s">
        <v>578</v>
      </c>
      <c r="D1873" s="13" t="s">
        <v>125</v>
      </c>
      <c r="E1873" s="7" t="s">
        <v>3892</v>
      </c>
      <c r="F1873" s="7"/>
      <c r="G1873" s="13" t="s">
        <v>122</v>
      </c>
      <c r="H1873" s="13" t="s">
        <v>3891</v>
      </c>
      <c r="I1873" s="13"/>
    </row>
    <row r="1874" spans="1:9" ht="18" x14ac:dyDescent="0.25">
      <c r="A1874" s="15" t="s">
        <v>577</v>
      </c>
      <c r="B1874" s="15" t="s">
        <v>99</v>
      </c>
      <c r="C1874" s="9" t="s">
        <v>578</v>
      </c>
      <c r="D1874" s="15" t="s">
        <v>125</v>
      </c>
      <c r="E1874" s="9" t="s">
        <v>3893</v>
      </c>
      <c r="F1874" s="9"/>
      <c r="G1874" s="15" t="s">
        <v>121</v>
      </c>
      <c r="H1874" s="15" t="s">
        <v>3891</v>
      </c>
      <c r="I1874" s="15"/>
    </row>
    <row r="1875" spans="1:9" ht="18" x14ac:dyDescent="0.25">
      <c r="A1875" s="13" t="s">
        <v>577</v>
      </c>
      <c r="B1875" s="13" t="s">
        <v>99</v>
      </c>
      <c r="C1875" s="7" t="s">
        <v>578</v>
      </c>
      <c r="D1875" s="13" t="s">
        <v>125</v>
      </c>
      <c r="E1875" s="7" t="s">
        <v>3894</v>
      </c>
      <c r="F1875" s="7"/>
      <c r="G1875" s="13" t="s">
        <v>121</v>
      </c>
      <c r="H1875" s="13" t="s">
        <v>3891</v>
      </c>
      <c r="I1875" s="13"/>
    </row>
    <row r="1876" spans="1:9" ht="18" x14ac:dyDescent="0.25">
      <c r="A1876" s="15" t="s">
        <v>577</v>
      </c>
      <c r="B1876" s="15" t="s">
        <v>99</v>
      </c>
      <c r="C1876" s="9" t="s">
        <v>578</v>
      </c>
      <c r="D1876" s="15" t="s">
        <v>125</v>
      </c>
      <c r="E1876" s="9" t="s">
        <v>3895</v>
      </c>
      <c r="F1876" s="9"/>
      <c r="G1876" s="15" t="s">
        <v>122</v>
      </c>
      <c r="H1876" s="15" t="s">
        <v>3891</v>
      </c>
      <c r="I1876" s="15"/>
    </row>
    <row r="1877" spans="1:9" ht="18" x14ac:dyDescent="0.25">
      <c r="A1877" s="13" t="s">
        <v>577</v>
      </c>
      <c r="B1877" s="13" t="s">
        <v>99</v>
      </c>
      <c r="C1877" s="7" t="s">
        <v>578</v>
      </c>
      <c r="D1877" s="13" t="s">
        <v>125</v>
      </c>
      <c r="E1877" s="7" t="s">
        <v>3896</v>
      </c>
      <c r="F1877" s="7"/>
      <c r="G1877" s="13" t="s">
        <v>122</v>
      </c>
      <c r="H1877" s="13" t="s">
        <v>3891</v>
      </c>
      <c r="I1877" s="13"/>
    </row>
    <row r="1878" spans="1:9" ht="18" x14ac:dyDescent="0.25">
      <c r="A1878" s="15" t="s">
        <v>577</v>
      </c>
      <c r="B1878" s="15" t="s">
        <v>99</v>
      </c>
      <c r="C1878" s="9" t="s">
        <v>578</v>
      </c>
      <c r="D1878" s="15" t="s">
        <v>125</v>
      </c>
      <c r="E1878" s="9" t="s">
        <v>3897</v>
      </c>
      <c r="F1878" s="9"/>
      <c r="G1878" s="15" t="s">
        <v>122</v>
      </c>
      <c r="H1878" s="15" t="s">
        <v>3891</v>
      </c>
      <c r="I1878" s="15"/>
    </row>
    <row r="1879" spans="1:9" ht="36" x14ac:dyDescent="0.25">
      <c r="A1879" s="13" t="s">
        <v>577</v>
      </c>
      <c r="B1879" s="13" t="s">
        <v>99</v>
      </c>
      <c r="C1879" s="7" t="s">
        <v>578</v>
      </c>
      <c r="D1879" s="13" t="s">
        <v>125</v>
      </c>
      <c r="E1879" s="7" t="s">
        <v>3898</v>
      </c>
      <c r="F1879" s="7" t="s">
        <v>3899</v>
      </c>
      <c r="G1879" s="13" t="s">
        <v>122</v>
      </c>
      <c r="H1879" s="13" t="s">
        <v>3891</v>
      </c>
      <c r="I1879" s="13"/>
    </row>
    <row r="1880" spans="1:9" ht="36" x14ac:dyDescent="0.25">
      <c r="A1880" s="15" t="s">
        <v>577</v>
      </c>
      <c r="B1880" s="15" t="s">
        <v>99</v>
      </c>
      <c r="C1880" s="9" t="s">
        <v>578</v>
      </c>
      <c r="D1880" s="15" t="s">
        <v>125</v>
      </c>
      <c r="E1880" s="9" t="s">
        <v>3900</v>
      </c>
      <c r="F1880" s="9"/>
      <c r="G1880" s="15" t="s">
        <v>122</v>
      </c>
      <c r="H1880" s="15" t="s">
        <v>3891</v>
      </c>
      <c r="I1880" s="15"/>
    </row>
    <row r="1881" spans="1:9" ht="36" x14ac:dyDescent="0.25">
      <c r="A1881" s="13" t="s">
        <v>577</v>
      </c>
      <c r="B1881" s="13" t="s">
        <v>99</v>
      </c>
      <c r="C1881" s="7" t="s">
        <v>578</v>
      </c>
      <c r="D1881" s="13" t="s">
        <v>125</v>
      </c>
      <c r="E1881" s="7" t="s">
        <v>3901</v>
      </c>
      <c r="F1881" s="7"/>
      <c r="G1881" s="13" t="s">
        <v>122</v>
      </c>
      <c r="H1881" s="13" t="s">
        <v>3891</v>
      </c>
      <c r="I1881" s="13"/>
    </row>
    <row r="1882" spans="1:9" ht="36" x14ac:dyDescent="0.25">
      <c r="A1882" s="15" t="s">
        <v>577</v>
      </c>
      <c r="B1882" s="15" t="s">
        <v>99</v>
      </c>
      <c r="C1882" s="9" t="s">
        <v>578</v>
      </c>
      <c r="D1882" s="15" t="s">
        <v>125</v>
      </c>
      <c r="E1882" s="9" t="s">
        <v>3902</v>
      </c>
      <c r="F1882" s="9" t="s">
        <v>3903</v>
      </c>
      <c r="G1882" s="15" t="s">
        <v>122</v>
      </c>
      <c r="H1882" s="15" t="s">
        <v>3891</v>
      </c>
      <c r="I1882" s="15"/>
    </row>
    <row r="1883" spans="1:9" ht="18" x14ac:dyDescent="0.25">
      <c r="A1883" s="13" t="s">
        <v>577</v>
      </c>
      <c r="B1883" s="13" t="s">
        <v>99</v>
      </c>
      <c r="C1883" s="7" t="s">
        <v>578</v>
      </c>
      <c r="D1883" s="13" t="s">
        <v>125</v>
      </c>
      <c r="E1883" s="7" t="s">
        <v>3904</v>
      </c>
      <c r="F1883" s="7" t="s">
        <v>3905</v>
      </c>
      <c r="G1883" s="13" t="s">
        <v>122</v>
      </c>
      <c r="H1883" s="13" t="s">
        <v>3891</v>
      </c>
      <c r="I1883" s="13"/>
    </row>
    <row r="1884" spans="1:9" ht="18" x14ac:dyDescent="0.25">
      <c r="A1884" s="15" t="s">
        <v>577</v>
      </c>
      <c r="B1884" s="15" t="s">
        <v>99</v>
      </c>
      <c r="C1884" s="9" t="s">
        <v>578</v>
      </c>
      <c r="D1884" s="15" t="s">
        <v>125</v>
      </c>
      <c r="E1884" s="9" t="s">
        <v>3906</v>
      </c>
      <c r="F1884" s="9"/>
      <c r="G1884" s="15" t="s">
        <v>122</v>
      </c>
      <c r="H1884" s="15" t="s">
        <v>3891</v>
      </c>
      <c r="I1884" s="15"/>
    </row>
    <row r="1885" spans="1:9" ht="18" x14ac:dyDescent="0.25">
      <c r="A1885" s="13" t="s">
        <v>577</v>
      </c>
      <c r="B1885" s="13" t="s">
        <v>99</v>
      </c>
      <c r="C1885" s="7" t="s">
        <v>578</v>
      </c>
      <c r="D1885" s="13" t="s">
        <v>125</v>
      </c>
      <c r="E1885" s="7" t="s">
        <v>3907</v>
      </c>
      <c r="F1885" s="7"/>
      <c r="G1885" s="13" t="s">
        <v>122</v>
      </c>
      <c r="H1885" s="13" t="s">
        <v>3891</v>
      </c>
      <c r="I1885" s="13"/>
    </row>
    <row r="1886" spans="1:9" ht="36" x14ac:dyDescent="0.25">
      <c r="A1886" s="15" t="s">
        <v>577</v>
      </c>
      <c r="B1886" s="15" t="s">
        <v>99</v>
      </c>
      <c r="C1886" s="9" t="s">
        <v>578</v>
      </c>
      <c r="D1886" s="15" t="s">
        <v>125</v>
      </c>
      <c r="E1886" s="9" t="s">
        <v>3908</v>
      </c>
      <c r="F1886" s="9"/>
      <c r="G1886" s="15" t="s">
        <v>123</v>
      </c>
      <c r="H1886" s="15" t="s">
        <v>3891</v>
      </c>
      <c r="I1886" s="15"/>
    </row>
    <row r="1887" spans="1:9" ht="36" x14ac:dyDescent="0.25">
      <c r="A1887" s="13" t="s">
        <v>577</v>
      </c>
      <c r="B1887" s="13" t="s">
        <v>99</v>
      </c>
      <c r="C1887" s="7" t="s">
        <v>578</v>
      </c>
      <c r="D1887" s="13" t="s">
        <v>125</v>
      </c>
      <c r="E1887" s="7" t="s">
        <v>3909</v>
      </c>
      <c r="F1887" s="7"/>
      <c r="G1887" s="13" t="s">
        <v>122</v>
      </c>
      <c r="H1887" s="13" t="s">
        <v>3891</v>
      </c>
      <c r="I1887" s="13"/>
    </row>
    <row r="1888" spans="1:9" ht="36" x14ac:dyDescent="0.25">
      <c r="A1888" s="15" t="s">
        <v>577</v>
      </c>
      <c r="B1888" s="15" t="s">
        <v>99</v>
      </c>
      <c r="C1888" s="9" t="s">
        <v>578</v>
      </c>
      <c r="D1888" s="15" t="s">
        <v>125</v>
      </c>
      <c r="E1888" s="9" t="s">
        <v>3910</v>
      </c>
      <c r="F1888" s="9"/>
      <c r="G1888" s="15" t="s">
        <v>122</v>
      </c>
      <c r="H1888" s="15" t="s">
        <v>3891</v>
      </c>
      <c r="I1888" s="15"/>
    </row>
    <row r="1889" spans="1:9" ht="18" x14ac:dyDescent="0.25">
      <c r="A1889" s="13" t="s">
        <v>577</v>
      </c>
      <c r="B1889" s="13" t="s">
        <v>99</v>
      </c>
      <c r="C1889" s="7" t="s">
        <v>578</v>
      </c>
      <c r="D1889" s="13" t="s">
        <v>125</v>
      </c>
      <c r="E1889" s="7" t="s">
        <v>3911</v>
      </c>
      <c r="F1889" s="7"/>
      <c r="G1889" s="13" t="s">
        <v>122</v>
      </c>
      <c r="H1889" s="13" t="s">
        <v>3912</v>
      </c>
      <c r="I1889" s="13" t="s">
        <v>1275</v>
      </c>
    </row>
    <row r="1890" spans="1:9" ht="36" x14ac:dyDescent="0.25">
      <c r="A1890" s="15" t="s">
        <v>577</v>
      </c>
      <c r="B1890" s="15" t="s">
        <v>99</v>
      </c>
      <c r="C1890" s="9" t="s">
        <v>578</v>
      </c>
      <c r="D1890" s="15" t="s">
        <v>125</v>
      </c>
      <c r="E1890" s="9" t="s">
        <v>3913</v>
      </c>
      <c r="F1890" s="9" t="s">
        <v>3914</v>
      </c>
      <c r="G1890" s="15" t="s">
        <v>122</v>
      </c>
      <c r="H1890" s="15" t="s">
        <v>3912</v>
      </c>
      <c r="I1890" s="15" t="s">
        <v>1275</v>
      </c>
    </row>
    <row r="1891" spans="1:9" ht="36" x14ac:dyDescent="0.25">
      <c r="A1891" s="13" t="s">
        <v>577</v>
      </c>
      <c r="B1891" s="13" t="s">
        <v>99</v>
      </c>
      <c r="C1891" s="7" t="s">
        <v>578</v>
      </c>
      <c r="D1891" s="13" t="s">
        <v>125</v>
      </c>
      <c r="E1891" s="7" t="s">
        <v>3915</v>
      </c>
      <c r="F1891" s="7"/>
      <c r="G1891" s="13" t="s">
        <v>122</v>
      </c>
      <c r="H1891" s="13" t="s">
        <v>3912</v>
      </c>
      <c r="I1891" s="13" t="s">
        <v>1275</v>
      </c>
    </row>
    <row r="1892" spans="1:9" ht="18" x14ac:dyDescent="0.25">
      <c r="A1892" s="15" t="s">
        <v>577</v>
      </c>
      <c r="B1892" s="15" t="s">
        <v>99</v>
      </c>
      <c r="C1892" s="9" t="s">
        <v>578</v>
      </c>
      <c r="D1892" s="15" t="s">
        <v>125</v>
      </c>
      <c r="E1892" s="9" t="s">
        <v>3916</v>
      </c>
      <c r="F1892" s="9" t="s">
        <v>3917</v>
      </c>
      <c r="G1892" s="15" t="s">
        <v>122</v>
      </c>
      <c r="H1892" s="15" t="s">
        <v>3912</v>
      </c>
      <c r="I1892" s="15" t="s">
        <v>1275</v>
      </c>
    </row>
    <row r="1893" spans="1:9" ht="18" x14ac:dyDescent="0.25">
      <c r="A1893" s="13" t="s">
        <v>577</v>
      </c>
      <c r="B1893" s="13" t="s">
        <v>99</v>
      </c>
      <c r="C1893" s="7" t="s">
        <v>578</v>
      </c>
      <c r="D1893" s="13" t="s">
        <v>125</v>
      </c>
      <c r="E1893" s="7" t="s">
        <v>3918</v>
      </c>
      <c r="F1893" s="7"/>
      <c r="G1893" s="13" t="s">
        <v>122</v>
      </c>
      <c r="H1893" s="13" t="s">
        <v>3912</v>
      </c>
      <c r="I1893" s="13" t="s">
        <v>1275</v>
      </c>
    </row>
    <row r="1894" spans="1:9" ht="18" x14ac:dyDescent="0.25">
      <c r="A1894" s="15" t="s">
        <v>577</v>
      </c>
      <c r="B1894" s="15" t="s">
        <v>99</v>
      </c>
      <c r="C1894" s="9" t="s">
        <v>578</v>
      </c>
      <c r="D1894" s="15" t="s">
        <v>125</v>
      </c>
      <c r="E1894" s="9" t="s">
        <v>3919</v>
      </c>
      <c r="F1894" s="9"/>
      <c r="G1894" s="15" t="s">
        <v>122</v>
      </c>
      <c r="H1894" s="15" t="s">
        <v>3912</v>
      </c>
      <c r="I1894" s="15" t="s">
        <v>1275</v>
      </c>
    </row>
    <row r="1895" spans="1:9" ht="18" x14ac:dyDescent="0.25">
      <c r="A1895" s="13" t="s">
        <v>577</v>
      </c>
      <c r="B1895" s="13" t="s">
        <v>99</v>
      </c>
      <c r="C1895" s="7" t="s">
        <v>578</v>
      </c>
      <c r="D1895" s="13" t="s">
        <v>125</v>
      </c>
      <c r="E1895" s="7" t="s">
        <v>3920</v>
      </c>
      <c r="F1895" s="7"/>
      <c r="G1895" s="13" t="s">
        <v>122</v>
      </c>
      <c r="H1895" s="13" t="s">
        <v>3912</v>
      </c>
      <c r="I1895" s="13" t="s">
        <v>1275</v>
      </c>
    </row>
    <row r="1896" spans="1:9" ht="36" x14ac:dyDescent="0.25">
      <c r="A1896" s="15" t="s">
        <v>577</v>
      </c>
      <c r="B1896" s="15" t="s">
        <v>99</v>
      </c>
      <c r="C1896" s="9" t="s">
        <v>578</v>
      </c>
      <c r="D1896" s="15" t="s">
        <v>125</v>
      </c>
      <c r="E1896" s="9" t="s">
        <v>3921</v>
      </c>
      <c r="F1896" s="9"/>
      <c r="G1896" s="15" t="s">
        <v>122</v>
      </c>
      <c r="H1896" s="15" t="s">
        <v>3912</v>
      </c>
      <c r="I1896" s="15" t="s">
        <v>1275</v>
      </c>
    </row>
    <row r="1897" spans="1:9" ht="18" x14ac:dyDescent="0.25">
      <c r="A1897" s="13" t="s">
        <v>577</v>
      </c>
      <c r="B1897" s="13" t="s">
        <v>99</v>
      </c>
      <c r="C1897" s="7" t="s">
        <v>578</v>
      </c>
      <c r="D1897" s="13" t="s">
        <v>125</v>
      </c>
      <c r="E1897" s="7" t="s">
        <v>3922</v>
      </c>
      <c r="F1897" s="7"/>
      <c r="G1897" s="13" t="s">
        <v>122</v>
      </c>
      <c r="H1897" s="13" t="s">
        <v>3912</v>
      </c>
      <c r="I1897" s="13" t="s">
        <v>1275</v>
      </c>
    </row>
    <row r="1898" spans="1:9" ht="36" x14ac:dyDescent="0.25">
      <c r="A1898" s="15" t="s">
        <v>577</v>
      </c>
      <c r="B1898" s="15" t="s">
        <v>99</v>
      </c>
      <c r="C1898" s="9" t="s">
        <v>578</v>
      </c>
      <c r="D1898" s="15" t="s">
        <v>125</v>
      </c>
      <c r="E1898" s="9" t="s">
        <v>3923</v>
      </c>
      <c r="F1898" s="9"/>
      <c r="G1898" s="15" t="s">
        <v>123</v>
      </c>
      <c r="H1898" s="15" t="s">
        <v>3912</v>
      </c>
      <c r="I1898" s="15" t="s">
        <v>1275</v>
      </c>
    </row>
    <row r="1899" spans="1:9" ht="18" x14ac:dyDescent="0.25">
      <c r="A1899" s="13" t="s">
        <v>577</v>
      </c>
      <c r="B1899" s="13" t="s">
        <v>99</v>
      </c>
      <c r="C1899" s="7" t="s">
        <v>578</v>
      </c>
      <c r="D1899" s="13" t="s">
        <v>126</v>
      </c>
      <c r="E1899" s="7" t="s">
        <v>3924</v>
      </c>
      <c r="F1899" s="7"/>
      <c r="G1899" s="13" t="s">
        <v>122</v>
      </c>
      <c r="H1899" s="13" t="s">
        <v>3925</v>
      </c>
      <c r="I1899" s="13"/>
    </row>
    <row r="1900" spans="1:9" ht="18" x14ac:dyDescent="0.25">
      <c r="A1900" s="15" t="s">
        <v>577</v>
      </c>
      <c r="B1900" s="15" t="s">
        <v>99</v>
      </c>
      <c r="C1900" s="9" t="s">
        <v>578</v>
      </c>
      <c r="D1900" s="15" t="s">
        <v>126</v>
      </c>
      <c r="E1900" s="9" t="s">
        <v>3926</v>
      </c>
      <c r="F1900" s="9"/>
      <c r="G1900" s="15" t="s">
        <v>122</v>
      </c>
      <c r="H1900" s="15" t="s">
        <v>3925</v>
      </c>
      <c r="I1900" s="15"/>
    </row>
    <row r="1901" spans="1:9" ht="18" x14ac:dyDescent="0.25">
      <c r="A1901" s="13" t="s">
        <v>577</v>
      </c>
      <c r="B1901" s="13" t="s">
        <v>99</v>
      </c>
      <c r="C1901" s="7" t="s">
        <v>578</v>
      </c>
      <c r="D1901" s="13" t="s">
        <v>126</v>
      </c>
      <c r="E1901" s="7" t="s">
        <v>3927</v>
      </c>
      <c r="F1901" s="7" t="s">
        <v>3928</v>
      </c>
      <c r="G1901" s="13" t="s">
        <v>122</v>
      </c>
      <c r="H1901" s="13" t="s">
        <v>3925</v>
      </c>
      <c r="I1901" s="13"/>
    </row>
    <row r="1902" spans="1:9" ht="18" x14ac:dyDescent="0.25">
      <c r="A1902" s="15" t="s">
        <v>577</v>
      </c>
      <c r="B1902" s="15" t="s">
        <v>99</v>
      </c>
      <c r="C1902" s="9" t="s">
        <v>578</v>
      </c>
      <c r="D1902" s="15" t="s">
        <v>126</v>
      </c>
      <c r="E1902" s="9" t="s">
        <v>3929</v>
      </c>
      <c r="F1902" s="9"/>
      <c r="G1902" s="15" t="s">
        <v>122</v>
      </c>
      <c r="H1902" s="15" t="s">
        <v>3925</v>
      </c>
      <c r="I1902" s="15"/>
    </row>
    <row r="1903" spans="1:9" ht="18" x14ac:dyDescent="0.25">
      <c r="A1903" s="13" t="s">
        <v>577</v>
      </c>
      <c r="B1903" s="13" t="s">
        <v>99</v>
      </c>
      <c r="C1903" s="7" t="s">
        <v>578</v>
      </c>
      <c r="D1903" s="13" t="s">
        <v>126</v>
      </c>
      <c r="E1903" s="7" t="s">
        <v>3930</v>
      </c>
      <c r="F1903" s="7"/>
      <c r="G1903" s="13" t="s">
        <v>122</v>
      </c>
      <c r="H1903" s="13" t="s">
        <v>3925</v>
      </c>
      <c r="I1903" s="13"/>
    </row>
    <row r="1904" spans="1:9" ht="18" x14ac:dyDescent="0.25">
      <c r="A1904" s="15" t="s">
        <v>577</v>
      </c>
      <c r="B1904" s="15" t="s">
        <v>99</v>
      </c>
      <c r="C1904" s="9" t="s">
        <v>578</v>
      </c>
      <c r="D1904" s="15" t="s">
        <v>126</v>
      </c>
      <c r="E1904" s="9" t="s">
        <v>3931</v>
      </c>
      <c r="F1904" s="9"/>
      <c r="G1904" s="15" t="s">
        <v>122</v>
      </c>
      <c r="H1904" s="15" t="s">
        <v>3925</v>
      </c>
      <c r="I1904" s="15"/>
    </row>
    <row r="1905" spans="1:9" ht="36" x14ac:dyDescent="0.25">
      <c r="A1905" s="13" t="s">
        <v>577</v>
      </c>
      <c r="B1905" s="13" t="s">
        <v>99</v>
      </c>
      <c r="C1905" s="7" t="s">
        <v>578</v>
      </c>
      <c r="D1905" s="13" t="s">
        <v>126</v>
      </c>
      <c r="E1905" s="7" t="s">
        <v>3932</v>
      </c>
      <c r="F1905" s="7"/>
      <c r="G1905" s="13" t="s">
        <v>122</v>
      </c>
      <c r="H1905" s="13" t="s">
        <v>3925</v>
      </c>
      <c r="I1905" s="13"/>
    </row>
    <row r="1906" spans="1:9" ht="18" x14ac:dyDescent="0.25">
      <c r="A1906" s="15" t="s">
        <v>577</v>
      </c>
      <c r="B1906" s="15" t="s">
        <v>99</v>
      </c>
      <c r="C1906" s="9" t="s">
        <v>578</v>
      </c>
      <c r="D1906" s="15" t="s">
        <v>126</v>
      </c>
      <c r="E1906" s="9" t="s">
        <v>3933</v>
      </c>
      <c r="F1906" s="9" t="s">
        <v>3934</v>
      </c>
      <c r="G1906" s="15" t="s">
        <v>122</v>
      </c>
      <c r="H1906" s="15" t="s">
        <v>3925</v>
      </c>
      <c r="I1906" s="15"/>
    </row>
    <row r="1907" spans="1:9" ht="18" x14ac:dyDescent="0.25">
      <c r="A1907" s="13" t="s">
        <v>577</v>
      </c>
      <c r="B1907" s="13" t="s">
        <v>99</v>
      </c>
      <c r="C1907" s="7" t="s">
        <v>578</v>
      </c>
      <c r="D1907" s="13" t="s">
        <v>126</v>
      </c>
      <c r="E1907" s="7" t="s">
        <v>3935</v>
      </c>
      <c r="F1907" s="7" t="s">
        <v>3936</v>
      </c>
      <c r="G1907" s="13" t="s">
        <v>122</v>
      </c>
      <c r="H1907" s="13" t="s">
        <v>3912</v>
      </c>
      <c r="I1907" s="13" t="s">
        <v>1318</v>
      </c>
    </row>
    <row r="1908" spans="1:9" ht="36" x14ac:dyDescent="0.25">
      <c r="A1908" s="15" t="s">
        <v>577</v>
      </c>
      <c r="B1908" s="15" t="s">
        <v>99</v>
      </c>
      <c r="C1908" s="9" t="s">
        <v>578</v>
      </c>
      <c r="D1908" s="15" t="s">
        <v>125</v>
      </c>
      <c r="E1908" s="9" t="s">
        <v>3937</v>
      </c>
      <c r="F1908" s="9" t="s">
        <v>3938</v>
      </c>
      <c r="G1908" s="15" t="s">
        <v>122</v>
      </c>
      <c r="H1908" s="15" t="s">
        <v>3912</v>
      </c>
      <c r="I1908" s="15" t="s">
        <v>1318</v>
      </c>
    </row>
    <row r="1909" spans="1:9" ht="18" x14ac:dyDescent="0.25">
      <c r="A1909" s="13" t="s">
        <v>577</v>
      </c>
      <c r="B1909" s="13" t="s">
        <v>99</v>
      </c>
      <c r="C1909" s="7" t="s">
        <v>578</v>
      </c>
      <c r="D1909" s="13" t="s">
        <v>126</v>
      </c>
      <c r="E1909" s="7" t="s">
        <v>3939</v>
      </c>
      <c r="F1909" s="7" t="s">
        <v>3940</v>
      </c>
      <c r="G1909" s="13" t="s">
        <v>122</v>
      </c>
      <c r="H1909" s="13" t="s">
        <v>3925</v>
      </c>
      <c r="I1909" s="13" t="s">
        <v>1318</v>
      </c>
    </row>
    <row r="1910" spans="1:9" ht="18" x14ac:dyDescent="0.25">
      <c r="A1910" s="15" t="s">
        <v>577</v>
      </c>
      <c r="B1910" s="15" t="s">
        <v>99</v>
      </c>
      <c r="C1910" s="9" t="s">
        <v>578</v>
      </c>
      <c r="D1910" s="15" t="s">
        <v>125</v>
      </c>
      <c r="E1910" s="9" t="s">
        <v>3941</v>
      </c>
      <c r="F1910" s="9" t="s">
        <v>3942</v>
      </c>
      <c r="G1910" s="15" t="s">
        <v>123</v>
      </c>
      <c r="H1910" s="15" t="s">
        <v>3925</v>
      </c>
      <c r="I1910" s="15" t="s">
        <v>1318</v>
      </c>
    </row>
    <row r="1911" spans="1:9" ht="36" x14ac:dyDescent="0.25">
      <c r="A1911" s="13" t="s">
        <v>580</v>
      </c>
      <c r="B1911" s="13" t="s">
        <v>99</v>
      </c>
      <c r="C1911" s="7" t="s">
        <v>581</v>
      </c>
      <c r="D1911" s="13" t="s">
        <v>126</v>
      </c>
      <c r="E1911" s="7" t="s">
        <v>3943</v>
      </c>
      <c r="F1911" s="7" t="s">
        <v>1541</v>
      </c>
      <c r="G1911" s="13" t="s">
        <v>122</v>
      </c>
      <c r="H1911" s="13" t="s">
        <v>3925</v>
      </c>
      <c r="I1911" s="13" t="s">
        <v>1275</v>
      </c>
    </row>
    <row r="1912" spans="1:9" ht="18" x14ac:dyDescent="0.25">
      <c r="A1912" s="15" t="s">
        <v>580</v>
      </c>
      <c r="B1912" s="15" t="s">
        <v>99</v>
      </c>
      <c r="C1912" s="9" t="s">
        <v>581</v>
      </c>
      <c r="D1912" s="15" t="s">
        <v>126</v>
      </c>
      <c r="E1912" s="9" t="s">
        <v>3944</v>
      </c>
      <c r="F1912" s="9"/>
      <c r="G1912" s="15" t="s">
        <v>122</v>
      </c>
      <c r="H1912" s="15" t="s">
        <v>3925</v>
      </c>
      <c r="I1912" s="15" t="s">
        <v>1275</v>
      </c>
    </row>
    <row r="1913" spans="1:9" ht="36" x14ac:dyDescent="0.25">
      <c r="A1913" s="13" t="s">
        <v>580</v>
      </c>
      <c r="B1913" s="13" t="s">
        <v>99</v>
      </c>
      <c r="C1913" s="7" t="s">
        <v>581</v>
      </c>
      <c r="D1913" s="13" t="s">
        <v>126</v>
      </c>
      <c r="E1913" s="7" t="s">
        <v>3945</v>
      </c>
      <c r="F1913" s="7" t="s">
        <v>3946</v>
      </c>
      <c r="G1913" s="13" t="s">
        <v>122</v>
      </c>
      <c r="H1913" s="13" t="s">
        <v>3925</v>
      </c>
      <c r="I1913" s="13" t="s">
        <v>1275</v>
      </c>
    </row>
    <row r="1914" spans="1:9" ht="36" x14ac:dyDescent="0.25">
      <c r="A1914" s="15" t="s">
        <v>580</v>
      </c>
      <c r="B1914" s="15" t="s">
        <v>99</v>
      </c>
      <c r="C1914" s="9" t="s">
        <v>581</v>
      </c>
      <c r="D1914" s="15" t="s">
        <v>126</v>
      </c>
      <c r="E1914" s="9" t="s">
        <v>3947</v>
      </c>
      <c r="F1914" s="9" t="s">
        <v>3948</v>
      </c>
      <c r="G1914" s="15" t="s">
        <v>122</v>
      </c>
      <c r="H1914" s="15" t="s">
        <v>3925</v>
      </c>
      <c r="I1914" s="15" t="s">
        <v>1275</v>
      </c>
    </row>
    <row r="1915" spans="1:9" ht="18" x14ac:dyDescent="0.25">
      <c r="A1915" s="13" t="s">
        <v>580</v>
      </c>
      <c r="B1915" s="13" t="s">
        <v>99</v>
      </c>
      <c r="C1915" s="7" t="s">
        <v>581</v>
      </c>
      <c r="D1915" s="13" t="s">
        <v>126</v>
      </c>
      <c r="E1915" s="7" t="s">
        <v>3949</v>
      </c>
      <c r="F1915" s="7"/>
      <c r="G1915" s="13" t="s">
        <v>122</v>
      </c>
      <c r="H1915" s="13" t="s">
        <v>3925</v>
      </c>
      <c r="I1915" s="13" t="s">
        <v>1275</v>
      </c>
    </row>
    <row r="1916" spans="1:9" ht="18" x14ac:dyDescent="0.25">
      <c r="A1916" s="15" t="s">
        <v>580</v>
      </c>
      <c r="B1916" s="15" t="s">
        <v>99</v>
      </c>
      <c r="C1916" s="9" t="s">
        <v>581</v>
      </c>
      <c r="D1916" s="15" t="s">
        <v>126</v>
      </c>
      <c r="E1916" s="9" t="s">
        <v>3950</v>
      </c>
      <c r="F1916" s="9"/>
      <c r="G1916" s="15" t="s">
        <v>122</v>
      </c>
      <c r="H1916" s="15" t="s">
        <v>3925</v>
      </c>
      <c r="I1916" s="15" t="s">
        <v>1275</v>
      </c>
    </row>
    <row r="1917" spans="1:9" ht="18" x14ac:dyDescent="0.25">
      <c r="A1917" s="13" t="s">
        <v>580</v>
      </c>
      <c r="B1917" s="13" t="s">
        <v>99</v>
      </c>
      <c r="C1917" s="7" t="s">
        <v>581</v>
      </c>
      <c r="D1917" s="13" t="s">
        <v>126</v>
      </c>
      <c r="E1917" s="7" t="s">
        <v>3951</v>
      </c>
      <c r="F1917" s="7"/>
      <c r="G1917" s="13" t="s">
        <v>122</v>
      </c>
      <c r="H1917" s="13" t="s">
        <v>3952</v>
      </c>
      <c r="I1917" s="13"/>
    </row>
    <row r="1918" spans="1:9" ht="18" x14ac:dyDescent="0.25">
      <c r="A1918" s="15" t="s">
        <v>580</v>
      </c>
      <c r="B1918" s="15" t="s">
        <v>99</v>
      </c>
      <c r="C1918" s="9" t="s">
        <v>581</v>
      </c>
      <c r="D1918" s="15" t="s">
        <v>126</v>
      </c>
      <c r="E1918" s="9" t="s">
        <v>3953</v>
      </c>
      <c r="F1918" s="9"/>
      <c r="G1918" s="15" t="s">
        <v>122</v>
      </c>
      <c r="H1918" s="15" t="s">
        <v>3952</v>
      </c>
      <c r="I1918" s="15"/>
    </row>
    <row r="1919" spans="1:9" ht="18" x14ac:dyDescent="0.25">
      <c r="A1919" s="13" t="s">
        <v>580</v>
      </c>
      <c r="B1919" s="13" t="s">
        <v>99</v>
      </c>
      <c r="C1919" s="7" t="s">
        <v>581</v>
      </c>
      <c r="D1919" s="13" t="s">
        <v>126</v>
      </c>
      <c r="E1919" s="7" t="s">
        <v>3954</v>
      </c>
      <c r="F1919" s="7" t="s">
        <v>3955</v>
      </c>
      <c r="G1919" s="13" t="s">
        <v>122</v>
      </c>
      <c r="H1919" s="13" t="s">
        <v>3952</v>
      </c>
      <c r="I1919" s="13" t="s">
        <v>1275</v>
      </c>
    </row>
    <row r="1920" spans="1:9" ht="18" x14ac:dyDescent="0.25">
      <c r="A1920" s="15" t="s">
        <v>580</v>
      </c>
      <c r="B1920" s="15" t="s">
        <v>99</v>
      </c>
      <c r="C1920" s="9" t="s">
        <v>581</v>
      </c>
      <c r="D1920" s="15" t="s">
        <v>126</v>
      </c>
      <c r="E1920" s="9" t="s">
        <v>3956</v>
      </c>
      <c r="F1920" s="9"/>
      <c r="G1920" s="15" t="s">
        <v>121</v>
      </c>
      <c r="H1920" s="15" t="s">
        <v>3952</v>
      </c>
      <c r="I1920" s="15"/>
    </row>
    <row r="1921" spans="1:9" ht="18" x14ac:dyDescent="0.25">
      <c r="A1921" s="13" t="s">
        <v>580</v>
      </c>
      <c r="B1921" s="13" t="s">
        <v>99</v>
      </c>
      <c r="C1921" s="7" t="s">
        <v>581</v>
      </c>
      <c r="D1921" s="13" t="s">
        <v>126</v>
      </c>
      <c r="E1921" s="7" t="s">
        <v>3957</v>
      </c>
      <c r="F1921" s="7"/>
      <c r="G1921" s="13" t="s">
        <v>122</v>
      </c>
      <c r="H1921" s="13" t="s">
        <v>3952</v>
      </c>
      <c r="I1921" s="13"/>
    </row>
    <row r="1922" spans="1:9" ht="18" x14ac:dyDescent="0.25">
      <c r="A1922" s="15" t="s">
        <v>580</v>
      </c>
      <c r="B1922" s="15" t="s">
        <v>99</v>
      </c>
      <c r="C1922" s="9" t="s">
        <v>581</v>
      </c>
      <c r="D1922" s="15" t="s">
        <v>126</v>
      </c>
      <c r="E1922" s="9" t="s">
        <v>3958</v>
      </c>
      <c r="F1922" s="9" t="s">
        <v>3959</v>
      </c>
      <c r="G1922" s="15" t="s">
        <v>122</v>
      </c>
      <c r="H1922" s="15" t="s">
        <v>3952</v>
      </c>
      <c r="I1922" s="15"/>
    </row>
    <row r="1923" spans="1:9" ht="36" x14ac:dyDescent="0.25">
      <c r="A1923" s="13" t="s">
        <v>580</v>
      </c>
      <c r="B1923" s="13" t="s">
        <v>99</v>
      </c>
      <c r="C1923" s="7" t="s">
        <v>581</v>
      </c>
      <c r="D1923" s="13" t="s">
        <v>126</v>
      </c>
      <c r="E1923" s="7" t="s">
        <v>3960</v>
      </c>
      <c r="F1923" s="7" t="s">
        <v>3961</v>
      </c>
      <c r="G1923" s="13" t="s">
        <v>122</v>
      </c>
      <c r="H1923" s="13" t="s">
        <v>3952</v>
      </c>
      <c r="I1923" s="13"/>
    </row>
    <row r="1924" spans="1:9" ht="36" x14ac:dyDescent="0.25">
      <c r="A1924" s="15" t="s">
        <v>580</v>
      </c>
      <c r="B1924" s="15" t="s">
        <v>99</v>
      </c>
      <c r="C1924" s="9" t="s">
        <v>581</v>
      </c>
      <c r="D1924" s="15" t="s">
        <v>126</v>
      </c>
      <c r="E1924" s="9" t="s">
        <v>3962</v>
      </c>
      <c r="F1924" s="9"/>
      <c r="G1924" s="15" t="s">
        <v>122</v>
      </c>
      <c r="H1924" s="15" t="s">
        <v>3952</v>
      </c>
      <c r="I1924" s="15"/>
    </row>
    <row r="1925" spans="1:9" ht="18" x14ac:dyDescent="0.25">
      <c r="A1925" s="13" t="s">
        <v>580</v>
      </c>
      <c r="B1925" s="13" t="s">
        <v>99</v>
      </c>
      <c r="C1925" s="7" t="s">
        <v>581</v>
      </c>
      <c r="D1925" s="13" t="s">
        <v>126</v>
      </c>
      <c r="E1925" s="7" t="s">
        <v>3963</v>
      </c>
      <c r="F1925" s="7"/>
      <c r="G1925" s="13" t="s">
        <v>122</v>
      </c>
      <c r="H1925" s="13" t="s">
        <v>3952</v>
      </c>
      <c r="I1925" s="13"/>
    </row>
    <row r="1926" spans="1:9" ht="36" x14ac:dyDescent="0.25">
      <c r="A1926" s="15" t="s">
        <v>580</v>
      </c>
      <c r="B1926" s="15" t="s">
        <v>99</v>
      </c>
      <c r="C1926" s="9" t="s">
        <v>581</v>
      </c>
      <c r="D1926" s="15" t="s">
        <v>126</v>
      </c>
      <c r="E1926" s="9" t="s">
        <v>3964</v>
      </c>
      <c r="F1926" s="9"/>
      <c r="G1926" s="15" t="s">
        <v>122</v>
      </c>
      <c r="H1926" s="15" t="s">
        <v>3952</v>
      </c>
      <c r="I1926" s="15"/>
    </row>
    <row r="1927" spans="1:9" ht="18" x14ac:dyDescent="0.25">
      <c r="A1927" s="13" t="s">
        <v>580</v>
      </c>
      <c r="B1927" s="13" t="s">
        <v>99</v>
      </c>
      <c r="C1927" s="7" t="s">
        <v>581</v>
      </c>
      <c r="D1927" s="13" t="s">
        <v>126</v>
      </c>
      <c r="E1927" s="7" t="s">
        <v>3965</v>
      </c>
      <c r="F1927" s="7"/>
      <c r="G1927" s="13" t="s">
        <v>122</v>
      </c>
      <c r="H1927" s="13" t="s">
        <v>3952</v>
      </c>
      <c r="I1927" s="13"/>
    </row>
    <row r="1928" spans="1:9" ht="36" x14ac:dyDescent="0.25">
      <c r="A1928" s="15" t="s">
        <v>580</v>
      </c>
      <c r="B1928" s="15" t="s">
        <v>99</v>
      </c>
      <c r="C1928" s="9" t="s">
        <v>581</v>
      </c>
      <c r="D1928" s="15" t="s">
        <v>126</v>
      </c>
      <c r="E1928" s="9" t="s">
        <v>3966</v>
      </c>
      <c r="F1928" s="9"/>
      <c r="G1928" s="15" t="s">
        <v>122</v>
      </c>
      <c r="H1928" s="15" t="s">
        <v>3952</v>
      </c>
      <c r="I1928" s="15"/>
    </row>
    <row r="1929" spans="1:9" ht="18" x14ac:dyDescent="0.25">
      <c r="A1929" s="13" t="s">
        <v>580</v>
      </c>
      <c r="B1929" s="13" t="s">
        <v>99</v>
      </c>
      <c r="C1929" s="7" t="s">
        <v>581</v>
      </c>
      <c r="D1929" s="13" t="s">
        <v>126</v>
      </c>
      <c r="E1929" s="7" t="s">
        <v>3967</v>
      </c>
      <c r="F1929" s="7" t="s">
        <v>3968</v>
      </c>
      <c r="G1929" s="13" t="s">
        <v>122</v>
      </c>
      <c r="H1929" s="13" t="s">
        <v>3952</v>
      </c>
      <c r="I1929" s="13"/>
    </row>
    <row r="1930" spans="1:9" ht="18" x14ac:dyDescent="0.25">
      <c r="A1930" s="15" t="s">
        <v>583</v>
      </c>
      <c r="B1930" s="15" t="s">
        <v>99</v>
      </c>
      <c r="C1930" s="9" t="s">
        <v>584</v>
      </c>
      <c r="D1930" s="15" t="s">
        <v>126</v>
      </c>
      <c r="E1930" s="9" t="s">
        <v>3969</v>
      </c>
      <c r="F1930" s="9"/>
      <c r="G1930" s="15" t="s">
        <v>122</v>
      </c>
      <c r="H1930" s="15" t="s">
        <v>3952</v>
      </c>
      <c r="I1930" s="15" t="s">
        <v>1275</v>
      </c>
    </row>
    <row r="1931" spans="1:9" ht="18" x14ac:dyDescent="0.25">
      <c r="A1931" s="13" t="s">
        <v>583</v>
      </c>
      <c r="B1931" s="13" t="s">
        <v>99</v>
      </c>
      <c r="C1931" s="7" t="s">
        <v>584</v>
      </c>
      <c r="D1931" s="13" t="s">
        <v>126</v>
      </c>
      <c r="E1931" s="7" t="s">
        <v>3970</v>
      </c>
      <c r="F1931" s="7"/>
      <c r="G1931" s="13" t="s">
        <v>122</v>
      </c>
      <c r="H1931" s="13" t="s">
        <v>3952</v>
      </c>
      <c r="I1931" s="13" t="s">
        <v>1275</v>
      </c>
    </row>
    <row r="1932" spans="1:9" ht="18" x14ac:dyDescent="0.25">
      <c r="A1932" s="15" t="s">
        <v>583</v>
      </c>
      <c r="B1932" s="15" t="s">
        <v>99</v>
      </c>
      <c r="C1932" s="9" t="s">
        <v>584</v>
      </c>
      <c r="D1932" s="15" t="s">
        <v>126</v>
      </c>
      <c r="E1932" s="9" t="s">
        <v>3971</v>
      </c>
      <c r="F1932" s="9" t="s">
        <v>3972</v>
      </c>
      <c r="G1932" s="15" t="s">
        <v>122</v>
      </c>
      <c r="H1932" s="15" t="s">
        <v>3952</v>
      </c>
      <c r="I1932" s="15" t="s">
        <v>1275</v>
      </c>
    </row>
    <row r="1933" spans="1:9" ht="18" x14ac:dyDescent="0.25">
      <c r="A1933" s="13" t="s">
        <v>583</v>
      </c>
      <c r="B1933" s="13" t="s">
        <v>99</v>
      </c>
      <c r="C1933" s="7" t="s">
        <v>584</v>
      </c>
      <c r="D1933" s="13" t="s">
        <v>126</v>
      </c>
      <c r="E1933" s="7" t="s">
        <v>3973</v>
      </c>
      <c r="F1933" s="7"/>
      <c r="G1933" s="13" t="s">
        <v>122</v>
      </c>
      <c r="H1933" s="13" t="s">
        <v>3952</v>
      </c>
      <c r="I1933" s="13" t="s">
        <v>1275</v>
      </c>
    </row>
    <row r="1934" spans="1:9" ht="18" x14ac:dyDescent="0.25">
      <c r="A1934" s="15" t="s">
        <v>583</v>
      </c>
      <c r="B1934" s="15" t="s">
        <v>99</v>
      </c>
      <c r="C1934" s="9" t="s">
        <v>584</v>
      </c>
      <c r="D1934" s="15" t="s">
        <v>126</v>
      </c>
      <c r="E1934" s="9" t="s">
        <v>3974</v>
      </c>
      <c r="F1934" s="9" t="s">
        <v>3975</v>
      </c>
      <c r="G1934" s="15" t="s">
        <v>122</v>
      </c>
      <c r="H1934" s="15" t="s">
        <v>3976</v>
      </c>
      <c r="I1934" s="15"/>
    </row>
    <row r="1935" spans="1:9" ht="18" x14ac:dyDescent="0.25">
      <c r="A1935" s="13" t="s">
        <v>583</v>
      </c>
      <c r="B1935" s="13" t="s">
        <v>99</v>
      </c>
      <c r="C1935" s="7" t="s">
        <v>584</v>
      </c>
      <c r="D1935" s="13" t="s">
        <v>126</v>
      </c>
      <c r="E1935" s="7" t="s">
        <v>3977</v>
      </c>
      <c r="F1935" s="7"/>
      <c r="G1935" s="13" t="s">
        <v>122</v>
      </c>
      <c r="H1935" s="13" t="s">
        <v>3976</v>
      </c>
      <c r="I1935" s="13"/>
    </row>
    <row r="1936" spans="1:9" ht="18" x14ac:dyDescent="0.25">
      <c r="A1936" s="15" t="s">
        <v>586</v>
      </c>
      <c r="B1936" s="15" t="s">
        <v>99</v>
      </c>
      <c r="C1936" s="9" t="s">
        <v>587</v>
      </c>
      <c r="D1936" s="15" t="s">
        <v>125</v>
      </c>
      <c r="E1936" s="9" t="s">
        <v>3978</v>
      </c>
      <c r="F1936" s="9" t="s">
        <v>3979</v>
      </c>
      <c r="G1936" s="15" t="s">
        <v>121</v>
      </c>
      <c r="H1936" s="15" t="s">
        <v>3980</v>
      </c>
      <c r="I1936" s="15" t="s">
        <v>1275</v>
      </c>
    </row>
    <row r="1937" spans="1:9" ht="18" x14ac:dyDescent="0.25">
      <c r="A1937" s="13" t="s">
        <v>586</v>
      </c>
      <c r="B1937" s="13" t="s">
        <v>99</v>
      </c>
      <c r="C1937" s="7" t="s">
        <v>587</v>
      </c>
      <c r="D1937" s="13" t="s">
        <v>125</v>
      </c>
      <c r="E1937" s="7" t="s">
        <v>3981</v>
      </c>
      <c r="F1937" s="7"/>
      <c r="G1937" s="13" t="s">
        <v>122</v>
      </c>
      <c r="H1937" s="13" t="s">
        <v>3980</v>
      </c>
      <c r="I1937" s="13" t="s">
        <v>1275</v>
      </c>
    </row>
    <row r="1938" spans="1:9" ht="18" x14ac:dyDescent="0.25">
      <c r="A1938" s="15" t="s">
        <v>586</v>
      </c>
      <c r="B1938" s="15" t="s">
        <v>99</v>
      </c>
      <c r="C1938" s="9" t="s">
        <v>587</v>
      </c>
      <c r="D1938" s="15" t="s">
        <v>125</v>
      </c>
      <c r="E1938" s="9" t="s">
        <v>3982</v>
      </c>
      <c r="F1938" s="9" t="s">
        <v>3983</v>
      </c>
      <c r="G1938" s="15" t="s">
        <v>122</v>
      </c>
      <c r="H1938" s="15" t="s">
        <v>3984</v>
      </c>
      <c r="I1938" s="15"/>
    </row>
    <row r="1939" spans="1:9" ht="18" x14ac:dyDescent="0.25">
      <c r="A1939" s="13" t="s">
        <v>586</v>
      </c>
      <c r="B1939" s="13" t="s">
        <v>99</v>
      </c>
      <c r="C1939" s="7" t="s">
        <v>587</v>
      </c>
      <c r="D1939" s="13" t="s">
        <v>125</v>
      </c>
      <c r="E1939" s="7" t="s">
        <v>3985</v>
      </c>
      <c r="F1939" s="7"/>
      <c r="G1939" s="13" t="s">
        <v>123</v>
      </c>
      <c r="H1939" s="13" t="s">
        <v>3984</v>
      </c>
      <c r="I1939" s="13"/>
    </row>
    <row r="1940" spans="1:9" ht="18" x14ac:dyDescent="0.25">
      <c r="A1940" s="15" t="s">
        <v>586</v>
      </c>
      <c r="B1940" s="15" t="s">
        <v>99</v>
      </c>
      <c r="C1940" s="9" t="s">
        <v>587</v>
      </c>
      <c r="D1940" s="15" t="s">
        <v>126</v>
      </c>
      <c r="E1940" s="9" t="s">
        <v>3986</v>
      </c>
      <c r="F1940" s="9"/>
      <c r="G1940" s="15" t="s">
        <v>122</v>
      </c>
      <c r="H1940" s="15" t="s">
        <v>3984</v>
      </c>
      <c r="I1940" s="15"/>
    </row>
    <row r="1941" spans="1:9" ht="36" x14ac:dyDescent="0.25">
      <c r="A1941" s="13" t="s">
        <v>586</v>
      </c>
      <c r="B1941" s="13" t="s">
        <v>99</v>
      </c>
      <c r="C1941" s="7" t="s">
        <v>587</v>
      </c>
      <c r="D1941" s="13" t="s">
        <v>126</v>
      </c>
      <c r="E1941" s="7" t="s">
        <v>3987</v>
      </c>
      <c r="F1941" s="7" t="s">
        <v>3988</v>
      </c>
      <c r="G1941" s="13" t="s">
        <v>122</v>
      </c>
      <c r="H1941" s="13" t="s">
        <v>3984</v>
      </c>
      <c r="I1941" s="13"/>
    </row>
    <row r="1942" spans="1:9" ht="18" x14ac:dyDescent="0.25">
      <c r="A1942" s="15" t="s">
        <v>586</v>
      </c>
      <c r="B1942" s="15" t="s">
        <v>99</v>
      </c>
      <c r="C1942" s="9" t="s">
        <v>587</v>
      </c>
      <c r="D1942" s="15" t="s">
        <v>126</v>
      </c>
      <c r="E1942" s="9" t="s">
        <v>3989</v>
      </c>
      <c r="F1942" s="9" t="s">
        <v>3990</v>
      </c>
      <c r="G1942" s="15" t="s">
        <v>122</v>
      </c>
      <c r="H1942" s="15" t="s">
        <v>3984</v>
      </c>
      <c r="I1942" s="15"/>
    </row>
    <row r="1943" spans="1:9" ht="36" x14ac:dyDescent="0.25">
      <c r="A1943" s="13" t="s">
        <v>586</v>
      </c>
      <c r="B1943" s="13" t="s">
        <v>99</v>
      </c>
      <c r="C1943" s="7" t="s">
        <v>587</v>
      </c>
      <c r="D1943" s="13" t="s">
        <v>126</v>
      </c>
      <c r="E1943" s="7" t="s">
        <v>3991</v>
      </c>
      <c r="F1943" s="7" t="s">
        <v>3992</v>
      </c>
      <c r="G1943" s="13" t="s">
        <v>122</v>
      </c>
      <c r="H1943" s="13" t="s">
        <v>3984</v>
      </c>
      <c r="I1943" s="13"/>
    </row>
    <row r="1944" spans="1:9" ht="18" x14ac:dyDescent="0.25">
      <c r="A1944" s="15" t="s">
        <v>586</v>
      </c>
      <c r="B1944" s="15" t="s">
        <v>99</v>
      </c>
      <c r="C1944" s="9" t="s">
        <v>587</v>
      </c>
      <c r="D1944" s="15" t="s">
        <v>126</v>
      </c>
      <c r="E1944" s="9" t="s">
        <v>3993</v>
      </c>
      <c r="F1944" s="9" t="s">
        <v>3994</v>
      </c>
      <c r="G1944" s="15" t="s">
        <v>122</v>
      </c>
      <c r="H1944" s="15" t="s">
        <v>3984</v>
      </c>
      <c r="I1944" s="15"/>
    </row>
    <row r="1945" spans="1:9" ht="18" x14ac:dyDescent="0.25">
      <c r="A1945" s="13" t="s">
        <v>586</v>
      </c>
      <c r="B1945" s="13" t="s">
        <v>99</v>
      </c>
      <c r="C1945" s="7" t="s">
        <v>587</v>
      </c>
      <c r="D1945" s="13" t="s">
        <v>126</v>
      </c>
      <c r="E1945" s="7" t="s">
        <v>3995</v>
      </c>
      <c r="F1945" s="7"/>
      <c r="G1945" s="13" t="s">
        <v>122</v>
      </c>
      <c r="H1945" s="13" t="s">
        <v>3984</v>
      </c>
      <c r="I1945" s="13"/>
    </row>
    <row r="1946" spans="1:9" ht="36" x14ac:dyDescent="0.25">
      <c r="A1946" s="15" t="s">
        <v>586</v>
      </c>
      <c r="B1946" s="15" t="s">
        <v>99</v>
      </c>
      <c r="C1946" s="9" t="s">
        <v>587</v>
      </c>
      <c r="D1946" s="15" t="s">
        <v>126</v>
      </c>
      <c r="E1946" s="9" t="s">
        <v>3996</v>
      </c>
      <c r="F1946" s="9"/>
      <c r="G1946" s="15" t="s">
        <v>122</v>
      </c>
      <c r="H1946" s="15" t="s">
        <v>3984</v>
      </c>
      <c r="I1946" s="15"/>
    </row>
    <row r="1947" spans="1:9" ht="18" x14ac:dyDescent="0.25">
      <c r="A1947" s="13" t="s">
        <v>586</v>
      </c>
      <c r="B1947" s="13" t="s">
        <v>99</v>
      </c>
      <c r="C1947" s="7" t="s">
        <v>587</v>
      </c>
      <c r="D1947" s="13" t="s">
        <v>126</v>
      </c>
      <c r="E1947" s="7" t="s">
        <v>3997</v>
      </c>
      <c r="F1947" s="7"/>
      <c r="G1947" s="13" t="s">
        <v>122</v>
      </c>
      <c r="H1947" s="13" t="s">
        <v>3984</v>
      </c>
      <c r="I1947" s="13"/>
    </row>
    <row r="1948" spans="1:9" ht="18" x14ac:dyDescent="0.25">
      <c r="A1948" s="15" t="s">
        <v>586</v>
      </c>
      <c r="B1948" s="15" t="s">
        <v>99</v>
      </c>
      <c r="C1948" s="9" t="s">
        <v>587</v>
      </c>
      <c r="D1948" s="15" t="s">
        <v>126</v>
      </c>
      <c r="E1948" s="9" t="s">
        <v>3998</v>
      </c>
      <c r="F1948" s="9"/>
      <c r="G1948" s="15" t="s">
        <v>122</v>
      </c>
      <c r="H1948" s="15" t="s">
        <v>3984</v>
      </c>
      <c r="I1948" s="15"/>
    </row>
    <row r="1949" spans="1:9" ht="18" x14ac:dyDescent="0.25">
      <c r="A1949" s="13" t="s">
        <v>586</v>
      </c>
      <c r="B1949" s="13" t="s">
        <v>99</v>
      </c>
      <c r="C1949" s="7" t="s">
        <v>587</v>
      </c>
      <c r="D1949" s="13" t="s">
        <v>126</v>
      </c>
      <c r="E1949" s="7" t="s">
        <v>3999</v>
      </c>
      <c r="F1949" s="7"/>
      <c r="G1949" s="13" t="s">
        <v>122</v>
      </c>
      <c r="H1949" s="13" t="s">
        <v>3984</v>
      </c>
      <c r="I1949" s="13"/>
    </row>
    <row r="1950" spans="1:9" ht="18" x14ac:dyDescent="0.25">
      <c r="A1950" s="15" t="s">
        <v>586</v>
      </c>
      <c r="B1950" s="15" t="s">
        <v>99</v>
      </c>
      <c r="C1950" s="9" t="s">
        <v>587</v>
      </c>
      <c r="D1950" s="15" t="s">
        <v>126</v>
      </c>
      <c r="E1950" s="9" t="s">
        <v>4000</v>
      </c>
      <c r="F1950" s="9"/>
      <c r="G1950" s="15" t="s">
        <v>122</v>
      </c>
      <c r="H1950" s="15" t="s">
        <v>3984</v>
      </c>
      <c r="I1950" s="15"/>
    </row>
    <row r="1951" spans="1:9" ht="18" x14ac:dyDescent="0.25">
      <c r="A1951" s="13" t="s">
        <v>586</v>
      </c>
      <c r="B1951" s="13" t="s">
        <v>99</v>
      </c>
      <c r="C1951" s="7" t="s">
        <v>587</v>
      </c>
      <c r="D1951" s="13" t="s">
        <v>126</v>
      </c>
      <c r="E1951" s="7" t="s">
        <v>4001</v>
      </c>
      <c r="F1951" s="7"/>
      <c r="G1951" s="13" t="s">
        <v>122</v>
      </c>
      <c r="H1951" s="13" t="s">
        <v>3984</v>
      </c>
      <c r="I1951" s="13"/>
    </row>
    <row r="1952" spans="1:9" ht="18" x14ac:dyDescent="0.25">
      <c r="A1952" s="15" t="s">
        <v>586</v>
      </c>
      <c r="B1952" s="15" t="s">
        <v>99</v>
      </c>
      <c r="C1952" s="9" t="s">
        <v>587</v>
      </c>
      <c r="D1952" s="15" t="s">
        <v>126</v>
      </c>
      <c r="E1952" s="9" t="s">
        <v>4002</v>
      </c>
      <c r="F1952" s="9"/>
      <c r="G1952" s="15" t="s">
        <v>122</v>
      </c>
      <c r="H1952" s="15" t="s">
        <v>3984</v>
      </c>
      <c r="I1952" s="15"/>
    </row>
    <row r="1953" spans="1:9" ht="18" x14ac:dyDescent="0.25">
      <c r="A1953" s="13" t="s">
        <v>586</v>
      </c>
      <c r="B1953" s="13" t="s">
        <v>99</v>
      </c>
      <c r="C1953" s="7" t="s">
        <v>587</v>
      </c>
      <c r="D1953" s="13" t="s">
        <v>126</v>
      </c>
      <c r="E1953" s="7" t="s">
        <v>4003</v>
      </c>
      <c r="F1953" s="7" t="s">
        <v>4004</v>
      </c>
      <c r="G1953" s="13" t="s">
        <v>122</v>
      </c>
      <c r="H1953" s="13" t="s">
        <v>3984</v>
      </c>
      <c r="I1953" s="13"/>
    </row>
    <row r="1954" spans="1:9" ht="18" x14ac:dyDescent="0.25">
      <c r="A1954" s="15" t="s">
        <v>586</v>
      </c>
      <c r="B1954" s="15" t="s">
        <v>99</v>
      </c>
      <c r="C1954" s="9" t="s">
        <v>587</v>
      </c>
      <c r="D1954" s="15" t="s">
        <v>126</v>
      </c>
      <c r="E1954" s="9" t="s">
        <v>4005</v>
      </c>
      <c r="F1954" s="9" t="s">
        <v>4006</v>
      </c>
      <c r="G1954" s="15" t="s">
        <v>122</v>
      </c>
      <c r="H1954" s="15" t="s">
        <v>3984</v>
      </c>
      <c r="I1954" s="15"/>
    </row>
    <row r="1955" spans="1:9" ht="18" x14ac:dyDescent="0.25">
      <c r="A1955" s="13" t="s">
        <v>586</v>
      </c>
      <c r="B1955" s="13" t="s">
        <v>99</v>
      </c>
      <c r="C1955" s="7" t="s">
        <v>587</v>
      </c>
      <c r="D1955" s="13" t="s">
        <v>126</v>
      </c>
      <c r="E1955" s="7" t="s">
        <v>4007</v>
      </c>
      <c r="F1955" s="7"/>
      <c r="G1955" s="13" t="s">
        <v>122</v>
      </c>
      <c r="H1955" s="13" t="s">
        <v>3984</v>
      </c>
      <c r="I1955" s="13"/>
    </row>
    <row r="1956" spans="1:9" ht="18" x14ac:dyDescent="0.25">
      <c r="A1956" s="15" t="s">
        <v>586</v>
      </c>
      <c r="B1956" s="15" t="s">
        <v>99</v>
      </c>
      <c r="C1956" s="9" t="s">
        <v>587</v>
      </c>
      <c r="D1956" s="15" t="s">
        <v>126</v>
      </c>
      <c r="E1956" s="9" t="s">
        <v>4008</v>
      </c>
      <c r="F1956" s="9" t="s">
        <v>4009</v>
      </c>
      <c r="G1956" s="15" t="s">
        <v>122</v>
      </c>
      <c r="H1956" s="15" t="s">
        <v>591</v>
      </c>
      <c r="I1956" s="15" t="s">
        <v>1275</v>
      </c>
    </row>
    <row r="1957" spans="1:9" ht="18" x14ac:dyDescent="0.25">
      <c r="A1957" s="13" t="s">
        <v>586</v>
      </c>
      <c r="B1957" s="13" t="s">
        <v>99</v>
      </c>
      <c r="C1957" s="7" t="s">
        <v>587</v>
      </c>
      <c r="D1957" s="13" t="s">
        <v>126</v>
      </c>
      <c r="E1957" s="7" t="s">
        <v>4010</v>
      </c>
      <c r="F1957" s="7" t="s">
        <v>4011</v>
      </c>
      <c r="G1957" s="13" t="s">
        <v>122</v>
      </c>
      <c r="H1957" s="13" t="s">
        <v>3984</v>
      </c>
      <c r="I1957" s="13"/>
    </row>
    <row r="1958" spans="1:9" ht="18" x14ac:dyDescent="0.25">
      <c r="A1958" s="15" t="s">
        <v>586</v>
      </c>
      <c r="B1958" s="15" t="s">
        <v>99</v>
      </c>
      <c r="C1958" s="9" t="s">
        <v>587</v>
      </c>
      <c r="D1958" s="15" t="s">
        <v>126</v>
      </c>
      <c r="E1958" s="9" t="s">
        <v>4012</v>
      </c>
      <c r="F1958" s="9" t="s">
        <v>4013</v>
      </c>
      <c r="G1958" s="15" t="s">
        <v>122</v>
      </c>
      <c r="H1958" s="15" t="s">
        <v>3984</v>
      </c>
      <c r="I1958" s="15"/>
    </row>
    <row r="1959" spans="1:9" ht="18" x14ac:dyDescent="0.25">
      <c r="A1959" s="13" t="s">
        <v>586</v>
      </c>
      <c r="B1959" s="13" t="s">
        <v>99</v>
      </c>
      <c r="C1959" s="7" t="s">
        <v>587</v>
      </c>
      <c r="D1959" s="13" t="s">
        <v>126</v>
      </c>
      <c r="E1959" s="7" t="s">
        <v>4014</v>
      </c>
      <c r="F1959" s="7" t="s">
        <v>4015</v>
      </c>
      <c r="G1959" s="13" t="s">
        <v>122</v>
      </c>
      <c r="H1959" s="13" t="s">
        <v>3984</v>
      </c>
      <c r="I1959" s="13"/>
    </row>
    <row r="1960" spans="1:9" ht="18" x14ac:dyDescent="0.25">
      <c r="A1960" s="15" t="s">
        <v>586</v>
      </c>
      <c r="B1960" s="15" t="s">
        <v>99</v>
      </c>
      <c r="C1960" s="9" t="s">
        <v>587</v>
      </c>
      <c r="D1960" s="15" t="s">
        <v>126</v>
      </c>
      <c r="E1960" s="9" t="s">
        <v>4016</v>
      </c>
      <c r="F1960" s="9"/>
      <c r="G1960" s="15" t="s">
        <v>123</v>
      </c>
      <c r="H1960" s="15" t="s">
        <v>591</v>
      </c>
      <c r="I1960" s="15" t="s">
        <v>1275</v>
      </c>
    </row>
    <row r="1961" spans="1:9" ht="18" x14ac:dyDescent="0.25">
      <c r="A1961" s="13" t="s">
        <v>586</v>
      </c>
      <c r="B1961" s="13" t="s">
        <v>99</v>
      </c>
      <c r="C1961" s="7" t="s">
        <v>587</v>
      </c>
      <c r="D1961" s="13" t="s">
        <v>126</v>
      </c>
      <c r="E1961" s="7" t="s">
        <v>4017</v>
      </c>
      <c r="F1961" s="7"/>
      <c r="G1961" s="13" t="s">
        <v>122</v>
      </c>
      <c r="H1961" s="13" t="s">
        <v>591</v>
      </c>
      <c r="I1961" s="13" t="s">
        <v>1275</v>
      </c>
    </row>
    <row r="1962" spans="1:9" ht="18" x14ac:dyDescent="0.25">
      <c r="A1962" s="15" t="s">
        <v>586</v>
      </c>
      <c r="B1962" s="15" t="s">
        <v>99</v>
      </c>
      <c r="C1962" s="9" t="s">
        <v>587</v>
      </c>
      <c r="D1962" s="15" t="s">
        <v>126</v>
      </c>
      <c r="E1962" s="9" t="s">
        <v>4018</v>
      </c>
      <c r="F1962" s="9"/>
      <c r="G1962" s="15" t="s">
        <v>122</v>
      </c>
      <c r="H1962" s="15" t="s">
        <v>591</v>
      </c>
      <c r="I1962" s="15" t="s">
        <v>1275</v>
      </c>
    </row>
    <row r="1963" spans="1:9" ht="18" x14ac:dyDescent="0.25">
      <c r="A1963" s="13" t="s">
        <v>586</v>
      </c>
      <c r="B1963" s="13" t="s">
        <v>99</v>
      </c>
      <c r="C1963" s="7" t="s">
        <v>587</v>
      </c>
      <c r="D1963" s="13" t="s">
        <v>126</v>
      </c>
      <c r="E1963" s="7" t="s">
        <v>4019</v>
      </c>
      <c r="F1963" s="7"/>
      <c r="G1963" s="13" t="s">
        <v>122</v>
      </c>
      <c r="H1963" s="13" t="s">
        <v>591</v>
      </c>
      <c r="I1963" s="13" t="s">
        <v>1275</v>
      </c>
    </row>
    <row r="1964" spans="1:9" ht="18" x14ac:dyDescent="0.25">
      <c r="A1964" s="15" t="s">
        <v>589</v>
      </c>
      <c r="B1964" s="15" t="s">
        <v>99</v>
      </c>
      <c r="C1964" s="9" t="s">
        <v>590</v>
      </c>
      <c r="D1964" s="15" t="s">
        <v>127</v>
      </c>
      <c r="E1964" s="9" t="s">
        <v>4020</v>
      </c>
      <c r="F1964" s="9"/>
      <c r="G1964" s="15" t="s">
        <v>122</v>
      </c>
      <c r="H1964" s="15" t="s">
        <v>591</v>
      </c>
      <c r="I1964" s="15"/>
    </row>
    <row r="1965" spans="1:9" ht="18" x14ac:dyDescent="0.25">
      <c r="A1965" s="13" t="s">
        <v>589</v>
      </c>
      <c r="B1965" s="13" t="s">
        <v>99</v>
      </c>
      <c r="C1965" s="7" t="s">
        <v>590</v>
      </c>
      <c r="D1965" s="13" t="s">
        <v>127</v>
      </c>
      <c r="E1965" s="7" t="s">
        <v>4021</v>
      </c>
      <c r="F1965" s="7"/>
      <c r="G1965" s="13" t="s">
        <v>122</v>
      </c>
      <c r="H1965" s="13" t="s">
        <v>591</v>
      </c>
      <c r="I1965" s="13"/>
    </row>
    <row r="1966" spans="1:9" ht="18" x14ac:dyDescent="0.25">
      <c r="A1966" s="15" t="s">
        <v>589</v>
      </c>
      <c r="B1966" s="15" t="s">
        <v>99</v>
      </c>
      <c r="C1966" s="9" t="s">
        <v>590</v>
      </c>
      <c r="D1966" s="15" t="s">
        <v>127</v>
      </c>
      <c r="E1966" s="9" t="s">
        <v>4022</v>
      </c>
      <c r="F1966" s="9" t="s">
        <v>4023</v>
      </c>
      <c r="G1966" s="15" t="s">
        <v>121</v>
      </c>
      <c r="H1966" s="15" t="s">
        <v>591</v>
      </c>
      <c r="I1966" s="15"/>
    </row>
    <row r="1967" spans="1:9" ht="18" x14ac:dyDescent="0.25">
      <c r="A1967" s="13" t="s">
        <v>589</v>
      </c>
      <c r="B1967" s="13" t="s">
        <v>99</v>
      </c>
      <c r="C1967" s="7" t="s">
        <v>590</v>
      </c>
      <c r="D1967" s="13" t="s">
        <v>127</v>
      </c>
      <c r="E1967" s="7" t="s">
        <v>4024</v>
      </c>
      <c r="F1967" s="7"/>
      <c r="G1967" s="13" t="s">
        <v>122</v>
      </c>
      <c r="H1967" s="13" t="s">
        <v>591</v>
      </c>
      <c r="I1967" s="13"/>
    </row>
    <row r="1968" spans="1:9" ht="18" x14ac:dyDescent="0.25">
      <c r="A1968" s="15" t="s">
        <v>589</v>
      </c>
      <c r="B1968" s="15" t="s">
        <v>99</v>
      </c>
      <c r="C1968" s="9" t="s">
        <v>590</v>
      </c>
      <c r="D1968" s="15" t="s">
        <v>127</v>
      </c>
      <c r="E1968" s="9" t="s">
        <v>4025</v>
      </c>
      <c r="F1968" s="9"/>
      <c r="G1968" s="15" t="s">
        <v>122</v>
      </c>
      <c r="H1968" s="15" t="s">
        <v>591</v>
      </c>
      <c r="I1968" s="15"/>
    </row>
    <row r="1969" spans="1:9" ht="18" x14ac:dyDescent="0.25">
      <c r="A1969" s="13" t="s">
        <v>589</v>
      </c>
      <c r="B1969" s="13" t="s">
        <v>99</v>
      </c>
      <c r="C1969" s="7" t="s">
        <v>590</v>
      </c>
      <c r="D1969" s="13" t="s">
        <v>127</v>
      </c>
      <c r="E1969" s="7" t="s">
        <v>4026</v>
      </c>
      <c r="F1969" s="7"/>
      <c r="G1969" s="13" t="s">
        <v>122</v>
      </c>
      <c r="H1969" s="13" t="s">
        <v>591</v>
      </c>
      <c r="I1969" s="13"/>
    </row>
    <row r="1970" spans="1:9" ht="18" x14ac:dyDescent="0.25">
      <c r="A1970" s="15" t="s">
        <v>589</v>
      </c>
      <c r="B1970" s="15" t="s">
        <v>99</v>
      </c>
      <c r="C1970" s="9" t="s">
        <v>590</v>
      </c>
      <c r="D1970" s="15" t="s">
        <v>127</v>
      </c>
      <c r="E1970" s="9" t="s">
        <v>4027</v>
      </c>
      <c r="F1970" s="9" t="s">
        <v>4028</v>
      </c>
      <c r="G1970" s="15" t="s">
        <v>122</v>
      </c>
      <c r="H1970" s="15" t="s">
        <v>591</v>
      </c>
      <c r="I1970" s="15"/>
    </row>
    <row r="1971" spans="1:9" ht="18" x14ac:dyDescent="0.25">
      <c r="A1971" s="13" t="s">
        <v>589</v>
      </c>
      <c r="B1971" s="13" t="s">
        <v>99</v>
      </c>
      <c r="C1971" s="7" t="s">
        <v>590</v>
      </c>
      <c r="D1971" s="13" t="s">
        <v>127</v>
      </c>
      <c r="E1971" s="7" t="s">
        <v>4029</v>
      </c>
      <c r="F1971" s="7"/>
      <c r="G1971" s="13" t="s">
        <v>122</v>
      </c>
      <c r="H1971" s="13" t="s">
        <v>591</v>
      </c>
      <c r="I1971" s="13"/>
    </row>
    <row r="1972" spans="1:9" ht="18" x14ac:dyDescent="0.25">
      <c r="A1972" s="15" t="s">
        <v>589</v>
      </c>
      <c r="B1972" s="15" t="s">
        <v>99</v>
      </c>
      <c r="C1972" s="9" t="s">
        <v>590</v>
      </c>
      <c r="D1972" s="15" t="s">
        <v>127</v>
      </c>
      <c r="E1972" s="9" t="s">
        <v>4030</v>
      </c>
      <c r="F1972" s="9"/>
      <c r="G1972" s="15" t="s">
        <v>122</v>
      </c>
      <c r="H1972" s="15" t="s">
        <v>591</v>
      </c>
      <c r="I1972" s="15"/>
    </row>
    <row r="1973" spans="1:9" ht="18" x14ac:dyDescent="0.25">
      <c r="A1973" s="13" t="s">
        <v>592</v>
      </c>
      <c r="B1973" s="13" t="s">
        <v>99</v>
      </c>
      <c r="C1973" s="7" t="s">
        <v>593</v>
      </c>
      <c r="D1973" s="13" t="s">
        <v>125</v>
      </c>
      <c r="E1973" s="7" t="s">
        <v>4031</v>
      </c>
      <c r="F1973" s="7"/>
      <c r="G1973" s="13" t="s">
        <v>123</v>
      </c>
      <c r="H1973" s="13" t="s">
        <v>594</v>
      </c>
      <c r="I1973" s="13"/>
    </row>
    <row r="1974" spans="1:9" ht="36" x14ac:dyDescent="0.25">
      <c r="A1974" s="15" t="s">
        <v>592</v>
      </c>
      <c r="B1974" s="15" t="s">
        <v>99</v>
      </c>
      <c r="C1974" s="9" t="s">
        <v>593</v>
      </c>
      <c r="D1974" s="15" t="s">
        <v>125</v>
      </c>
      <c r="E1974" s="9" t="s">
        <v>4032</v>
      </c>
      <c r="F1974" s="9"/>
      <c r="G1974" s="15" t="s">
        <v>123</v>
      </c>
      <c r="H1974" s="15" t="s">
        <v>594</v>
      </c>
      <c r="I1974" s="15"/>
    </row>
    <row r="1975" spans="1:9" ht="18" x14ac:dyDescent="0.25">
      <c r="A1975" s="13" t="s">
        <v>592</v>
      </c>
      <c r="B1975" s="13" t="s">
        <v>99</v>
      </c>
      <c r="C1975" s="7" t="s">
        <v>593</v>
      </c>
      <c r="D1975" s="13" t="s">
        <v>126</v>
      </c>
      <c r="E1975" s="7" t="s">
        <v>4033</v>
      </c>
      <c r="F1975" s="7"/>
      <c r="G1975" s="13" t="s">
        <v>122</v>
      </c>
      <c r="H1975" s="13" t="s">
        <v>594</v>
      </c>
      <c r="I1975" s="13"/>
    </row>
    <row r="1976" spans="1:9" ht="18" x14ac:dyDescent="0.25">
      <c r="A1976" s="15" t="s">
        <v>592</v>
      </c>
      <c r="B1976" s="15" t="s">
        <v>99</v>
      </c>
      <c r="C1976" s="9" t="s">
        <v>593</v>
      </c>
      <c r="D1976" s="15" t="s">
        <v>126</v>
      </c>
      <c r="E1976" s="9" t="s">
        <v>4034</v>
      </c>
      <c r="F1976" s="9"/>
      <c r="G1976" s="15" t="s">
        <v>122</v>
      </c>
      <c r="H1976" s="15" t="s">
        <v>594</v>
      </c>
      <c r="I1976" s="15"/>
    </row>
    <row r="1977" spans="1:9" ht="18" x14ac:dyDescent="0.25">
      <c r="A1977" s="13" t="s">
        <v>592</v>
      </c>
      <c r="B1977" s="13" t="s">
        <v>99</v>
      </c>
      <c r="C1977" s="7" t="s">
        <v>593</v>
      </c>
      <c r="D1977" s="13" t="s">
        <v>126</v>
      </c>
      <c r="E1977" s="7" t="s">
        <v>4035</v>
      </c>
      <c r="F1977" s="7"/>
      <c r="G1977" s="13" t="s">
        <v>122</v>
      </c>
      <c r="H1977" s="13" t="s">
        <v>594</v>
      </c>
      <c r="I1977" s="13"/>
    </row>
    <row r="1978" spans="1:9" ht="18" x14ac:dyDescent="0.25">
      <c r="A1978" s="15" t="s">
        <v>592</v>
      </c>
      <c r="B1978" s="15" t="s">
        <v>99</v>
      </c>
      <c r="C1978" s="9" t="s">
        <v>593</v>
      </c>
      <c r="D1978" s="15" t="s">
        <v>126</v>
      </c>
      <c r="E1978" s="9" t="s">
        <v>4036</v>
      </c>
      <c r="F1978" s="9"/>
      <c r="G1978" s="15" t="s">
        <v>122</v>
      </c>
      <c r="H1978" s="15" t="s">
        <v>594</v>
      </c>
      <c r="I1978" s="15"/>
    </row>
    <row r="1979" spans="1:9" ht="18" x14ac:dyDescent="0.25">
      <c r="A1979" s="13" t="s">
        <v>592</v>
      </c>
      <c r="B1979" s="13" t="s">
        <v>99</v>
      </c>
      <c r="C1979" s="7" t="s">
        <v>593</v>
      </c>
      <c r="D1979" s="13" t="s">
        <v>127</v>
      </c>
      <c r="E1979" s="7" t="s">
        <v>4037</v>
      </c>
      <c r="F1979" s="7"/>
      <c r="G1979" s="13" t="s">
        <v>122</v>
      </c>
      <c r="H1979" s="13" t="s">
        <v>594</v>
      </c>
      <c r="I1979" s="13"/>
    </row>
    <row r="1980" spans="1:9" ht="18" x14ac:dyDescent="0.25">
      <c r="A1980" s="15" t="s">
        <v>595</v>
      </c>
      <c r="B1980" s="15" t="s">
        <v>99</v>
      </c>
      <c r="C1980" s="9" t="s">
        <v>596</v>
      </c>
      <c r="D1980" s="15" t="s">
        <v>125</v>
      </c>
      <c r="E1980" s="9" t="s">
        <v>4038</v>
      </c>
      <c r="F1980" s="9"/>
      <c r="G1980" s="15" t="s">
        <v>123</v>
      </c>
      <c r="H1980" s="15" t="s">
        <v>799</v>
      </c>
      <c r="I1980" s="15"/>
    </row>
    <row r="1981" spans="1:9" ht="36" x14ac:dyDescent="0.25">
      <c r="A1981" s="13" t="s">
        <v>595</v>
      </c>
      <c r="B1981" s="13" t="s">
        <v>99</v>
      </c>
      <c r="C1981" s="7" t="s">
        <v>596</v>
      </c>
      <c r="D1981" s="13" t="s">
        <v>125</v>
      </c>
      <c r="E1981" s="7" t="s">
        <v>4039</v>
      </c>
      <c r="F1981" s="7" t="s">
        <v>4040</v>
      </c>
      <c r="G1981" s="13" t="s">
        <v>123</v>
      </c>
      <c r="H1981" s="13" t="s">
        <v>799</v>
      </c>
      <c r="I1981" s="13"/>
    </row>
    <row r="1982" spans="1:9" ht="18" x14ac:dyDescent="0.25">
      <c r="A1982" s="15" t="s">
        <v>595</v>
      </c>
      <c r="B1982" s="15" t="s">
        <v>99</v>
      </c>
      <c r="C1982" s="9" t="s">
        <v>596</v>
      </c>
      <c r="D1982" s="15" t="s">
        <v>125</v>
      </c>
      <c r="E1982" s="9" t="s">
        <v>4041</v>
      </c>
      <c r="F1982" s="9"/>
      <c r="G1982" s="15" t="s">
        <v>122</v>
      </c>
      <c r="H1982" s="15" t="s">
        <v>799</v>
      </c>
      <c r="I1982" s="15"/>
    </row>
    <row r="1983" spans="1:9" ht="18" x14ac:dyDescent="0.25">
      <c r="A1983" s="13" t="s">
        <v>595</v>
      </c>
      <c r="B1983" s="13" t="s">
        <v>99</v>
      </c>
      <c r="C1983" s="7" t="s">
        <v>596</v>
      </c>
      <c r="D1983" s="13" t="s">
        <v>126</v>
      </c>
      <c r="E1983" s="7" t="s">
        <v>4042</v>
      </c>
      <c r="F1983" s="7" t="s">
        <v>4006</v>
      </c>
      <c r="G1983" s="13" t="s">
        <v>122</v>
      </c>
      <c r="H1983" s="13" t="s">
        <v>799</v>
      </c>
      <c r="I1983" s="13" t="s">
        <v>1275</v>
      </c>
    </row>
    <row r="1984" spans="1:9" ht="18" x14ac:dyDescent="0.25">
      <c r="A1984" s="15" t="s">
        <v>595</v>
      </c>
      <c r="B1984" s="15" t="s">
        <v>99</v>
      </c>
      <c r="C1984" s="9" t="s">
        <v>596</v>
      </c>
      <c r="D1984" s="15" t="s">
        <v>126</v>
      </c>
      <c r="E1984" s="9" t="s">
        <v>4043</v>
      </c>
      <c r="F1984" s="9" t="s">
        <v>4044</v>
      </c>
      <c r="G1984" s="15" t="s">
        <v>122</v>
      </c>
      <c r="H1984" s="15" t="s">
        <v>799</v>
      </c>
      <c r="I1984" s="15" t="s">
        <v>1275</v>
      </c>
    </row>
    <row r="1985" spans="1:9" ht="18" x14ac:dyDescent="0.25">
      <c r="A1985" s="13" t="s">
        <v>595</v>
      </c>
      <c r="B1985" s="13" t="s">
        <v>99</v>
      </c>
      <c r="C1985" s="7" t="s">
        <v>596</v>
      </c>
      <c r="D1985" s="13" t="s">
        <v>126</v>
      </c>
      <c r="E1985" s="7" t="s">
        <v>4045</v>
      </c>
      <c r="F1985" s="7"/>
      <c r="G1985" s="13" t="s">
        <v>121</v>
      </c>
      <c r="H1985" s="13" t="s">
        <v>799</v>
      </c>
      <c r="I1985" s="13" t="s">
        <v>1275</v>
      </c>
    </row>
    <row r="1986" spans="1:9" ht="18" x14ac:dyDescent="0.25">
      <c r="A1986" s="15" t="s">
        <v>595</v>
      </c>
      <c r="B1986" s="15" t="s">
        <v>99</v>
      </c>
      <c r="C1986" s="9" t="s">
        <v>596</v>
      </c>
      <c r="D1986" s="15" t="s">
        <v>126</v>
      </c>
      <c r="E1986" s="9" t="s">
        <v>4046</v>
      </c>
      <c r="F1986" s="9" t="s">
        <v>4047</v>
      </c>
      <c r="G1986" s="15" t="s">
        <v>122</v>
      </c>
      <c r="H1986" s="15" t="s">
        <v>4048</v>
      </c>
      <c r="I1986" s="15" t="s">
        <v>1275</v>
      </c>
    </row>
    <row r="1987" spans="1:9" ht="36" x14ac:dyDescent="0.25">
      <c r="A1987" s="13" t="s">
        <v>595</v>
      </c>
      <c r="B1987" s="13" t="s">
        <v>99</v>
      </c>
      <c r="C1987" s="7" t="s">
        <v>596</v>
      </c>
      <c r="D1987" s="13" t="s">
        <v>126</v>
      </c>
      <c r="E1987" s="7" t="s">
        <v>4049</v>
      </c>
      <c r="F1987" s="7"/>
      <c r="G1987" s="13" t="s">
        <v>122</v>
      </c>
      <c r="H1987" s="13" t="s">
        <v>518</v>
      </c>
      <c r="I1987" s="13"/>
    </row>
    <row r="1988" spans="1:9" ht="18" x14ac:dyDescent="0.25">
      <c r="A1988" s="15" t="s">
        <v>595</v>
      </c>
      <c r="B1988" s="15" t="s">
        <v>99</v>
      </c>
      <c r="C1988" s="9" t="s">
        <v>596</v>
      </c>
      <c r="D1988" s="15" t="s">
        <v>126</v>
      </c>
      <c r="E1988" s="9" t="s">
        <v>4050</v>
      </c>
      <c r="F1988" s="9" t="s">
        <v>4051</v>
      </c>
      <c r="G1988" s="15" t="s">
        <v>122</v>
      </c>
      <c r="H1988" s="15" t="s">
        <v>518</v>
      </c>
      <c r="I1988" s="15"/>
    </row>
    <row r="1989" spans="1:9" ht="18" x14ac:dyDescent="0.25">
      <c r="A1989" s="13" t="s">
        <v>595</v>
      </c>
      <c r="B1989" s="13" t="s">
        <v>99</v>
      </c>
      <c r="C1989" s="7" t="s">
        <v>596</v>
      </c>
      <c r="D1989" s="13" t="s">
        <v>126</v>
      </c>
      <c r="E1989" s="7" t="s">
        <v>4052</v>
      </c>
      <c r="F1989" s="7"/>
      <c r="G1989" s="13" t="s">
        <v>122</v>
      </c>
      <c r="H1989" s="13" t="s">
        <v>518</v>
      </c>
      <c r="I1989" s="13"/>
    </row>
    <row r="1990" spans="1:9" ht="18" x14ac:dyDescent="0.25">
      <c r="A1990" s="15" t="s">
        <v>595</v>
      </c>
      <c r="B1990" s="15" t="s">
        <v>99</v>
      </c>
      <c r="C1990" s="9" t="s">
        <v>596</v>
      </c>
      <c r="D1990" s="15" t="s">
        <v>126</v>
      </c>
      <c r="E1990" s="9" t="s">
        <v>4053</v>
      </c>
      <c r="F1990" s="9"/>
      <c r="G1990" s="15" t="s">
        <v>122</v>
      </c>
      <c r="H1990" s="15" t="s">
        <v>518</v>
      </c>
      <c r="I1990" s="15"/>
    </row>
    <row r="1991" spans="1:9" ht="36" x14ac:dyDescent="0.25">
      <c r="A1991" s="13" t="s">
        <v>595</v>
      </c>
      <c r="B1991" s="13" t="s">
        <v>99</v>
      </c>
      <c r="C1991" s="7" t="s">
        <v>596</v>
      </c>
      <c r="D1991" s="13" t="s">
        <v>126</v>
      </c>
      <c r="E1991" s="7" t="s">
        <v>4054</v>
      </c>
      <c r="F1991" s="7"/>
      <c r="G1991" s="13" t="s">
        <v>122</v>
      </c>
      <c r="H1991" s="13" t="s">
        <v>518</v>
      </c>
      <c r="I1991" s="13"/>
    </row>
    <row r="1992" spans="1:9" ht="18" x14ac:dyDescent="0.25">
      <c r="A1992" s="15" t="s">
        <v>595</v>
      </c>
      <c r="B1992" s="15" t="s">
        <v>99</v>
      </c>
      <c r="C1992" s="9" t="s">
        <v>596</v>
      </c>
      <c r="D1992" s="15" t="s">
        <v>126</v>
      </c>
      <c r="E1992" s="9" t="s">
        <v>4055</v>
      </c>
      <c r="F1992" s="9"/>
      <c r="G1992" s="15" t="s">
        <v>122</v>
      </c>
      <c r="H1992" s="15" t="s">
        <v>518</v>
      </c>
      <c r="I1992" s="15"/>
    </row>
    <row r="1993" spans="1:9" ht="18" x14ac:dyDescent="0.25">
      <c r="A1993" s="13" t="s">
        <v>598</v>
      </c>
      <c r="B1993" s="13" t="s">
        <v>99</v>
      </c>
      <c r="C1993" s="7" t="s">
        <v>599</v>
      </c>
      <c r="D1993" s="13" t="s">
        <v>126</v>
      </c>
      <c r="E1993" s="7" t="s">
        <v>4056</v>
      </c>
      <c r="F1993" s="7" t="s">
        <v>4057</v>
      </c>
      <c r="G1993" s="13" t="s">
        <v>122</v>
      </c>
      <c r="H1993" s="13" t="s">
        <v>600</v>
      </c>
      <c r="I1993" s="13"/>
    </row>
    <row r="1994" spans="1:9" ht="36" x14ac:dyDescent="0.25">
      <c r="A1994" s="15" t="s">
        <v>601</v>
      </c>
      <c r="B1994" s="15" t="s">
        <v>99</v>
      </c>
      <c r="C1994" s="9" t="s">
        <v>602</v>
      </c>
      <c r="D1994" s="15" t="s">
        <v>125</v>
      </c>
      <c r="E1994" s="9" t="s">
        <v>4058</v>
      </c>
      <c r="F1994" s="9" t="s">
        <v>4059</v>
      </c>
      <c r="G1994" s="15" t="s">
        <v>121</v>
      </c>
      <c r="H1994" s="15" t="s">
        <v>603</v>
      </c>
      <c r="I1994" s="15"/>
    </row>
    <row r="1995" spans="1:9" ht="36" x14ac:dyDescent="0.25">
      <c r="A1995" s="13" t="s">
        <v>601</v>
      </c>
      <c r="B1995" s="13" t="s">
        <v>99</v>
      </c>
      <c r="C1995" s="7" t="s">
        <v>602</v>
      </c>
      <c r="D1995" s="13" t="s">
        <v>125</v>
      </c>
      <c r="E1995" s="7" t="s">
        <v>4060</v>
      </c>
      <c r="F1995" s="7"/>
      <c r="G1995" s="13" t="s">
        <v>122</v>
      </c>
      <c r="H1995" s="13" t="s">
        <v>603</v>
      </c>
      <c r="I1995" s="13"/>
    </row>
    <row r="1996" spans="1:9" ht="36" x14ac:dyDescent="0.25">
      <c r="A1996" s="15" t="s">
        <v>601</v>
      </c>
      <c r="B1996" s="15" t="s">
        <v>99</v>
      </c>
      <c r="C1996" s="9" t="s">
        <v>602</v>
      </c>
      <c r="D1996" s="15" t="s">
        <v>125</v>
      </c>
      <c r="E1996" s="9" t="s">
        <v>4061</v>
      </c>
      <c r="F1996" s="9" t="s">
        <v>4062</v>
      </c>
      <c r="G1996" s="15" t="s">
        <v>122</v>
      </c>
      <c r="H1996" s="15" t="s">
        <v>603</v>
      </c>
      <c r="I1996" s="15"/>
    </row>
    <row r="1997" spans="1:9" ht="36" x14ac:dyDescent="0.25">
      <c r="A1997" s="13" t="s">
        <v>601</v>
      </c>
      <c r="B1997" s="13" t="s">
        <v>99</v>
      </c>
      <c r="C1997" s="7" t="s">
        <v>602</v>
      </c>
      <c r="D1997" s="13" t="s">
        <v>125</v>
      </c>
      <c r="E1997" s="7" t="s">
        <v>4063</v>
      </c>
      <c r="F1997" s="7"/>
      <c r="G1997" s="13" t="s">
        <v>122</v>
      </c>
      <c r="H1997" s="13" t="s">
        <v>603</v>
      </c>
      <c r="I1997" s="13"/>
    </row>
    <row r="1998" spans="1:9" ht="36" x14ac:dyDescent="0.25">
      <c r="A1998" s="15" t="s">
        <v>601</v>
      </c>
      <c r="B1998" s="15" t="s">
        <v>99</v>
      </c>
      <c r="C1998" s="9" t="s">
        <v>602</v>
      </c>
      <c r="D1998" s="15" t="s">
        <v>126</v>
      </c>
      <c r="E1998" s="9" t="s">
        <v>4064</v>
      </c>
      <c r="F1998" s="9" t="s">
        <v>4065</v>
      </c>
      <c r="G1998" s="15" t="s">
        <v>122</v>
      </c>
      <c r="H1998" s="15" t="s">
        <v>603</v>
      </c>
      <c r="I1998" s="15"/>
    </row>
    <row r="1999" spans="1:9" ht="36" x14ac:dyDescent="0.25">
      <c r="A1999" s="13" t="s">
        <v>601</v>
      </c>
      <c r="B1999" s="13" t="s">
        <v>99</v>
      </c>
      <c r="C1999" s="7" t="s">
        <v>602</v>
      </c>
      <c r="D1999" s="13" t="s">
        <v>126</v>
      </c>
      <c r="E1999" s="7" t="s">
        <v>4066</v>
      </c>
      <c r="F1999" s="7" t="s">
        <v>4067</v>
      </c>
      <c r="G1999" s="13" t="s">
        <v>121</v>
      </c>
      <c r="H1999" s="13" t="s">
        <v>603</v>
      </c>
      <c r="I1999" s="13"/>
    </row>
    <row r="2000" spans="1:9" ht="36" x14ac:dyDescent="0.25">
      <c r="A2000" s="15" t="s">
        <v>601</v>
      </c>
      <c r="B2000" s="15" t="s">
        <v>99</v>
      </c>
      <c r="C2000" s="9" t="s">
        <v>602</v>
      </c>
      <c r="D2000" s="15" t="s">
        <v>126</v>
      </c>
      <c r="E2000" s="9" t="s">
        <v>4068</v>
      </c>
      <c r="F2000" s="9" t="s">
        <v>4069</v>
      </c>
      <c r="G2000" s="15" t="s">
        <v>122</v>
      </c>
      <c r="H2000" s="15" t="s">
        <v>603</v>
      </c>
      <c r="I2000" s="15"/>
    </row>
    <row r="2001" spans="1:9" ht="36" x14ac:dyDescent="0.25">
      <c r="A2001" s="13" t="s">
        <v>601</v>
      </c>
      <c r="B2001" s="13" t="s">
        <v>99</v>
      </c>
      <c r="C2001" s="7" t="s">
        <v>602</v>
      </c>
      <c r="D2001" s="13" t="s">
        <v>126</v>
      </c>
      <c r="E2001" s="7" t="s">
        <v>4070</v>
      </c>
      <c r="F2001" s="7" t="s">
        <v>4071</v>
      </c>
      <c r="G2001" s="13" t="s">
        <v>121</v>
      </c>
      <c r="H2001" s="13" t="s">
        <v>603</v>
      </c>
      <c r="I2001" s="13"/>
    </row>
    <row r="2002" spans="1:9" ht="36" x14ac:dyDescent="0.25">
      <c r="A2002" s="15" t="s">
        <v>601</v>
      </c>
      <c r="B2002" s="15" t="s">
        <v>99</v>
      </c>
      <c r="C2002" s="9" t="s">
        <v>602</v>
      </c>
      <c r="D2002" s="15" t="s">
        <v>125</v>
      </c>
      <c r="E2002" s="9" t="s">
        <v>4072</v>
      </c>
      <c r="F2002" s="9"/>
      <c r="G2002" s="15" t="s">
        <v>121</v>
      </c>
      <c r="H2002" s="15" t="s">
        <v>603</v>
      </c>
      <c r="I2002" s="15"/>
    </row>
    <row r="2003" spans="1:9" ht="36" x14ac:dyDescent="0.25">
      <c r="A2003" s="13" t="s">
        <v>601</v>
      </c>
      <c r="B2003" s="13" t="s">
        <v>99</v>
      </c>
      <c r="C2003" s="7" t="s">
        <v>602</v>
      </c>
      <c r="D2003" s="13" t="s">
        <v>126</v>
      </c>
      <c r="E2003" s="7" t="s">
        <v>4073</v>
      </c>
      <c r="F2003" s="7"/>
      <c r="G2003" s="13" t="s">
        <v>122</v>
      </c>
      <c r="H2003" s="13" t="s">
        <v>603</v>
      </c>
      <c r="I2003" s="13"/>
    </row>
    <row r="2004" spans="1:9" ht="36" x14ac:dyDescent="0.25">
      <c r="A2004" s="15" t="s">
        <v>601</v>
      </c>
      <c r="B2004" s="15" t="s">
        <v>99</v>
      </c>
      <c r="C2004" s="9" t="s">
        <v>602</v>
      </c>
      <c r="D2004" s="15" t="s">
        <v>127</v>
      </c>
      <c r="E2004" s="9" t="s">
        <v>4074</v>
      </c>
      <c r="F2004" s="9"/>
      <c r="G2004" s="15" t="s">
        <v>122</v>
      </c>
      <c r="H2004" s="15" t="s">
        <v>603</v>
      </c>
      <c r="I2004" s="15"/>
    </row>
    <row r="2005" spans="1:9" ht="18" x14ac:dyDescent="0.25">
      <c r="A2005" s="13" t="s">
        <v>604</v>
      </c>
      <c r="B2005" s="13" t="s">
        <v>100</v>
      </c>
      <c r="C2005" s="7" t="s">
        <v>445</v>
      </c>
      <c r="D2005" s="13" t="s">
        <v>124</v>
      </c>
      <c r="E2005" s="7" t="s">
        <v>4075</v>
      </c>
      <c r="F2005" s="7"/>
      <c r="G2005" s="13" t="s">
        <v>123</v>
      </c>
      <c r="H2005" s="13" t="s">
        <v>446</v>
      </c>
      <c r="I2005" s="13" t="s">
        <v>1275</v>
      </c>
    </row>
    <row r="2006" spans="1:9" ht="18" x14ac:dyDescent="0.25">
      <c r="A2006" s="15" t="s">
        <v>604</v>
      </c>
      <c r="B2006" s="15" t="s">
        <v>100</v>
      </c>
      <c r="C2006" s="9" t="s">
        <v>445</v>
      </c>
      <c r="D2006" s="15" t="s">
        <v>126</v>
      </c>
      <c r="E2006" s="9" t="s">
        <v>4076</v>
      </c>
      <c r="F2006" s="9"/>
      <c r="G2006" s="15" t="s">
        <v>121</v>
      </c>
      <c r="H2006" s="15" t="s">
        <v>4077</v>
      </c>
      <c r="I2006" s="15"/>
    </row>
    <row r="2007" spans="1:9" ht="18" x14ac:dyDescent="0.25">
      <c r="A2007" s="13" t="s">
        <v>604</v>
      </c>
      <c r="B2007" s="13" t="s">
        <v>100</v>
      </c>
      <c r="C2007" s="7" t="s">
        <v>445</v>
      </c>
      <c r="D2007" s="13" t="s">
        <v>126</v>
      </c>
      <c r="E2007" s="7" t="s">
        <v>4078</v>
      </c>
      <c r="F2007" s="7"/>
      <c r="G2007" s="13" t="s">
        <v>122</v>
      </c>
      <c r="H2007" s="13" t="s">
        <v>4077</v>
      </c>
      <c r="I2007" s="13"/>
    </row>
    <row r="2008" spans="1:9" ht="36" x14ac:dyDescent="0.25">
      <c r="A2008" s="15" t="s">
        <v>604</v>
      </c>
      <c r="B2008" s="15" t="s">
        <v>100</v>
      </c>
      <c r="C2008" s="9" t="s">
        <v>445</v>
      </c>
      <c r="D2008" s="15" t="s">
        <v>126</v>
      </c>
      <c r="E2008" s="9" t="s">
        <v>4079</v>
      </c>
      <c r="F2008" s="9"/>
      <c r="G2008" s="15" t="s">
        <v>122</v>
      </c>
      <c r="H2008" s="15" t="s">
        <v>446</v>
      </c>
      <c r="I2008" s="15"/>
    </row>
    <row r="2009" spans="1:9" ht="36" x14ac:dyDescent="0.25">
      <c r="A2009" s="13" t="s">
        <v>604</v>
      </c>
      <c r="B2009" s="13" t="s">
        <v>100</v>
      </c>
      <c r="C2009" s="7" t="s">
        <v>445</v>
      </c>
      <c r="D2009" s="13" t="s">
        <v>126</v>
      </c>
      <c r="E2009" s="7" t="s">
        <v>4080</v>
      </c>
      <c r="F2009" s="7"/>
      <c r="G2009" s="13" t="s">
        <v>122</v>
      </c>
      <c r="H2009" s="13" t="s">
        <v>4077</v>
      </c>
      <c r="I2009" s="13" t="s">
        <v>1318</v>
      </c>
    </row>
    <row r="2010" spans="1:9" ht="18" x14ac:dyDescent="0.25">
      <c r="A2010" s="15" t="s">
        <v>606</v>
      </c>
      <c r="B2010" s="15" t="s">
        <v>100</v>
      </c>
      <c r="C2010" s="9" t="s">
        <v>607</v>
      </c>
      <c r="D2010" s="15" t="s">
        <v>125</v>
      </c>
      <c r="E2010" s="9" t="s">
        <v>4081</v>
      </c>
      <c r="F2010" s="9"/>
      <c r="G2010" s="15" t="s">
        <v>122</v>
      </c>
      <c r="H2010" s="15" t="s">
        <v>3655</v>
      </c>
      <c r="I2010" s="15"/>
    </row>
    <row r="2011" spans="1:9" ht="18" x14ac:dyDescent="0.25">
      <c r="A2011" s="13" t="s">
        <v>606</v>
      </c>
      <c r="B2011" s="13" t="s">
        <v>100</v>
      </c>
      <c r="C2011" s="7" t="s">
        <v>607</v>
      </c>
      <c r="D2011" s="13" t="s">
        <v>125</v>
      </c>
      <c r="E2011" s="7" t="s">
        <v>4082</v>
      </c>
      <c r="F2011" s="7"/>
      <c r="G2011" s="13" t="s">
        <v>122</v>
      </c>
      <c r="H2011" s="13" t="s">
        <v>3655</v>
      </c>
      <c r="I2011" s="13"/>
    </row>
    <row r="2012" spans="1:9" ht="36" x14ac:dyDescent="0.25">
      <c r="A2012" s="15" t="s">
        <v>606</v>
      </c>
      <c r="B2012" s="15" t="s">
        <v>100</v>
      </c>
      <c r="C2012" s="9" t="s">
        <v>607</v>
      </c>
      <c r="D2012" s="15" t="s">
        <v>124</v>
      </c>
      <c r="E2012" s="9" t="s">
        <v>4083</v>
      </c>
      <c r="F2012" s="9"/>
      <c r="G2012" s="15" t="s">
        <v>123</v>
      </c>
      <c r="H2012" s="15" t="s">
        <v>3655</v>
      </c>
      <c r="I2012" s="15"/>
    </row>
    <row r="2013" spans="1:9" ht="18" x14ac:dyDescent="0.25">
      <c r="A2013" s="13" t="s">
        <v>606</v>
      </c>
      <c r="B2013" s="13" t="s">
        <v>100</v>
      </c>
      <c r="C2013" s="7" t="s">
        <v>607</v>
      </c>
      <c r="D2013" s="13" t="s">
        <v>124</v>
      </c>
      <c r="E2013" s="7" t="s">
        <v>4084</v>
      </c>
      <c r="F2013" s="7"/>
      <c r="G2013" s="13" t="s">
        <v>123</v>
      </c>
      <c r="H2013" s="13" t="s">
        <v>3655</v>
      </c>
      <c r="I2013" s="13"/>
    </row>
    <row r="2014" spans="1:9" ht="18" x14ac:dyDescent="0.25">
      <c r="A2014" s="15" t="s">
        <v>606</v>
      </c>
      <c r="B2014" s="15" t="s">
        <v>100</v>
      </c>
      <c r="C2014" s="9" t="s">
        <v>607</v>
      </c>
      <c r="D2014" s="15" t="s">
        <v>126</v>
      </c>
      <c r="E2014" s="9" t="s">
        <v>4085</v>
      </c>
      <c r="F2014" s="9"/>
      <c r="G2014" s="15" t="s">
        <v>122</v>
      </c>
      <c r="H2014" s="15" t="s">
        <v>3655</v>
      </c>
      <c r="I2014" s="15"/>
    </row>
    <row r="2015" spans="1:9" ht="18" x14ac:dyDescent="0.25">
      <c r="A2015" s="13" t="s">
        <v>606</v>
      </c>
      <c r="B2015" s="13" t="s">
        <v>100</v>
      </c>
      <c r="C2015" s="7" t="s">
        <v>607</v>
      </c>
      <c r="D2015" s="13" t="s">
        <v>125</v>
      </c>
      <c r="E2015" s="7" t="s">
        <v>4086</v>
      </c>
      <c r="F2015" s="7" t="s">
        <v>4087</v>
      </c>
      <c r="G2015" s="13" t="s">
        <v>121</v>
      </c>
      <c r="H2015" s="13" t="s">
        <v>3655</v>
      </c>
      <c r="I2015" s="13"/>
    </row>
    <row r="2016" spans="1:9" ht="18" x14ac:dyDescent="0.25">
      <c r="A2016" s="15" t="s">
        <v>606</v>
      </c>
      <c r="B2016" s="15" t="s">
        <v>100</v>
      </c>
      <c r="C2016" s="9" t="s">
        <v>607</v>
      </c>
      <c r="D2016" s="15" t="s">
        <v>125</v>
      </c>
      <c r="E2016" s="9" t="s">
        <v>4088</v>
      </c>
      <c r="F2016" s="9"/>
      <c r="G2016" s="15" t="s">
        <v>122</v>
      </c>
      <c r="H2016" s="15" t="s">
        <v>3655</v>
      </c>
      <c r="I2016" s="15"/>
    </row>
    <row r="2017" spans="1:9" ht="18" x14ac:dyDescent="0.25">
      <c r="A2017" s="13" t="s">
        <v>606</v>
      </c>
      <c r="B2017" s="13" t="s">
        <v>100</v>
      </c>
      <c r="C2017" s="7" t="s">
        <v>607</v>
      </c>
      <c r="D2017" s="13" t="s">
        <v>125</v>
      </c>
      <c r="E2017" s="7" t="s">
        <v>4089</v>
      </c>
      <c r="F2017" s="7"/>
      <c r="G2017" s="13" t="s">
        <v>122</v>
      </c>
      <c r="H2017" s="13" t="s">
        <v>3655</v>
      </c>
      <c r="I2017" s="13"/>
    </row>
    <row r="2018" spans="1:9" ht="18" x14ac:dyDescent="0.25">
      <c r="A2018" s="15" t="s">
        <v>606</v>
      </c>
      <c r="B2018" s="15" t="s">
        <v>100</v>
      </c>
      <c r="C2018" s="9" t="s">
        <v>607</v>
      </c>
      <c r="D2018" s="15" t="s">
        <v>125</v>
      </c>
      <c r="E2018" s="9" t="s">
        <v>4090</v>
      </c>
      <c r="F2018" s="9" t="s">
        <v>4091</v>
      </c>
      <c r="G2018" s="15" t="s">
        <v>122</v>
      </c>
      <c r="H2018" s="15" t="s">
        <v>3655</v>
      </c>
      <c r="I2018" s="15"/>
    </row>
    <row r="2019" spans="1:9" ht="18" x14ac:dyDescent="0.25">
      <c r="A2019" s="13" t="s">
        <v>606</v>
      </c>
      <c r="B2019" s="13" t="s">
        <v>100</v>
      </c>
      <c r="C2019" s="7" t="s">
        <v>607</v>
      </c>
      <c r="D2019" s="13" t="s">
        <v>125</v>
      </c>
      <c r="E2019" s="7" t="s">
        <v>4092</v>
      </c>
      <c r="F2019" s="7"/>
      <c r="G2019" s="13" t="s">
        <v>122</v>
      </c>
      <c r="H2019" s="13" t="s">
        <v>3655</v>
      </c>
      <c r="I2019" s="13"/>
    </row>
    <row r="2020" spans="1:9" ht="18" x14ac:dyDescent="0.25">
      <c r="A2020" s="15" t="s">
        <v>606</v>
      </c>
      <c r="B2020" s="15" t="s">
        <v>100</v>
      </c>
      <c r="C2020" s="9" t="s">
        <v>607</v>
      </c>
      <c r="D2020" s="15" t="s">
        <v>125</v>
      </c>
      <c r="E2020" s="9" t="s">
        <v>4093</v>
      </c>
      <c r="F2020" s="9" t="s">
        <v>4094</v>
      </c>
      <c r="G2020" s="15" t="s">
        <v>122</v>
      </c>
      <c r="H2020" s="15" t="s">
        <v>3655</v>
      </c>
      <c r="I2020" s="15"/>
    </row>
    <row r="2021" spans="1:9" ht="18" x14ac:dyDescent="0.25">
      <c r="A2021" s="13" t="s">
        <v>606</v>
      </c>
      <c r="B2021" s="13" t="s">
        <v>100</v>
      </c>
      <c r="C2021" s="7" t="s">
        <v>607</v>
      </c>
      <c r="D2021" s="13" t="s">
        <v>125</v>
      </c>
      <c r="E2021" s="7" t="s">
        <v>4095</v>
      </c>
      <c r="F2021" s="7"/>
      <c r="G2021" s="13" t="s">
        <v>121</v>
      </c>
      <c r="H2021" s="13" t="s">
        <v>3655</v>
      </c>
      <c r="I2021" s="13"/>
    </row>
    <row r="2022" spans="1:9" ht="18" x14ac:dyDescent="0.25">
      <c r="A2022" s="15" t="s">
        <v>606</v>
      </c>
      <c r="B2022" s="15" t="s">
        <v>100</v>
      </c>
      <c r="C2022" s="9" t="s">
        <v>607</v>
      </c>
      <c r="D2022" s="15" t="s">
        <v>126</v>
      </c>
      <c r="E2022" s="9" t="s">
        <v>4096</v>
      </c>
      <c r="F2022" s="9" t="s">
        <v>4097</v>
      </c>
      <c r="G2022" s="15" t="s">
        <v>122</v>
      </c>
      <c r="H2022" s="15" t="s">
        <v>4098</v>
      </c>
      <c r="I2022" s="15"/>
    </row>
    <row r="2023" spans="1:9" ht="18" x14ac:dyDescent="0.25">
      <c r="A2023" s="13" t="s">
        <v>606</v>
      </c>
      <c r="B2023" s="13" t="s">
        <v>100</v>
      </c>
      <c r="C2023" s="7" t="s">
        <v>607</v>
      </c>
      <c r="D2023" s="13" t="s">
        <v>126</v>
      </c>
      <c r="E2023" s="7" t="s">
        <v>4099</v>
      </c>
      <c r="F2023" s="7"/>
      <c r="G2023" s="13" t="s">
        <v>121</v>
      </c>
      <c r="H2023" s="13" t="s">
        <v>4100</v>
      </c>
      <c r="I2023" s="13"/>
    </row>
    <row r="2024" spans="1:9" ht="18" x14ac:dyDescent="0.25">
      <c r="A2024" s="15" t="s">
        <v>606</v>
      </c>
      <c r="B2024" s="15" t="s">
        <v>100</v>
      </c>
      <c r="C2024" s="9" t="s">
        <v>607</v>
      </c>
      <c r="D2024" s="15" t="s">
        <v>127</v>
      </c>
      <c r="E2024" s="9" t="s">
        <v>4101</v>
      </c>
      <c r="F2024" s="9"/>
      <c r="G2024" s="15" t="s">
        <v>121</v>
      </c>
      <c r="H2024" s="15" t="s">
        <v>4100</v>
      </c>
      <c r="I2024" s="15"/>
    </row>
    <row r="2025" spans="1:9" ht="18" x14ac:dyDescent="0.25">
      <c r="A2025" s="13" t="s">
        <v>606</v>
      </c>
      <c r="B2025" s="13" t="s">
        <v>100</v>
      </c>
      <c r="C2025" s="7" t="s">
        <v>607</v>
      </c>
      <c r="D2025" s="13" t="s">
        <v>126</v>
      </c>
      <c r="E2025" s="7" t="s">
        <v>4102</v>
      </c>
      <c r="F2025" s="7"/>
      <c r="G2025" s="13" t="s">
        <v>122</v>
      </c>
      <c r="H2025" s="13" t="s">
        <v>4100</v>
      </c>
      <c r="I2025" s="13"/>
    </row>
    <row r="2026" spans="1:9" ht="18" x14ac:dyDescent="0.25">
      <c r="A2026" s="15" t="s">
        <v>606</v>
      </c>
      <c r="B2026" s="15" t="s">
        <v>100</v>
      </c>
      <c r="C2026" s="9" t="s">
        <v>607</v>
      </c>
      <c r="D2026" s="15" t="s">
        <v>126</v>
      </c>
      <c r="E2026" s="9" t="s">
        <v>4103</v>
      </c>
      <c r="F2026" s="9" t="s">
        <v>4104</v>
      </c>
      <c r="G2026" s="15" t="s">
        <v>122</v>
      </c>
      <c r="H2026" s="15" t="s">
        <v>4100</v>
      </c>
      <c r="I2026" s="15"/>
    </row>
    <row r="2027" spans="1:9" ht="36" x14ac:dyDescent="0.25">
      <c r="A2027" s="13" t="s">
        <v>606</v>
      </c>
      <c r="B2027" s="13" t="s">
        <v>100</v>
      </c>
      <c r="C2027" s="7" t="s">
        <v>607</v>
      </c>
      <c r="D2027" s="13" t="s">
        <v>125</v>
      </c>
      <c r="E2027" s="7" t="s">
        <v>4105</v>
      </c>
      <c r="F2027" s="7"/>
      <c r="G2027" s="13" t="s">
        <v>121</v>
      </c>
      <c r="H2027" s="13" t="s">
        <v>4100</v>
      </c>
      <c r="I2027" s="13"/>
    </row>
    <row r="2028" spans="1:9" ht="18" x14ac:dyDescent="0.25">
      <c r="A2028" s="15" t="s">
        <v>606</v>
      </c>
      <c r="B2028" s="15" t="s">
        <v>100</v>
      </c>
      <c r="C2028" s="9" t="s">
        <v>607</v>
      </c>
      <c r="D2028" s="15" t="s">
        <v>125</v>
      </c>
      <c r="E2028" s="9" t="s">
        <v>4106</v>
      </c>
      <c r="F2028" s="9"/>
      <c r="G2028" s="15" t="s">
        <v>123</v>
      </c>
      <c r="H2028" s="15" t="s">
        <v>4100</v>
      </c>
      <c r="I2028" s="15"/>
    </row>
    <row r="2029" spans="1:9" ht="36" x14ac:dyDescent="0.25">
      <c r="A2029" s="13" t="s">
        <v>606</v>
      </c>
      <c r="B2029" s="13" t="s">
        <v>100</v>
      </c>
      <c r="C2029" s="7" t="s">
        <v>607</v>
      </c>
      <c r="D2029" s="13" t="s">
        <v>127</v>
      </c>
      <c r="E2029" s="7" t="s">
        <v>4107</v>
      </c>
      <c r="F2029" s="7"/>
      <c r="G2029" s="13" t="s">
        <v>122</v>
      </c>
      <c r="H2029" s="13" t="s">
        <v>4100</v>
      </c>
      <c r="I2029" s="13"/>
    </row>
    <row r="2030" spans="1:9" ht="18" x14ac:dyDescent="0.25">
      <c r="A2030" s="15" t="s">
        <v>606</v>
      </c>
      <c r="B2030" s="15" t="s">
        <v>100</v>
      </c>
      <c r="C2030" s="9" t="s">
        <v>607</v>
      </c>
      <c r="D2030" s="15" t="s">
        <v>127</v>
      </c>
      <c r="E2030" s="9" t="s">
        <v>4108</v>
      </c>
      <c r="F2030" s="9"/>
      <c r="G2030" s="15" t="s">
        <v>121</v>
      </c>
      <c r="H2030" s="15" t="s">
        <v>4100</v>
      </c>
      <c r="I2030" s="15"/>
    </row>
    <row r="2031" spans="1:9" ht="36" x14ac:dyDescent="0.25">
      <c r="A2031" s="13" t="s">
        <v>606</v>
      </c>
      <c r="B2031" s="13" t="s">
        <v>100</v>
      </c>
      <c r="C2031" s="7" t="s">
        <v>607</v>
      </c>
      <c r="D2031" s="13" t="s">
        <v>127</v>
      </c>
      <c r="E2031" s="7" t="s">
        <v>4109</v>
      </c>
      <c r="F2031" s="7" t="s">
        <v>4110</v>
      </c>
      <c r="G2031" s="13" t="s">
        <v>121</v>
      </c>
      <c r="H2031" s="13" t="s">
        <v>4100</v>
      </c>
      <c r="I2031" s="13"/>
    </row>
    <row r="2032" spans="1:9" ht="18" x14ac:dyDescent="0.25">
      <c r="A2032" s="15" t="s">
        <v>606</v>
      </c>
      <c r="B2032" s="15" t="s">
        <v>100</v>
      </c>
      <c r="C2032" s="9" t="s">
        <v>607</v>
      </c>
      <c r="D2032" s="15" t="s">
        <v>127</v>
      </c>
      <c r="E2032" s="9" t="s">
        <v>4111</v>
      </c>
      <c r="F2032" s="9"/>
      <c r="G2032" s="15" t="s">
        <v>122</v>
      </c>
      <c r="H2032" s="15" t="s">
        <v>4100</v>
      </c>
      <c r="I2032" s="15"/>
    </row>
    <row r="2033" spans="1:9" ht="36" x14ac:dyDescent="0.25">
      <c r="A2033" s="13" t="s">
        <v>606</v>
      </c>
      <c r="B2033" s="13" t="s">
        <v>100</v>
      </c>
      <c r="C2033" s="7" t="s">
        <v>607</v>
      </c>
      <c r="D2033" s="13" t="s">
        <v>125</v>
      </c>
      <c r="E2033" s="7" t="s">
        <v>4112</v>
      </c>
      <c r="F2033" s="7" t="s">
        <v>4113</v>
      </c>
      <c r="G2033" s="13" t="s">
        <v>121</v>
      </c>
      <c r="H2033" s="13" t="s">
        <v>4100</v>
      </c>
      <c r="I2033" s="13"/>
    </row>
    <row r="2034" spans="1:9" ht="36" x14ac:dyDescent="0.25">
      <c r="A2034" s="15" t="s">
        <v>606</v>
      </c>
      <c r="B2034" s="15" t="s">
        <v>100</v>
      </c>
      <c r="C2034" s="9" t="s">
        <v>607</v>
      </c>
      <c r="D2034" s="15" t="s">
        <v>125</v>
      </c>
      <c r="E2034" s="9" t="s">
        <v>4114</v>
      </c>
      <c r="F2034" s="9" t="s">
        <v>4115</v>
      </c>
      <c r="G2034" s="15" t="s">
        <v>121</v>
      </c>
      <c r="H2034" s="15" t="s">
        <v>4100</v>
      </c>
      <c r="I2034" s="15"/>
    </row>
    <row r="2035" spans="1:9" ht="18" x14ac:dyDescent="0.25">
      <c r="A2035" s="13" t="s">
        <v>609</v>
      </c>
      <c r="B2035" s="13" t="s">
        <v>100</v>
      </c>
      <c r="C2035" s="7" t="s">
        <v>212</v>
      </c>
      <c r="D2035" s="13" t="s">
        <v>127</v>
      </c>
      <c r="E2035" s="7" t="s">
        <v>4116</v>
      </c>
      <c r="F2035" s="7"/>
      <c r="G2035" s="13" t="s">
        <v>121</v>
      </c>
      <c r="H2035" s="13" t="s">
        <v>817</v>
      </c>
      <c r="I2035" s="13"/>
    </row>
    <row r="2036" spans="1:9" ht="18" x14ac:dyDescent="0.25">
      <c r="A2036" s="15" t="s">
        <v>609</v>
      </c>
      <c r="B2036" s="15" t="s">
        <v>100</v>
      </c>
      <c r="C2036" s="9" t="s">
        <v>212</v>
      </c>
      <c r="D2036" s="15" t="s">
        <v>127</v>
      </c>
      <c r="E2036" s="9" t="s">
        <v>4117</v>
      </c>
      <c r="F2036" s="9"/>
      <c r="G2036" s="15" t="s">
        <v>121</v>
      </c>
      <c r="H2036" s="15" t="s">
        <v>4118</v>
      </c>
      <c r="I2036" s="15" t="s">
        <v>1275</v>
      </c>
    </row>
    <row r="2037" spans="1:9" ht="36" x14ac:dyDescent="0.25">
      <c r="A2037" s="13" t="s">
        <v>609</v>
      </c>
      <c r="B2037" s="13" t="s">
        <v>100</v>
      </c>
      <c r="C2037" s="7" t="s">
        <v>212</v>
      </c>
      <c r="D2037" s="13" t="s">
        <v>127</v>
      </c>
      <c r="E2037" s="7" t="s">
        <v>4119</v>
      </c>
      <c r="F2037" s="7"/>
      <c r="G2037" s="13" t="s">
        <v>121</v>
      </c>
      <c r="H2037" s="13" t="s">
        <v>213</v>
      </c>
      <c r="I2037" s="13" t="s">
        <v>1275</v>
      </c>
    </row>
    <row r="2038" spans="1:9" ht="18" x14ac:dyDescent="0.25">
      <c r="A2038" s="15" t="s">
        <v>609</v>
      </c>
      <c r="B2038" s="15" t="s">
        <v>100</v>
      </c>
      <c r="C2038" s="9" t="s">
        <v>212</v>
      </c>
      <c r="D2038" s="15" t="s">
        <v>127</v>
      </c>
      <c r="E2038" s="9" t="s">
        <v>4120</v>
      </c>
      <c r="F2038" s="9"/>
      <c r="G2038" s="15" t="s">
        <v>122</v>
      </c>
      <c r="H2038" s="15" t="s">
        <v>213</v>
      </c>
      <c r="I2038" s="15" t="s">
        <v>1275</v>
      </c>
    </row>
    <row r="2039" spans="1:9" ht="18" x14ac:dyDescent="0.25">
      <c r="A2039" s="13" t="s">
        <v>610</v>
      </c>
      <c r="B2039" s="13" t="s">
        <v>100</v>
      </c>
      <c r="C2039" s="7" t="s">
        <v>184</v>
      </c>
      <c r="D2039" s="13" t="s">
        <v>126</v>
      </c>
      <c r="E2039" s="7" t="s">
        <v>4121</v>
      </c>
      <c r="F2039" s="7" t="s">
        <v>4122</v>
      </c>
      <c r="G2039" s="13" t="s">
        <v>122</v>
      </c>
      <c r="H2039" s="13" t="s">
        <v>611</v>
      </c>
      <c r="I2039" s="13"/>
    </row>
    <row r="2040" spans="1:9" ht="18" x14ac:dyDescent="0.25">
      <c r="A2040" s="15" t="s">
        <v>612</v>
      </c>
      <c r="B2040" s="15" t="s">
        <v>100</v>
      </c>
      <c r="C2040" s="9" t="s">
        <v>543</v>
      </c>
      <c r="D2040" s="15" t="s">
        <v>126</v>
      </c>
      <c r="E2040" s="9" t="s">
        <v>4123</v>
      </c>
      <c r="F2040" s="9"/>
      <c r="G2040" s="15" t="s">
        <v>122</v>
      </c>
      <c r="H2040" s="15" t="s">
        <v>3722</v>
      </c>
      <c r="I2040" s="15" t="s">
        <v>1275</v>
      </c>
    </row>
    <row r="2041" spans="1:9" ht="18" x14ac:dyDescent="0.25">
      <c r="A2041" s="13" t="s">
        <v>612</v>
      </c>
      <c r="B2041" s="13" t="s">
        <v>100</v>
      </c>
      <c r="C2041" s="7" t="s">
        <v>543</v>
      </c>
      <c r="D2041" s="13" t="s">
        <v>126</v>
      </c>
      <c r="E2041" s="7" t="s">
        <v>4124</v>
      </c>
      <c r="F2041" s="7" t="s">
        <v>4125</v>
      </c>
      <c r="G2041" s="13" t="s">
        <v>122</v>
      </c>
      <c r="H2041" s="13" t="s">
        <v>3741</v>
      </c>
      <c r="I2041" s="13"/>
    </row>
    <row r="2042" spans="1:9" ht="36" x14ac:dyDescent="0.25">
      <c r="A2042" s="15" t="s">
        <v>614</v>
      </c>
      <c r="B2042" s="15" t="s">
        <v>100</v>
      </c>
      <c r="C2042" s="9" t="s">
        <v>615</v>
      </c>
      <c r="D2042" s="15" t="s">
        <v>125</v>
      </c>
      <c r="E2042" s="9" t="s">
        <v>4126</v>
      </c>
      <c r="F2042" s="9"/>
      <c r="G2042" s="15" t="s">
        <v>122</v>
      </c>
      <c r="H2042" s="15" t="s">
        <v>4127</v>
      </c>
      <c r="I2042" s="15"/>
    </row>
    <row r="2043" spans="1:9" ht="36" x14ac:dyDescent="0.25">
      <c r="A2043" s="13" t="s">
        <v>614</v>
      </c>
      <c r="B2043" s="13" t="s">
        <v>100</v>
      </c>
      <c r="C2043" s="7" t="s">
        <v>615</v>
      </c>
      <c r="D2043" s="13" t="s">
        <v>125</v>
      </c>
      <c r="E2043" s="7" t="s">
        <v>4128</v>
      </c>
      <c r="F2043" s="7" t="s">
        <v>4129</v>
      </c>
      <c r="G2043" s="13" t="s">
        <v>122</v>
      </c>
      <c r="H2043" s="13" t="s">
        <v>4127</v>
      </c>
      <c r="I2043" s="13"/>
    </row>
    <row r="2044" spans="1:9" ht="36" x14ac:dyDescent="0.25">
      <c r="A2044" s="15" t="s">
        <v>614</v>
      </c>
      <c r="B2044" s="15" t="s">
        <v>100</v>
      </c>
      <c r="C2044" s="9" t="s">
        <v>615</v>
      </c>
      <c r="D2044" s="15" t="s">
        <v>125</v>
      </c>
      <c r="E2044" s="9" t="s">
        <v>4130</v>
      </c>
      <c r="F2044" s="9"/>
      <c r="G2044" s="15" t="s">
        <v>122</v>
      </c>
      <c r="H2044" s="15" t="s">
        <v>4127</v>
      </c>
      <c r="I2044" s="15"/>
    </row>
    <row r="2045" spans="1:9" ht="36" x14ac:dyDescent="0.25">
      <c r="A2045" s="13" t="s">
        <v>614</v>
      </c>
      <c r="B2045" s="13" t="s">
        <v>100</v>
      </c>
      <c r="C2045" s="7" t="s">
        <v>615</v>
      </c>
      <c r="D2045" s="13" t="s">
        <v>125</v>
      </c>
      <c r="E2045" s="7" t="s">
        <v>4131</v>
      </c>
      <c r="F2045" s="7" t="s">
        <v>4132</v>
      </c>
      <c r="G2045" s="13" t="s">
        <v>122</v>
      </c>
      <c r="H2045" s="13" t="s">
        <v>4127</v>
      </c>
      <c r="I2045" s="13"/>
    </row>
    <row r="2046" spans="1:9" ht="36" x14ac:dyDescent="0.25">
      <c r="A2046" s="15" t="s">
        <v>614</v>
      </c>
      <c r="B2046" s="15" t="s">
        <v>100</v>
      </c>
      <c r="C2046" s="9" t="s">
        <v>615</v>
      </c>
      <c r="D2046" s="15" t="s">
        <v>125</v>
      </c>
      <c r="E2046" s="9" t="s">
        <v>4133</v>
      </c>
      <c r="F2046" s="9" t="s">
        <v>4134</v>
      </c>
      <c r="G2046" s="15" t="s">
        <v>122</v>
      </c>
      <c r="H2046" s="15" t="s">
        <v>4127</v>
      </c>
      <c r="I2046" s="15"/>
    </row>
    <row r="2047" spans="1:9" ht="36" x14ac:dyDescent="0.25">
      <c r="A2047" s="13" t="s">
        <v>614</v>
      </c>
      <c r="B2047" s="13" t="s">
        <v>100</v>
      </c>
      <c r="C2047" s="7" t="s">
        <v>615</v>
      </c>
      <c r="D2047" s="13" t="s">
        <v>125</v>
      </c>
      <c r="E2047" s="7" t="s">
        <v>4135</v>
      </c>
      <c r="F2047" s="7" t="s">
        <v>4136</v>
      </c>
      <c r="G2047" s="13" t="s">
        <v>122</v>
      </c>
      <c r="H2047" s="13" t="s">
        <v>4127</v>
      </c>
      <c r="I2047" s="13"/>
    </row>
    <row r="2048" spans="1:9" ht="36" x14ac:dyDescent="0.25">
      <c r="A2048" s="15" t="s">
        <v>614</v>
      </c>
      <c r="B2048" s="15" t="s">
        <v>100</v>
      </c>
      <c r="C2048" s="9" t="s">
        <v>615</v>
      </c>
      <c r="D2048" s="15" t="s">
        <v>125</v>
      </c>
      <c r="E2048" s="9" t="s">
        <v>4137</v>
      </c>
      <c r="F2048" s="9"/>
      <c r="G2048" s="15" t="s">
        <v>122</v>
      </c>
      <c r="H2048" s="15" t="s">
        <v>4127</v>
      </c>
      <c r="I2048" s="15"/>
    </row>
    <row r="2049" spans="1:9" ht="36" x14ac:dyDescent="0.25">
      <c r="A2049" s="13" t="s">
        <v>614</v>
      </c>
      <c r="B2049" s="13" t="s">
        <v>100</v>
      </c>
      <c r="C2049" s="7" t="s">
        <v>615</v>
      </c>
      <c r="D2049" s="13" t="s">
        <v>125</v>
      </c>
      <c r="E2049" s="7" t="s">
        <v>4138</v>
      </c>
      <c r="F2049" s="7"/>
      <c r="G2049" s="13" t="s">
        <v>122</v>
      </c>
      <c r="H2049" s="13" t="s">
        <v>4127</v>
      </c>
      <c r="I2049" s="13"/>
    </row>
    <row r="2050" spans="1:9" ht="36" x14ac:dyDescent="0.25">
      <c r="A2050" s="15" t="s">
        <v>614</v>
      </c>
      <c r="B2050" s="15" t="s">
        <v>100</v>
      </c>
      <c r="C2050" s="9" t="s">
        <v>615</v>
      </c>
      <c r="D2050" s="15" t="s">
        <v>125</v>
      </c>
      <c r="E2050" s="9" t="s">
        <v>4139</v>
      </c>
      <c r="F2050" s="9"/>
      <c r="G2050" s="15" t="s">
        <v>122</v>
      </c>
      <c r="H2050" s="15" t="s">
        <v>4127</v>
      </c>
      <c r="I2050" s="15"/>
    </row>
    <row r="2051" spans="1:9" ht="36" x14ac:dyDescent="0.25">
      <c r="A2051" s="13" t="s">
        <v>614</v>
      </c>
      <c r="B2051" s="13" t="s">
        <v>100</v>
      </c>
      <c r="C2051" s="7" t="s">
        <v>615</v>
      </c>
      <c r="D2051" s="13" t="s">
        <v>126</v>
      </c>
      <c r="E2051" s="7" t="s">
        <v>4140</v>
      </c>
      <c r="F2051" s="7" t="s">
        <v>4141</v>
      </c>
      <c r="G2051" s="13" t="s">
        <v>122</v>
      </c>
      <c r="H2051" s="13" t="s">
        <v>4127</v>
      </c>
      <c r="I2051" s="13"/>
    </row>
    <row r="2052" spans="1:9" ht="36" x14ac:dyDescent="0.25">
      <c r="A2052" s="15" t="s">
        <v>614</v>
      </c>
      <c r="B2052" s="15" t="s">
        <v>100</v>
      </c>
      <c r="C2052" s="9" t="s">
        <v>615</v>
      </c>
      <c r="D2052" s="15" t="s">
        <v>126</v>
      </c>
      <c r="E2052" s="9" t="s">
        <v>4142</v>
      </c>
      <c r="F2052" s="9"/>
      <c r="G2052" s="15" t="s">
        <v>122</v>
      </c>
      <c r="H2052" s="15" t="s">
        <v>4127</v>
      </c>
      <c r="I2052" s="15"/>
    </row>
    <row r="2053" spans="1:9" ht="36" x14ac:dyDescent="0.25">
      <c r="A2053" s="13" t="s">
        <v>614</v>
      </c>
      <c r="B2053" s="13" t="s">
        <v>100</v>
      </c>
      <c r="C2053" s="7" t="s">
        <v>615</v>
      </c>
      <c r="D2053" s="13" t="s">
        <v>126</v>
      </c>
      <c r="E2053" s="7" t="s">
        <v>4143</v>
      </c>
      <c r="F2053" s="7"/>
      <c r="G2053" s="13" t="s">
        <v>122</v>
      </c>
      <c r="H2053" s="13" t="s">
        <v>4127</v>
      </c>
      <c r="I2053" s="13"/>
    </row>
    <row r="2054" spans="1:9" ht="36" x14ac:dyDescent="0.25">
      <c r="A2054" s="15" t="s">
        <v>614</v>
      </c>
      <c r="B2054" s="15" t="s">
        <v>100</v>
      </c>
      <c r="C2054" s="9" t="s">
        <v>615</v>
      </c>
      <c r="D2054" s="15" t="s">
        <v>126</v>
      </c>
      <c r="E2054" s="9" t="s">
        <v>4144</v>
      </c>
      <c r="F2054" s="9" t="s">
        <v>4145</v>
      </c>
      <c r="G2054" s="15" t="s">
        <v>122</v>
      </c>
      <c r="H2054" s="15" t="s">
        <v>4127</v>
      </c>
      <c r="I2054" s="15"/>
    </row>
    <row r="2055" spans="1:9" ht="36" x14ac:dyDescent="0.25">
      <c r="A2055" s="13" t="s">
        <v>614</v>
      </c>
      <c r="B2055" s="13" t="s">
        <v>100</v>
      </c>
      <c r="C2055" s="7" t="s">
        <v>615</v>
      </c>
      <c r="D2055" s="13" t="s">
        <v>126</v>
      </c>
      <c r="E2055" s="7" t="s">
        <v>4146</v>
      </c>
      <c r="F2055" s="7" t="s">
        <v>2196</v>
      </c>
      <c r="G2055" s="13" t="s">
        <v>122</v>
      </c>
      <c r="H2055" s="13" t="s">
        <v>4127</v>
      </c>
      <c r="I2055" s="13"/>
    </row>
    <row r="2056" spans="1:9" ht="36" x14ac:dyDescent="0.25">
      <c r="A2056" s="15" t="s">
        <v>614</v>
      </c>
      <c r="B2056" s="15" t="s">
        <v>100</v>
      </c>
      <c r="C2056" s="9" t="s">
        <v>615</v>
      </c>
      <c r="D2056" s="15" t="s">
        <v>126</v>
      </c>
      <c r="E2056" s="9" t="s">
        <v>4147</v>
      </c>
      <c r="F2056" s="9" t="s">
        <v>4148</v>
      </c>
      <c r="G2056" s="15" t="s">
        <v>122</v>
      </c>
      <c r="H2056" s="15" t="s">
        <v>4127</v>
      </c>
      <c r="I2056" s="15"/>
    </row>
    <row r="2057" spans="1:9" ht="36" x14ac:dyDescent="0.25">
      <c r="A2057" s="13" t="s">
        <v>614</v>
      </c>
      <c r="B2057" s="13" t="s">
        <v>100</v>
      </c>
      <c r="C2057" s="7" t="s">
        <v>615</v>
      </c>
      <c r="D2057" s="13" t="s">
        <v>126</v>
      </c>
      <c r="E2057" s="7" t="s">
        <v>4149</v>
      </c>
      <c r="F2057" s="7" t="s">
        <v>4150</v>
      </c>
      <c r="G2057" s="13" t="s">
        <v>122</v>
      </c>
      <c r="H2057" s="13" t="s">
        <v>4127</v>
      </c>
      <c r="I2057" s="13"/>
    </row>
    <row r="2058" spans="1:9" ht="36" x14ac:dyDescent="0.25">
      <c r="A2058" s="15" t="s">
        <v>614</v>
      </c>
      <c r="B2058" s="15" t="s">
        <v>100</v>
      </c>
      <c r="C2058" s="9" t="s">
        <v>615</v>
      </c>
      <c r="D2058" s="15" t="s">
        <v>126</v>
      </c>
      <c r="E2058" s="9" t="s">
        <v>4151</v>
      </c>
      <c r="F2058" s="9"/>
      <c r="G2058" s="15" t="s">
        <v>122</v>
      </c>
      <c r="H2058" s="15" t="s">
        <v>619</v>
      </c>
      <c r="I2058" s="15" t="s">
        <v>1275</v>
      </c>
    </row>
    <row r="2059" spans="1:9" ht="36" x14ac:dyDescent="0.25">
      <c r="A2059" s="13" t="s">
        <v>614</v>
      </c>
      <c r="B2059" s="13" t="s">
        <v>100</v>
      </c>
      <c r="C2059" s="7" t="s">
        <v>615</v>
      </c>
      <c r="D2059" s="13" t="s">
        <v>126</v>
      </c>
      <c r="E2059" s="7" t="s">
        <v>4152</v>
      </c>
      <c r="F2059" s="7"/>
      <c r="G2059" s="13" t="s">
        <v>121</v>
      </c>
      <c r="H2059" s="13" t="s">
        <v>619</v>
      </c>
      <c r="I2059" s="13" t="s">
        <v>1275</v>
      </c>
    </row>
    <row r="2060" spans="1:9" ht="36" x14ac:dyDescent="0.25">
      <c r="A2060" s="15" t="s">
        <v>614</v>
      </c>
      <c r="B2060" s="15" t="s">
        <v>100</v>
      </c>
      <c r="C2060" s="9" t="s">
        <v>615</v>
      </c>
      <c r="D2060" s="15" t="s">
        <v>126</v>
      </c>
      <c r="E2060" s="9" t="s">
        <v>4153</v>
      </c>
      <c r="F2060" s="9"/>
      <c r="G2060" s="15" t="s">
        <v>122</v>
      </c>
      <c r="H2060" s="15" t="s">
        <v>619</v>
      </c>
      <c r="I2060" s="15" t="s">
        <v>1275</v>
      </c>
    </row>
    <row r="2061" spans="1:9" ht="36" x14ac:dyDescent="0.25">
      <c r="A2061" s="13" t="s">
        <v>614</v>
      </c>
      <c r="B2061" s="13" t="s">
        <v>100</v>
      </c>
      <c r="C2061" s="7" t="s">
        <v>615</v>
      </c>
      <c r="D2061" s="13" t="s">
        <v>125</v>
      </c>
      <c r="E2061" s="7" t="s">
        <v>4154</v>
      </c>
      <c r="F2061" s="7"/>
      <c r="G2061" s="13" t="s">
        <v>122</v>
      </c>
      <c r="H2061" s="13" t="s">
        <v>4127</v>
      </c>
      <c r="I2061" s="13" t="s">
        <v>1318</v>
      </c>
    </row>
    <row r="2062" spans="1:9" ht="18" x14ac:dyDescent="0.25">
      <c r="A2062" s="15" t="s">
        <v>617</v>
      </c>
      <c r="B2062" s="15" t="s">
        <v>100</v>
      </c>
      <c r="C2062" s="9" t="s">
        <v>618</v>
      </c>
      <c r="D2062" s="15" t="s">
        <v>127</v>
      </c>
      <c r="E2062" s="9" t="s">
        <v>4155</v>
      </c>
      <c r="F2062" s="9" t="s">
        <v>4156</v>
      </c>
      <c r="G2062" s="15" t="s">
        <v>121</v>
      </c>
      <c r="H2062" s="15" t="s">
        <v>619</v>
      </c>
      <c r="I2062" s="15"/>
    </row>
    <row r="2063" spans="1:9" ht="18" x14ac:dyDescent="0.25">
      <c r="A2063" s="13" t="s">
        <v>617</v>
      </c>
      <c r="B2063" s="13" t="s">
        <v>100</v>
      </c>
      <c r="C2063" s="7" t="s">
        <v>618</v>
      </c>
      <c r="D2063" s="13" t="s">
        <v>127</v>
      </c>
      <c r="E2063" s="7" t="s">
        <v>4157</v>
      </c>
      <c r="F2063" s="7"/>
      <c r="G2063" s="13" t="s">
        <v>122</v>
      </c>
      <c r="H2063" s="13" t="s">
        <v>619</v>
      </c>
      <c r="I2063" s="13"/>
    </row>
    <row r="2064" spans="1:9" ht="18" x14ac:dyDescent="0.25">
      <c r="A2064" s="15" t="s">
        <v>617</v>
      </c>
      <c r="B2064" s="15" t="s">
        <v>100</v>
      </c>
      <c r="C2064" s="9" t="s">
        <v>618</v>
      </c>
      <c r="D2064" s="15" t="s">
        <v>127</v>
      </c>
      <c r="E2064" s="9" t="s">
        <v>4158</v>
      </c>
      <c r="F2064" s="9" t="s">
        <v>4159</v>
      </c>
      <c r="G2064" s="15" t="s">
        <v>122</v>
      </c>
      <c r="H2064" s="15" t="s">
        <v>619</v>
      </c>
      <c r="I2064" s="15"/>
    </row>
    <row r="2065" spans="1:9" ht="36" x14ac:dyDescent="0.25">
      <c r="A2065" s="13" t="s">
        <v>617</v>
      </c>
      <c r="B2065" s="13" t="s">
        <v>100</v>
      </c>
      <c r="C2065" s="7" t="s">
        <v>618</v>
      </c>
      <c r="D2065" s="13" t="s">
        <v>127</v>
      </c>
      <c r="E2065" s="7" t="s">
        <v>4160</v>
      </c>
      <c r="F2065" s="7"/>
      <c r="G2065" s="13" t="s">
        <v>122</v>
      </c>
      <c r="H2065" s="13" t="s">
        <v>619</v>
      </c>
      <c r="I2065" s="13"/>
    </row>
    <row r="2066" spans="1:9" ht="36" x14ac:dyDescent="0.25">
      <c r="A2066" s="15" t="s">
        <v>617</v>
      </c>
      <c r="B2066" s="15" t="s">
        <v>100</v>
      </c>
      <c r="C2066" s="9" t="s">
        <v>618</v>
      </c>
      <c r="D2066" s="15" t="s">
        <v>127</v>
      </c>
      <c r="E2066" s="9" t="s">
        <v>4161</v>
      </c>
      <c r="F2066" s="9" t="s">
        <v>4162</v>
      </c>
      <c r="G2066" s="15" t="s">
        <v>122</v>
      </c>
      <c r="H2066" s="15" t="s">
        <v>619</v>
      </c>
      <c r="I2066" s="15"/>
    </row>
    <row r="2067" spans="1:9" ht="18" x14ac:dyDescent="0.25">
      <c r="A2067" s="13" t="s">
        <v>620</v>
      </c>
      <c r="B2067" s="13" t="s">
        <v>100</v>
      </c>
      <c r="C2067" s="7" t="s">
        <v>621</v>
      </c>
      <c r="D2067" s="13" t="s">
        <v>125</v>
      </c>
      <c r="E2067" s="7" t="s">
        <v>4163</v>
      </c>
      <c r="F2067" s="7"/>
      <c r="G2067" s="13" t="s">
        <v>122</v>
      </c>
      <c r="H2067" s="13" t="s">
        <v>619</v>
      </c>
      <c r="I2067" s="13" t="s">
        <v>1275</v>
      </c>
    </row>
    <row r="2068" spans="1:9" ht="18" x14ac:dyDescent="0.25">
      <c r="A2068" s="15" t="s">
        <v>620</v>
      </c>
      <c r="B2068" s="15" t="s">
        <v>100</v>
      </c>
      <c r="C2068" s="9" t="s">
        <v>621</v>
      </c>
      <c r="D2068" s="15" t="s">
        <v>125</v>
      </c>
      <c r="E2068" s="9" t="s">
        <v>4164</v>
      </c>
      <c r="F2068" s="9"/>
      <c r="G2068" s="15" t="s">
        <v>122</v>
      </c>
      <c r="H2068" s="15" t="s">
        <v>619</v>
      </c>
      <c r="I2068" s="15" t="s">
        <v>1275</v>
      </c>
    </row>
    <row r="2069" spans="1:9" ht="18" x14ac:dyDescent="0.25">
      <c r="A2069" s="13" t="s">
        <v>620</v>
      </c>
      <c r="B2069" s="13" t="s">
        <v>100</v>
      </c>
      <c r="C2069" s="7" t="s">
        <v>621</v>
      </c>
      <c r="D2069" s="13" t="s">
        <v>125</v>
      </c>
      <c r="E2069" s="7" t="s">
        <v>4165</v>
      </c>
      <c r="F2069" s="7"/>
      <c r="G2069" s="13" t="s">
        <v>122</v>
      </c>
      <c r="H2069" s="13" t="s">
        <v>619</v>
      </c>
      <c r="I2069" s="13" t="s">
        <v>1275</v>
      </c>
    </row>
    <row r="2070" spans="1:9" ht="18" x14ac:dyDescent="0.25">
      <c r="A2070" s="15" t="s">
        <v>620</v>
      </c>
      <c r="B2070" s="15" t="s">
        <v>100</v>
      </c>
      <c r="C2070" s="9" t="s">
        <v>621</v>
      </c>
      <c r="D2070" s="15" t="s">
        <v>125</v>
      </c>
      <c r="E2070" s="9" t="s">
        <v>4166</v>
      </c>
      <c r="F2070" s="9"/>
      <c r="G2070" s="15" t="s">
        <v>122</v>
      </c>
      <c r="H2070" s="15" t="s">
        <v>619</v>
      </c>
      <c r="I2070" s="15" t="s">
        <v>1275</v>
      </c>
    </row>
    <row r="2071" spans="1:9" ht="18" x14ac:dyDescent="0.25">
      <c r="A2071" s="13" t="s">
        <v>620</v>
      </c>
      <c r="B2071" s="13" t="s">
        <v>100</v>
      </c>
      <c r="C2071" s="7" t="s">
        <v>621</v>
      </c>
      <c r="D2071" s="13" t="s">
        <v>125</v>
      </c>
      <c r="E2071" s="7" t="s">
        <v>4167</v>
      </c>
      <c r="F2071" s="7"/>
      <c r="G2071" s="13" t="s">
        <v>122</v>
      </c>
      <c r="H2071" s="13" t="s">
        <v>619</v>
      </c>
      <c r="I2071" s="13" t="s">
        <v>1275</v>
      </c>
    </row>
    <row r="2072" spans="1:9" ht="36" x14ac:dyDescent="0.25">
      <c r="A2072" s="15" t="s">
        <v>620</v>
      </c>
      <c r="B2072" s="15" t="s">
        <v>100</v>
      </c>
      <c r="C2072" s="9" t="s">
        <v>621</v>
      </c>
      <c r="D2072" s="15" t="s">
        <v>125</v>
      </c>
      <c r="E2072" s="9" t="s">
        <v>4168</v>
      </c>
      <c r="F2072" s="9" t="s">
        <v>4169</v>
      </c>
      <c r="G2072" s="15" t="s">
        <v>122</v>
      </c>
      <c r="H2072" s="15" t="s">
        <v>619</v>
      </c>
      <c r="I2072" s="15" t="s">
        <v>1275</v>
      </c>
    </row>
    <row r="2073" spans="1:9" ht="18" x14ac:dyDescent="0.25">
      <c r="A2073" s="13" t="s">
        <v>620</v>
      </c>
      <c r="B2073" s="13" t="s">
        <v>100</v>
      </c>
      <c r="C2073" s="7" t="s">
        <v>621</v>
      </c>
      <c r="D2073" s="13" t="s">
        <v>125</v>
      </c>
      <c r="E2073" s="7" t="s">
        <v>4170</v>
      </c>
      <c r="F2073" s="7" t="s">
        <v>4171</v>
      </c>
      <c r="G2073" s="13" t="s">
        <v>122</v>
      </c>
      <c r="H2073" s="13" t="s">
        <v>625</v>
      </c>
      <c r="I2073" s="13"/>
    </row>
    <row r="2074" spans="1:9" ht="18" x14ac:dyDescent="0.25">
      <c r="A2074" s="15" t="s">
        <v>620</v>
      </c>
      <c r="B2074" s="15" t="s">
        <v>100</v>
      </c>
      <c r="C2074" s="9" t="s">
        <v>621</v>
      </c>
      <c r="D2074" s="15" t="s">
        <v>125</v>
      </c>
      <c r="E2074" s="9" t="s">
        <v>4172</v>
      </c>
      <c r="F2074" s="9" t="s">
        <v>4173</v>
      </c>
      <c r="G2074" s="15" t="s">
        <v>122</v>
      </c>
      <c r="H2074" s="15" t="s">
        <v>625</v>
      </c>
      <c r="I2074" s="15"/>
    </row>
    <row r="2075" spans="1:9" ht="18" x14ac:dyDescent="0.25">
      <c r="A2075" s="13" t="s">
        <v>620</v>
      </c>
      <c r="B2075" s="13" t="s">
        <v>100</v>
      </c>
      <c r="C2075" s="7" t="s">
        <v>621</v>
      </c>
      <c r="D2075" s="13" t="s">
        <v>125</v>
      </c>
      <c r="E2075" s="7" t="s">
        <v>4174</v>
      </c>
      <c r="F2075" s="7"/>
      <c r="G2075" s="13" t="s">
        <v>122</v>
      </c>
      <c r="H2075" s="13" t="s">
        <v>625</v>
      </c>
      <c r="I2075" s="13"/>
    </row>
    <row r="2076" spans="1:9" ht="18" x14ac:dyDescent="0.25">
      <c r="A2076" s="15" t="s">
        <v>620</v>
      </c>
      <c r="B2076" s="15" t="s">
        <v>100</v>
      </c>
      <c r="C2076" s="9" t="s">
        <v>621</v>
      </c>
      <c r="D2076" s="15" t="s">
        <v>125</v>
      </c>
      <c r="E2076" s="9" t="s">
        <v>4175</v>
      </c>
      <c r="F2076" s="9"/>
      <c r="G2076" s="15" t="s">
        <v>121</v>
      </c>
      <c r="H2076" s="15" t="s">
        <v>625</v>
      </c>
      <c r="I2076" s="15"/>
    </row>
    <row r="2077" spans="1:9" ht="18" x14ac:dyDescent="0.25">
      <c r="A2077" s="13" t="s">
        <v>620</v>
      </c>
      <c r="B2077" s="13" t="s">
        <v>100</v>
      </c>
      <c r="C2077" s="7" t="s">
        <v>621</v>
      </c>
      <c r="D2077" s="13" t="s">
        <v>125</v>
      </c>
      <c r="E2077" s="7" t="s">
        <v>4176</v>
      </c>
      <c r="F2077" s="7" t="s">
        <v>4177</v>
      </c>
      <c r="G2077" s="13" t="s">
        <v>123</v>
      </c>
      <c r="H2077" s="13" t="s">
        <v>625</v>
      </c>
      <c r="I2077" s="13"/>
    </row>
    <row r="2078" spans="1:9" ht="18" x14ac:dyDescent="0.25">
      <c r="A2078" s="15" t="s">
        <v>620</v>
      </c>
      <c r="B2078" s="15" t="s">
        <v>100</v>
      </c>
      <c r="C2078" s="9" t="s">
        <v>621</v>
      </c>
      <c r="D2078" s="15" t="s">
        <v>125</v>
      </c>
      <c r="E2078" s="9" t="s">
        <v>4178</v>
      </c>
      <c r="F2078" s="9"/>
      <c r="G2078" s="15" t="s">
        <v>122</v>
      </c>
      <c r="H2078" s="15" t="s">
        <v>625</v>
      </c>
      <c r="I2078" s="15"/>
    </row>
    <row r="2079" spans="1:9" ht="18" x14ac:dyDescent="0.25">
      <c r="A2079" s="13" t="s">
        <v>620</v>
      </c>
      <c r="B2079" s="13" t="s">
        <v>100</v>
      </c>
      <c r="C2079" s="7" t="s">
        <v>621</v>
      </c>
      <c r="D2079" s="13" t="s">
        <v>126</v>
      </c>
      <c r="E2079" s="7" t="s">
        <v>4179</v>
      </c>
      <c r="F2079" s="7" t="s">
        <v>4180</v>
      </c>
      <c r="G2079" s="13" t="s">
        <v>122</v>
      </c>
      <c r="H2079" s="13" t="s">
        <v>625</v>
      </c>
      <c r="I2079" s="13"/>
    </row>
    <row r="2080" spans="1:9" ht="18" x14ac:dyDescent="0.25">
      <c r="A2080" s="15" t="s">
        <v>620</v>
      </c>
      <c r="B2080" s="15" t="s">
        <v>100</v>
      </c>
      <c r="C2080" s="9" t="s">
        <v>621</v>
      </c>
      <c r="D2080" s="15" t="s">
        <v>126</v>
      </c>
      <c r="E2080" s="9" t="s">
        <v>4181</v>
      </c>
      <c r="F2080" s="9"/>
      <c r="G2080" s="15" t="s">
        <v>122</v>
      </c>
      <c r="H2080" s="15" t="s">
        <v>625</v>
      </c>
      <c r="I2080" s="15"/>
    </row>
    <row r="2081" spans="1:9" ht="18" x14ac:dyDescent="0.25">
      <c r="A2081" s="13" t="s">
        <v>620</v>
      </c>
      <c r="B2081" s="13" t="s">
        <v>100</v>
      </c>
      <c r="C2081" s="7" t="s">
        <v>621</v>
      </c>
      <c r="D2081" s="13" t="s">
        <v>126</v>
      </c>
      <c r="E2081" s="7" t="s">
        <v>4182</v>
      </c>
      <c r="F2081" s="7"/>
      <c r="G2081" s="13" t="s">
        <v>122</v>
      </c>
      <c r="H2081" s="13" t="s">
        <v>625</v>
      </c>
      <c r="I2081" s="13"/>
    </row>
    <row r="2082" spans="1:9" ht="36" x14ac:dyDescent="0.25">
      <c r="A2082" s="15" t="s">
        <v>620</v>
      </c>
      <c r="B2082" s="15" t="s">
        <v>100</v>
      </c>
      <c r="C2082" s="9" t="s">
        <v>621</v>
      </c>
      <c r="D2082" s="15" t="s">
        <v>126</v>
      </c>
      <c r="E2082" s="9" t="s">
        <v>4183</v>
      </c>
      <c r="F2082" s="9" t="s">
        <v>4184</v>
      </c>
      <c r="G2082" s="15" t="s">
        <v>122</v>
      </c>
      <c r="H2082" s="15" t="s">
        <v>625</v>
      </c>
      <c r="I2082" s="15"/>
    </row>
    <row r="2083" spans="1:9" ht="18" x14ac:dyDescent="0.25">
      <c r="A2083" s="13" t="s">
        <v>620</v>
      </c>
      <c r="B2083" s="13" t="s">
        <v>100</v>
      </c>
      <c r="C2083" s="7" t="s">
        <v>621</v>
      </c>
      <c r="D2083" s="13" t="s">
        <v>126</v>
      </c>
      <c r="E2083" s="7" t="s">
        <v>4185</v>
      </c>
      <c r="F2083" s="7"/>
      <c r="G2083" s="13" t="s">
        <v>122</v>
      </c>
      <c r="H2083" s="13" t="s">
        <v>625</v>
      </c>
      <c r="I2083" s="13"/>
    </row>
    <row r="2084" spans="1:9" ht="36" x14ac:dyDescent="0.25">
      <c r="A2084" s="15" t="s">
        <v>620</v>
      </c>
      <c r="B2084" s="15" t="s">
        <v>100</v>
      </c>
      <c r="C2084" s="9" t="s">
        <v>621</v>
      </c>
      <c r="D2084" s="15" t="s">
        <v>126</v>
      </c>
      <c r="E2084" s="9" t="s">
        <v>4186</v>
      </c>
      <c r="F2084" s="9"/>
      <c r="G2084" s="15" t="s">
        <v>122</v>
      </c>
      <c r="H2084" s="15" t="s">
        <v>625</v>
      </c>
      <c r="I2084" s="15"/>
    </row>
    <row r="2085" spans="1:9" ht="36" x14ac:dyDescent="0.25">
      <c r="A2085" s="13" t="s">
        <v>620</v>
      </c>
      <c r="B2085" s="13" t="s">
        <v>100</v>
      </c>
      <c r="C2085" s="7" t="s">
        <v>621</v>
      </c>
      <c r="D2085" s="13" t="s">
        <v>126</v>
      </c>
      <c r="E2085" s="7" t="s">
        <v>4187</v>
      </c>
      <c r="F2085" s="7"/>
      <c r="G2085" s="13" t="s">
        <v>122</v>
      </c>
      <c r="H2085" s="13" t="s">
        <v>625</v>
      </c>
      <c r="I2085" s="13"/>
    </row>
    <row r="2086" spans="1:9" ht="36" x14ac:dyDescent="0.25">
      <c r="A2086" s="15" t="s">
        <v>620</v>
      </c>
      <c r="B2086" s="15" t="s">
        <v>100</v>
      </c>
      <c r="C2086" s="9" t="s">
        <v>621</v>
      </c>
      <c r="D2086" s="15" t="s">
        <v>126</v>
      </c>
      <c r="E2086" s="9" t="s">
        <v>4188</v>
      </c>
      <c r="F2086" s="9" t="s">
        <v>4189</v>
      </c>
      <c r="G2086" s="15" t="s">
        <v>122</v>
      </c>
      <c r="H2086" s="15" t="s">
        <v>625</v>
      </c>
      <c r="I2086" s="15"/>
    </row>
    <row r="2087" spans="1:9" ht="36" x14ac:dyDescent="0.25">
      <c r="A2087" s="13" t="s">
        <v>620</v>
      </c>
      <c r="B2087" s="13" t="s">
        <v>100</v>
      </c>
      <c r="C2087" s="7" t="s">
        <v>621</v>
      </c>
      <c r="D2087" s="13" t="s">
        <v>126</v>
      </c>
      <c r="E2087" s="7" t="s">
        <v>4190</v>
      </c>
      <c r="F2087" s="7"/>
      <c r="G2087" s="13" t="s">
        <v>122</v>
      </c>
      <c r="H2087" s="13" t="s">
        <v>4191</v>
      </c>
      <c r="I2087" s="13" t="s">
        <v>1275</v>
      </c>
    </row>
    <row r="2088" spans="1:9" ht="18" x14ac:dyDescent="0.25">
      <c r="A2088" s="15" t="s">
        <v>620</v>
      </c>
      <c r="B2088" s="15" t="s">
        <v>100</v>
      </c>
      <c r="C2088" s="9" t="s">
        <v>621</v>
      </c>
      <c r="D2088" s="15" t="s">
        <v>126</v>
      </c>
      <c r="E2088" s="9" t="s">
        <v>4192</v>
      </c>
      <c r="F2088" s="9"/>
      <c r="G2088" s="15" t="s">
        <v>122</v>
      </c>
      <c r="H2088" s="15" t="s">
        <v>625</v>
      </c>
      <c r="I2088" s="15"/>
    </row>
    <row r="2089" spans="1:9" ht="36" x14ac:dyDescent="0.25">
      <c r="A2089" s="13" t="s">
        <v>620</v>
      </c>
      <c r="B2089" s="13" t="s">
        <v>100</v>
      </c>
      <c r="C2089" s="7" t="s">
        <v>621</v>
      </c>
      <c r="D2089" s="13" t="s">
        <v>126</v>
      </c>
      <c r="E2089" s="7" t="s">
        <v>4193</v>
      </c>
      <c r="F2089" s="7" t="s">
        <v>4194</v>
      </c>
      <c r="G2089" s="13" t="s">
        <v>122</v>
      </c>
      <c r="H2089" s="13" t="s">
        <v>625</v>
      </c>
      <c r="I2089" s="13"/>
    </row>
    <row r="2090" spans="1:9" ht="18" x14ac:dyDescent="0.25">
      <c r="A2090" s="15" t="s">
        <v>620</v>
      </c>
      <c r="B2090" s="15" t="s">
        <v>100</v>
      </c>
      <c r="C2090" s="9" t="s">
        <v>621</v>
      </c>
      <c r="D2090" s="15" t="s">
        <v>126</v>
      </c>
      <c r="E2090" s="9" t="s">
        <v>4195</v>
      </c>
      <c r="F2090" s="9"/>
      <c r="G2090" s="15" t="s">
        <v>122</v>
      </c>
      <c r="H2090" s="15" t="s">
        <v>4191</v>
      </c>
      <c r="I2090" s="15" t="s">
        <v>1275</v>
      </c>
    </row>
    <row r="2091" spans="1:9" ht="18" x14ac:dyDescent="0.25">
      <c r="A2091" s="13" t="s">
        <v>620</v>
      </c>
      <c r="B2091" s="13" t="s">
        <v>100</v>
      </c>
      <c r="C2091" s="7" t="s">
        <v>621</v>
      </c>
      <c r="D2091" s="13" t="s">
        <v>126</v>
      </c>
      <c r="E2091" s="7" t="s">
        <v>4196</v>
      </c>
      <c r="F2091" s="7" t="s">
        <v>4197</v>
      </c>
      <c r="G2091" s="13" t="s">
        <v>122</v>
      </c>
      <c r="H2091" s="13" t="s">
        <v>625</v>
      </c>
      <c r="I2091" s="13"/>
    </row>
    <row r="2092" spans="1:9" ht="18" x14ac:dyDescent="0.25">
      <c r="A2092" s="15" t="s">
        <v>623</v>
      </c>
      <c r="B2092" s="15" t="s">
        <v>100</v>
      </c>
      <c r="C2092" s="9" t="s">
        <v>624</v>
      </c>
      <c r="D2092" s="15" t="s">
        <v>127</v>
      </c>
      <c r="E2092" s="9" t="s">
        <v>4198</v>
      </c>
      <c r="F2092" s="9" t="s">
        <v>4199</v>
      </c>
      <c r="G2092" s="15" t="s">
        <v>121</v>
      </c>
      <c r="H2092" s="15" t="s">
        <v>625</v>
      </c>
      <c r="I2092" s="15"/>
    </row>
    <row r="2093" spans="1:9" ht="18" x14ac:dyDescent="0.25">
      <c r="A2093" s="13" t="s">
        <v>623</v>
      </c>
      <c r="B2093" s="13" t="s">
        <v>100</v>
      </c>
      <c r="C2093" s="7" t="s">
        <v>624</v>
      </c>
      <c r="D2093" s="13" t="s">
        <v>127</v>
      </c>
      <c r="E2093" s="7" t="s">
        <v>4200</v>
      </c>
      <c r="F2093" s="7"/>
      <c r="G2093" s="13" t="s">
        <v>122</v>
      </c>
      <c r="H2093" s="13" t="s">
        <v>625</v>
      </c>
      <c r="I2093" s="13"/>
    </row>
    <row r="2094" spans="1:9" ht="18" x14ac:dyDescent="0.25">
      <c r="A2094" s="15" t="s">
        <v>626</v>
      </c>
      <c r="B2094" s="15" t="s">
        <v>100</v>
      </c>
      <c r="C2094" s="9" t="s">
        <v>434</v>
      </c>
      <c r="D2094" s="15" t="s">
        <v>126</v>
      </c>
      <c r="E2094" s="9" t="s">
        <v>4201</v>
      </c>
      <c r="F2094" s="9"/>
      <c r="G2094" s="15" t="s">
        <v>122</v>
      </c>
      <c r="H2094" s="15" t="s">
        <v>335</v>
      </c>
      <c r="I2094" s="15"/>
    </row>
    <row r="2095" spans="1:9" ht="18" x14ac:dyDescent="0.25">
      <c r="A2095" s="13" t="s">
        <v>627</v>
      </c>
      <c r="B2095" s="13" t="s">
        <v>100</v>
      </c>
      <c r="C2095" s="7" t="s">
        <v>215</v>
      </c>
      <c r="D2095" s="13" t="s">
        <v>126</v>
      </c>
      <c r="E2095" s="7" t="s">
        <v>4202</v>
      </c>
      <c r="F2095" s="7" t="s">
        <v>4203</v>
      </c>
      <c r="G2095" s="13" t="s">
        <v>122</v>
      </c>
      <c r="H2095" s="13" t="s">
        <v>216</v>
      </c>
      <c r="I2095" s="13"/>
    </row>
    <row r="2096" spans="1:9" ht="18" x14ac:dyDescent="0.25">
      <c r="A2096" s="15" t="s">
        <v>627</v>
      </c>
      <c r="B2096" s="15" t="s">
        <v>100</v>
      </c>
      <c r="C2096" s="9" t="s">
        <v>215</v>
      </c>
      <c r="D2096" s="15" t="s">
        <v>126</v>
      </c>
      <c r="E2096" s="9" t="s">
        <v>4204</v>
      </c>
      <c r="F2096" s="9" t="s">
        <v>4205</v>
      </c>
      <c r="G2096" s="15" t="s">
        <v>121</v>
      </c>
      <c r="H2096" s="15" t="s">
        <v>216</v>
      </c>
      <c r="I2096" s="15"/>
    </row>
    <row r="2097" spans="1:9" ht="18" x14ac:dyDescent="0.25">
      <c r="A2097" s="13" t="s">
        <v>628</v>
      </c>
      <c r="B2097" s="13" t="s">
        <v>100</v>
      </c>
      <c r="C2097" s="7" t="s">
        <v>298</v>
      </c>
      <c r="D2097" s="13" t="s">
        <v>126</v>
      </c>
      <c r="E2097" s="7" t="s">
        <v>4206</v>
      </c>
      <c r="F2097" s="7"/>
      <c r="G2097" s="13" t="s">
        <v>122</v>
      </c>
      <c r="H2097" s="13" t="s">
        <v>299</v>
      </c>
      <c r="I2097" s="13"/>
    </row>
    <row r="2098" spans="1:9" ht="18" x14ac:dyDescent="0.25">
      <c r="A2098" s="15" t="s">
        <v>628</v>
      </c>
      <c r="B2098" s="15" t="s">
        <v>100</v>
      </c>
      <c r="C2098" s="9" t="s">
        <v>298</v>
      </c>
      <c r="D2098" s="15" t="s">
        <v>126</v>
      </c>
      <c r="E2098" s="9" t="s">
        <v>4207</v>
      </c>
      <c r="F2098" s="9"/>
      <c r="G2098" s="15" t="s">
        <v>122</v>
      </c>
      <c r="H2098" s="15" t="s">
        <v>299</v>
      </c>
      <c r="I2098" s="15" t="s">
        <v>1318</v>
      </c>
    </row>
    <row r="2099" spans="1:9" ht="18" x14ac:dyDescent="0.25">
      <c r="A2099" s="13" t="s">
        <v>629</v>
      </c>
      <c r="B2099" s="13" t="s">
        <v>100</v>
      </c>
      <c r="C2099" s="7" t="s">
        <v>301</v>
      </c>
      <c r="D2099" s="13" t="s">
        <v>125</v>
      </c>
      <c r="E2099" s="7" t="s">
        <v>4208</v>
      </c>
      <c r="F2099" s="7"/>
      <c r="G2099" s="13" t="s">
        <v>122</v>
      </c>
      <c r="H2099" s="13" t="s">
        <v>443</v>
      </c>
      <c r="I2099" s="13" t="s">
        <v>1275</v>
      </c>
    </row>
    <row r="2100" spans="1:9" ht="18" x14ac:dyDescent="0.25">
      <c r="A2100" s="15" t="s">
        <v>630</v>
      </c>
      <c r="B2100" s="15" t="s">
        <v>100</v>
      </c>
      <c r="C2100" s="9" t="s">
        <v>631</v>
      </c>
      <c r="D2100" s="15" t="s">
        <v>125</v>
      </c>
      <c r="E2100" s="9" t="s">
        <v>4209</v>
      </c>
      <c r="F2100" s="9" t="s">
        <v>4210</v>
      </c>
      <c r="G2100" s="15" t="s">
        <v>121</v>
      </c>
      <c r="H2100" s="15" t="s">
        <v>556</v>
      </c>
      <c r="I2100" s="15"/>
    </row>
    <row r="2101" spans="1:9" ht="18" x14ac:dyDescent="0.25">
      <c r="A2101" s="13" t="s">
        <v>630</v>
      </c>
      <c r="B2101" s="13" t="s">
        <v>100</v>
      </c>
      <c r="C2101" s="7" t="s">
        <v>631</v>
      </c>
      <c r="D2101" s="13" t="s">
        <v>125</v>
      </c>
      <c r="E2101" s="7" t="s">
        <v>4211</v>
      </c>
      <c r="F2101" s="7" t="s">
        <v>4212</v>
      </c>
      <c r="G2101" s="13" t="s">
        <v>122</v>
      </c>
      <c r="H2101" s="13" t="s">
        <v>556</v>
      </c>
      <c r="I2101" s="13"/>
    </row>
    <row r="2102" spans="1:9" ht="18" x14ac:dyDescent="0.25">
      <c r="A2102" s="15" t="s">
        <v>630</v>
      </c>
      <c r="B2102" s="15" t="s">
        <v>100</v>
      </c>
      <c r="C2102" s="9" t="s">
        <v>631</v>
      </c>
      <c r="D2102" s="15" t="s">
        <v>126</v>
      </c>
      <c r="E2102" s="9" t="s">
        <v>4213</v>
      </c>
      <c r="F2102" s="9" t="s">
        <v>4214</v>
      </c>
      <c r="G2102" s="15" t="s">
        <v>121</v>
      </c>
      <c r="H2102" s="15" t="s">
        <v>556</v>
      </c>
      <c r="I2102" s="15"/>
    </row>
    <row r="2103" spans="1:9" ht="18" x14ac:dyDescent="0.25">
      <c r="A2103" s="13" t="s">
        <v>632</v>
      </c>
      <c r="B2103" s="13" t="s">
        <v>100</v>
      </c>
      <c r="C2103" s="7" t="s">
        <v>633</v>
      </c>
      <c r="D2103" s="13" t="s">
        <v>126</v>
      </c>
      <c r="E2103" s="7" t="s">
        <v>4215</v>
      </c>
      <c r="F2103" s="7"/>
      <c r="G2103" s="13" t="s">
        <v>121</v>
      </c>
      <c r="H2103" s="13" t="s">
        <v>600</v>
      </c>
      <c r="I2103" s="13"/>
    </row>
    <row r="2104" spans="1:9" ht="18" x14ac:dyDescent="0.25">
      <c r="A2104" s="15" t="s">
        <v>632</v>
      </c>
      <c r="B2104" s="15" t="s">
        <v>100</v>
      </c>
      <c r="C2104" s="9" t="s">
        <v>633</v>
      </c>
      <c r="D2104" s="15" t="s">
        <v>126</v>
      </c>
      <c r="E2104" s="9" t="s">
        <v>4216</v>
      </c>
      <c r="F2104" s="9"/>
      <c r="G2104" s="15" t="s">
        <v>122</v>
      </c>
      <c r="H2104" s="15" t="s">
        <v>600</v>
      </c>
      <c r="I2104" s="15"/>
    </row>
    <row r="2105" spans="1:9" ht="18" x14ac:dyDescent="0.25">
      <c r="A2105" s="13" t="s">
        <v>632</v>
      </c>
      <c r="B2105" s="13" t="s">
        <v>100</v>
      </c>
      <c r="C2105" s="7" t="s">
        <v>633</v>
      </c>
      <c r="D2105" s="13" t="s">
        <v>126</v>
      </c>
      <c r="E2105" s="7" t="s">
        <v>4217</v>
      </c>
      <c r="F2105" s="7"/>
      <c r="G2105" s="13" t="s">
        <v>121</v>
      </c>
      <c r="H2105" s="13" t="s">
        <v>600</v>
      </c>
      <c r="I2105" s="13"/>
    </row>
    <row r="2106" spans="1:9" ht="36" x14ac:dyDescent="0.25">
      <c r="A2106" s="15" t="s">
        <v>634</v>
      </c>
      <c r="B2106" s="15" t="s">
        <v>100</v>
      </c>
      <c r="C2106" s="9" t="s">
        <v>635</v>
      </c>
      <c r="D2106" s="15" t="s">
        <v>126</v>
      </c>
      <c r="E2106" s="9" t="s">
        <v>4218</v>
      </c>
      <c r="F2106" s="9" t="s">
        <v>4219</v>
      </c>
      <c r="G2106" s="15" t="s">
        <v>121</v>
      </c>
      <c r="H2106" s="15" t="s">
        <v>446</v>
      </c>
      <c r="I2106" s="15"/>
    </row>
    <row r="2107" spans="1:9" ht="18" x14ac:dyDescent="0.25">
      <c r="A2107" s="13" t="s">
        <v>636</v>
      </c>
      <c r="B2107" s="13" t="s">
        <v>100</v>
      </c>
      <c r="C2107" s="7" t="s">
        <v>637</v>
      </c>
      <c r="D2107" s="13" t="s">
        <v>126</v>
      </c>
      <c r="E2107" s="7" t="s">
        <v>4220</v>
      </c>
      <c r="F2107" s="7"/>
      <c r="G2107" s="13" t="s">
        <v>122</v>
      </c>
      <c r="H2107" s="13" t="s">
        <v>638</v>
      </c>
      <c r="I2107" s="13"/>
    </row>
    <row r="2108" spans="1:9" ht="18" x14ac:dyDescent="0.25">
      <c r="A2108" s="15" t="s">
        <v>636</v>
      </c>
      <c r="B2108" s="15" t="s">
        <v>100</v>
      </c>
      <c r="C2108" s="9" t="s">
        <v>637</v>
      </c>
      <c r="D2108" s="15" t="s">
        <v>126</v>
      </c>
      <c r="E2108" s="9" t="s">
        <v>4221</v>
      </c>
      <c r="F2108" s="9"/>
      <c r="G2108" s="15" t="s">
        <v>121</v>
      </c>
      <c r="H2108" s="15" t="s">
        <v>638</v>
      </c>
      <c r="I2108" s="15"/>
    </row>
    <row r="2109" spans="1:9" ht="18" x14ac:dyDescent="0.25">
      <c r="A2109" s="13" t="s">
        <v>639</v>
      </c>
      <c r="B2109" s="13" t="s">
        <v>100</v>
      </c>
      <c r="C2109" s="7" t="s">
        <v>640</v>
      </c>
      <c r="D2109" s="13" t="s">
        <v>125</v>
      </c>
      <c r="E2109" s="7" t="s">
        <v>4222</v>
      </c>
      <c r="F2109" s="7"/>
      <c r="G2109" s="13" t="s">
        <v>121</v>
      </c>
      <c r="H2109" s="13" t="s">
        <v>230</v>
      </c>
      <c r="I2109" s="13"/>
    </row>
    <row r="2110" spans="1:9" ht="18" x14ac:dyDescent="0.25">
      <c r="A2110" s="15" t="s">
        <v>639</v>
      </c>
      <c r="B2110" s="15" t="s">
        <v>100</v>
      </c>
      <c r="C2110" s="9" t="s">
        <v>640</v>
      </c>
      <c r="D2110" s="15" t="s">
        <v>125</v>
      </c>
      <c r="E2110" s="9" t="s">
        <v>4223</v>
      </c>
      <c r="F2110" s="9" t="s">
        <v>4224</v>
      </c>
      <c r="G2110" s="15" t="s">
        <v>122</v>
      </c>
      <c r="H2110" s="15" t="s">
        <v>230</v>
      </c>
      <c r="I2110" s="15"/>
    </row>
    <row r="2111" spans="1:9" ht="18" x14ac:dyDescent="0.25">
      <c r="A2111" s="13" t="s">
        <v>639</v>
      </c>
      <c r="B2111" s="13" t="s">
        <v>100</v>
      </c>
      <c r="C2111" s="7" t="s">
        <v>640</v>
      </c>
      <c r="D2111" s="13" t="s">
        <v>125</v>
      </c>
      <c r="E2111" s="7" t="s">
        <v>4225</v>
      </c>
      <c r="F2111" s="7"/>
      <c r="G2111" s="13" t="s">
        <v>122</v>
      </c>
      <c r="H2111" s="13" t="s">
        <v>230</v>
      </c>
      <c r="I2111" s="13"/>
    </row>
    <row r="2112" spans="1:9" ht="18" x14ac:dyDescent="0.25">
      <c r="A2112" s="15" t="s">
        <v>639</v>
      </c>
      <c r="B2112" s="15" t="s">
        <v>100</v>
      </c>
      <c r="C2112" s="9" t="s">
        <v>640</v>
      </c>
      <c r="D2112" s="15" t="s">
        <v>126</v>
      </c>
      <c r="E2112" s="9" t="s">
        <v>4226</v>
      </c>
      <c r="F2112" s="9" t="s">
        <v>4227</v>
      </c>
      <c r="G2112" s="15" t="s">
        <v>122</v>
      </c>
      <c r="H2112" s="15" t="s">
        <v>230</v>
      </c>
      <c r="I2112" s="15"/>
    </row>
    <row r="2113" spans="1:9" ht="36" x14ac:dyDescent="0.25">
      <c r="A2113" s="13" t="s">
        <v>641</v>
      </c>
      <c r="B2113" s="13" t="s">
        <v>100</v>
      </c>
      <c r="C2113" s="7" t="s">
        <v>642</v>
      </c>
      <c r="D2113" s="13" t="s">
        <v>126</v>
      </c>
      <c r="E2113" s="7" t="s">
        <v>4228</v>
      </c>
      <c r="F2113" s="7"/>
      <c r="G2113" s="13" t="s">
        <v>122</v>
      </c>
      <c r="H2113" s="13" t="s">
        <v>643</v>
      </c>
      <c r="I2113" s="13"/>
    </row>
    <row r="2114" spans="1:9" ht="36" x14ac:dyDescent="0.25">
      <c r="A2114" s="15" t="s">
        <v>641</v>
      </c>
      <c r="B2114" s="15" t="s">
        <v>100</v>
      </c>
      <c r="C2114" s="9" t="s">
        <v>642</v>
      </c>
      <c r="D2114" s="15" t="s">
        <v>127</v>
      </c>
      <c r="E2114" s="9" t="s">
        <v>4229</v>
      </c>
      <c r="F2114" s="9" t="s">
        <v>4230</v>
      </c>
      <c r="G2114" s="15" t="s">
        <v>121</v>
      </c>
      <c r="H2114" s="15" t="s">
        <v>643</v>
      </c>
      <c r="I2114" s="15"/>
    </row>
    <row r="2115" spans="1:9" ht="36" x14ac:dyDescent="0.25">
      <c r="A2115" s="13" t="s">
        <v>641</v>
      </c>
      <c r="B2115" s="13" t="s">
        <v>100</v>
      </c>
      <c r="C2115" s="7" t="s">
        <v>642</v>
      </c>
      <c r="D2115" s="13" t="s">
        <v>126</v>
      </c>
      <c r="E2115" s="7" t="s">
        <v>4231</v>
      </c>
      <c r="F2115" s="7" t="s">
        <v>4232</v>
      </c>
      <c r="G2115" s="13" t="s">
        <v>122</v>
      </c>
      <c r="H2115" s="13" t="s">
        <v>643</v>
      </c>
      <c r="I2115" s="13"/>
    </row>
    <row r="2116" spans="1:9" ht="36" x14ac:dyDescent="0.25">
      <c r="A2116" s="15" t="s">
        <v>641</v>
      </c>
      <c r="B2116" s="15" t="s">
        <v>100</v>
      </c>
      <c r="C2116" s="9" t="s">
        <v>642</v>
      </c>
      <c r="D2116" s="15" t="s">
        <v>125</v>
      </c>
      <c r="E2116" s="9" t="s">
        <v>4233</v>
      </c>
      <c r="F2116" s="9"/>
      <c r="G2116" s="15" t="s">
        <v>123</v>
      </c>
      <c r="H2116" s="15" t="s">
        <v>643</v>
      </c>
      <c r="I2116" s="15" t="s">
        <v>1318</v>
      </c>
    </row>
    <row r="2117" spans="1:9" ht="36" x14ac:dyDescent="0.25">
      <c r="A2117" s="13" t="s">
        <v>644</v>
      </c>
      <c r="B2117" s="13" t="s">
        <v>100</v>
      </c>
      <c r="C2117" s="7" t="s">
        <v>645</v>
      </c>
      <c r="D2117" s="13" t="s">
        <v>125</v>
      </c>
      <c r="E2117" s="7" t="s">
        <v>4234</v>
      </c>
      <c r="F2117" s="7"/>
      <c r="G2117" s="13" t="s">
        <v>121</v>
      </c>
      <c r="H2117" s="13" t="s">
        <v>4235</v>
      </c>
      <c r="I2117" s="13"/>
    </row>
    <row r="2118" spans="1:9" ht="36" x14ac:dyDescent="0.25">
      <c r="A2118" s="15" t="s">
        <v>644</v>
      </c>
      <c r="B2118" s="15" t="s">
        <v>100</v>
      </c>
      <c r="C2118" s="9" t="s">
        <v>645</v>
      </c>
      <c r="D2118" s="15" t="s">
        <v>125</v>
      </c>
      <c r="E2118" s="9" t="s">
        <v>4236</v>
      </c>
      <c r="F2118" s="9"/>
      <c r="G2118" s="15" t="s">
        <v>122</v>
      </c>
      <c r="H2118" s="15" t="s">
        <v>4235</v>
      </c>
      <c r="I2118" s="15"/>
    </row>
    <row r="2119" spans="1:9" ht="36" x14ac:dyDescent="0.25">
      <c r="A2119" s="13" t="s">
        <v>644</v>
      </c>
      <c r="B2119" s="13" t="s">
        <v>100</v>
      </c>
      <c r="C2119" s="7" t="s">
        <v>645</v>
      </c>
      <c r="D2119" s="13" t="s">
        <v>126</v>
      </c>
      <c r="E2119" s="7" t="s">
        <v>4237</v>
      </c>
      <c r="F2119" s="7" t="s">
        <v>4238</v>
      </c>
      <c r="G2119" s="13" t="s">
        <v>121</v>
      </c>
      <c r="H2119" s="13" t="s">
        <v>4235</v>
      </c>
      <c r="I2119" s="13"/>
    </row>
    <row r="2120" spans="1:9" ht="36" x14ac:dyDescent="0.25">
      <c r="A2120" s="15" t="s">
        <v>644</v>
      </c>
      <c r="B2120" s="15" t="s">
        <v>100</v>
      </c>
      <c r="C2120" s="9" t="s">
        <v>645</v>
      </c>
      <c r="D2120" s="15" t="s">
        <v>126</v>
      </c>
      <c r="E2120" s="9" t="s">
        <v>4239</v>
      </c>
      <c r="F2120" s="9"/>
      <c r="G2120" s="15" t="s">
        <v>122</v>
      </c>
      <c r="H2120" s="15" t="s">
        <v>4235</v>
      </c>
      <c r="I2120" s="15"/>
    </row>
    <row r="2121" spans="1:9" ht="36" x14ac:dyDescent="0.25">
      <c r="A2121" s="13" t="s">
        <v>644</v>
      </c>
      <c r="B2121" s="13" t="s">
        <v>100</v>
      </c>
      <c r="C2121" s="7" t="s">
        <v>645</v>
      </c>
      <c r="D2121" s="13" t="s">
        <v>126</v>
      </c>
      <c r="E2121" s="7" t="s">
        <v>4240</v>
      </c>
      <c r="F2121" s="7"/>
      <c r="G2121" s="13" t="s">
        <v>122</v>
      </c>
      <c r="H2121" s="13" t="s">
        <v>4235</v>
      </c>
      <c r="I2121" s="13"/>
    </row>
    <row r="2122" spans="1:9" ht="36" x14ac:dyDescent="0.25">
      <c r="A2122" s="15" t="s">
        <v>644</v>
      </c>
      <c r="B2122" s="15" t="s">
        <v>100</v>
      </c>
      <c r="C2122" s="9" t="s">
        <v>645</v>
      </c>
      <c r="D2122" s="15" t="s">
        <v>125</v>
      </c>
      <c r="E2122" s="9" t="s">
        <v>4241</v>
      </c>
      <c r="F2122" s="9"/>
      <c r="G2122" s="15" t="s">
        <v>121</v>
      </c>
      <c r="H2122" s="15" t="s">
        <v>4235</v>
      </c>
      <c r="I2122" s="15"/>
    </row>
    <row r="2123" spans="1:9" ht="36" x14ac:dyDescent="0.25">
      <c r="A2123" s="13" t="s">
        <v>644</v>
      </c>
      <c r="B2123" s="13" t="s">
        <v>100</v>
      </c>
      <c r="C2123" s="7" t="s">
        <v>645</v>
      </c>
      <c r="D2123" s="13" t="s">
        <v>126</v>
      </c>
      <c r="E2123" s="7" t="s">
        <v>4242</v>
      </c>
      <c r="F2123" s="7"/>
      <c r="G2123" s="13" t="s">
        <v>122</v>
      </c>
      <c r="H2123" s="13" t="s">
        <v>4235</v>
      </c>
      <c r="I2123" s="13"/>
    </row>
    <row r="2124" spans="1:9" ht="36" x14ac:dyDescent="0.25">
      <c r="A2124" s="15" t="s">
        <v>644</v>
      </c>
      <c r="B2124" s="15" t="s">
        <v>100</v>
      </c>
      <c r="C2124" s="9" t="s">
        <v>645</v>
      </c>
      <c r="D2124" s="15" t="s">
        <v>127</v>
      </c>
      <c r="E2124" s="9" t="s">
        <v>4243</v>
      </c>
      <c r="F2124" s="9" t="s">
        <v>4244</v>
      </c>
      <c r="G2124" s="15" t="s">
        <v>121</v>
      </c>
      <c r="H2124" s="15" t="s">
        <v>4235</v>
      </c>
      <c r="I2124" s="15"/>
    </row>
    <row r="2125" spans="1:9" ht="36" x14ac:dyDescent="0.25">
      <c r="A2125" s="13" t="s">
        <v>644</v>
      </c>
      <c r="B2125" s="13" t="s">
        <v>100</v>
      </c>
      <c r="C2125" s="7" t="s">
        <v>645</v>
      </c>
      <c r="D2125" s="13" t="s">
        <v>126</v>
      </c>
      <c r="E2125" s="7" t="s">
        <v>4245</v>
      </c>
      <c r="F2125" s="7" t="s">
        <v>4246</v>
      </c>
      <c r="G2125" s="13" t="s">
        <v>122</v>
      </c>
      <c r="H2125" s="13" t="s">
        <v>4247</v>
      </c>
      <c r="I2125" s="13" t="s">
        <v>1318</v>
      </c>
    </row>
    <row r="2126" spans="1:9" ht="18" x14ac:dyDescent="0.25">
      <c r="A2126" s="15" t="s">
        <v>647</v>
      </c>
      <c r="B2126" s="15" t="s">
        <v>101</v>
      </c>
      <c r="C2126" s="9" t="s">
        <v>514</v>
      </c>
      <c r="D2126" s="15" t="s">
        <v>126</v>
      </c>
      <c r="E2126" s="9" t="s">
        <v>4248</v>
      </c>
      <c r="F2126" s="9" t="s">
        <v>4249</v>
      </c>
      <c r="G2126" s="15" t="s">
        <v>122</v>
      </c>
      <c r="H2126" s="15" t="s">
        <v>291</v>
      </c>
      <c r="I2126" s="15"/>
    </row>
    <row r="2127" spans="1:9" ht="18" x14ac:dyDescent="0.25">
      <c r="A2127" s="13" t="s">
        <v>647</v>
      </c>
      <c r="B2127" s="13" t="s">
        <v>101</v>
      </c>
      <c r="C2127" s="7" t="s">
        <v>514</v>
      </c>
      <c r="D2127" s="13" t="s">
        <v>126</v>
      </c>
      <c r="E2127" s="7" t="s">
        <v>4250</v>
      </c>
      <c r="F2127" s="7"/>
      <c r="G2127" s="13" t="s">
        <v>122</v>
      </c>
      <c r="H2127" s="13" t="s">
        <v>291</v>
      </c>
      <c r="I2127" s="13"/>
    </row>
    <row r="2128" spans="1:9" ht="36" x14ac:dyDescent="0.25">
      <c r="A2128" s="15" t="s">
        <v>648</v>
      </c>
      <c r="B2128" s="15" t="s">
        <v>101</v>
      </c>
      <c r="C2128" s="9" t="s">
        <v>649</v>
      </c>
      <c r="D2128" s="15" t="s">
        <v>125</v>
      </c>
      <c r="E2128" s="9" t="s">
        <v>4251</v>
      </c>
      <c r="F2128" s="9" t="s">
        <v>4252</v>
      </c>
      <c r="G2128" s="15" t="s">
        <v>123</v>
      </c>
      <c r="H2128" s="15" t="s">
        <v>4191</v>
      </c>
      <c r="I2128" s="15" t="s">
        <v>1275</v>
      </c>
    </row>
    <row r="2129" spans="1:9" ht="18" x14ac:dyDescent="0.25">
      <c r="A2129" s="13" t="s">
        <v>648</v>
      </c>
      <c r="B2129" s="13" t="s">
        <v>101</v>
      </c>
      <c r="C2129" s="7" t="s">
        <v>649</v>
      </c>
      <c r="D2129" s="13" t="s">
        <v>125</v>
      </c>
      <c r="E2129" s="7" t="s">
        <v>4253</v>
      </c>
      <c r="F2129" s="7"/>
      <c r="G2129" s="13" t="s">
        <v>123</v>
      </c>
      <c r="H2129" s="13" t="s">
        <v>4191</v>
      </c>
      <c r="I2129" s="13" t="s">
        <v>1275</v>
      </c>
    </row>
    <row r="2130" spans="1:9" ht="18" x14ac:dyDescent="0.25">
      <c r="A2130" s="15" t="s">
        <v>648</v>
      </c>
      <c r="B2130" s="15" t="s">
        <v>101</v>
      </c>
      <c r="C2130" s="9" t="s">
        <v>649</v>
      </c>
      <c r="D2130" s="15" t="s">
        <v>125</v>
      </c>
      <c r="E2130" s="9" t="s">
        <v>4254</v>
      </c>
      <c r="F2130" s="9"/>
      <c r="G2130" s="15" t="s">
        <v>122</v>
      </c>
      <c r="H2130" s="15" t="s">
        <v>4191</v>
      </c>
      <c r="I2130" s="15" t="s">
        <v>1275</v>
      </c>
    </row>
    <row r="2131" spans="1:9" ht="18" x14ac:dyDescent="0.25">
      <c r="A2131" s="13" t="s">
        <v>648</v>
      </c>
      <c r="B2131" s="13" t="s">
        <v>101</v>
      </c>
      <c r="C2131" s="7" t="s">
        <v>649</v>
      </c>
      <c r="D2131" s="13" t="s">
        <v>125</v>
      </c>
      <c r="E2131" s="7" t="s">
        <v>4255</v>
      </c>
      <c r="F2131" s="7"/>
      <c r="G2131" s="13" t="s">
        <v>122</v>
      </c>
      <c r="H2131" s="13" t="s">
        <v>4191</v>
      </c>
      <c r="I2131" s="13" t="s">
        <v>1275</v>
      </c>
    </row>
    <row r="2132" spans="1:9" ht="18" x14ac:dyDescent="0.25">
      <c r="A2132" s="15" t="s">
        <v>648</v>
      </c>
      <c r="B2132" s="15" t="s">
        <v>101</v>
      </c>
      <c r="C2132" s="9" t="s">
        <v>649</v>
      </c>
      <c r="D2132" s="15" t="s">
        <v>125</v>
      </c>
      <c r="E2132" s="9" t="s">
        <v>4256</v>
      </c>
      <c r="F2132" s="9"/>
      <c r="G2132" s="15" t="s">
        <v>121</v>
      </c>
      <c r="H2132" s="15" t="s">
        <v>4257</v>
      </c>
      <c r="I2132" s="15"/>
    </row>
    <row r="2133" spans="1:9" ht="36" x14ac:dyDescent="0.25">
      <c r="A2133" s="13" t="s">
        <v>648</v>
      </c>
      <c r="B2133" s="13" t="s">
        <v>101</v>
      </c>
      <c r="C2133" s="7" t="s">
        <v>649</v>
      </c>
      <c r="D2133" s="13" t="s">
        <v>125</v>
      </c>
      <c r="E2133" s="7" t="s">
        <v>4258</v>
      </c>
      <c r="F2133" s="7"/>
      <c r="G2133" s="13" t="s">
        <v>121</v>
      </c>
      <c r="H2133" s="13" t="s">
        <v>4257</v>
      </c>
      <c r="I2133" s="13"/>
    </row>
    <row r="2134" spans="1:9" ht="54" x14ac:dyDescent="0.25">
      <c r="A2134" s="15" t="s">
        <v>648</v>
      </c>
      <c r="B2134" s="15" t="s">
        <v>101</v>
      </c>
      <c r="C2134" s="9" t="s">
        <v>649</v>
      </c>
      <c r="D2134" s="15" t="s">
        <v>125</v>
      </c>
      <c r="E2134" s="9" t="s">
        <v>4259</v>
      </c>
      <c r="F2134" s="9" t="s">
        <v>4260</v>
      </c>
      <c r="G2134" s="15" t="s">
        <v>122</v>
      </c>
      <c r="H2134" s="15" t="s">
        <v>4257</v>
      </c>
      <c r="I2134" s="15"/>
    </row>
    <row r="2135" spans="1:9" ht="18" x14ac:dyDescent="0.25">
      <c r="A2135" s="13" t="s">
        <v>648</v>
      </c>
      <c r="B2135" s="13" t="s">
        <v>101</v>
      </c>
      <c r="C2135" s="7" t="s">
        <v>649</v>
      </c>
      <c r="D2135" s="13" t="s">
        <v>125</v>
      </c>
      <c r="E2135" s="7" t="s">
        <v>4261</v>
      </c>
      <c r="F2135" s="7" t="s">
        <v>4262</v>
      </c>
      <c r="G2135" s="13" t="s">
        <v>122</v>
      </c>
      <c r="H2135" s="13" t="s">
        <v>4257</v>
      </c>
      <c r="I2135" s="13"/>
    </row>
    <row r="2136" spans="1:9" ht="18" x14ac:dyDescent="0.25">
      <c r="A2136" s="15" t="s">
        <v>648</v>
      </c>
      <c r="B2136" s="15" t="s">
        <v>101</v>
      </c>
      <c r="C2136" s="9" t="s">
        <v>649</v>
      </c>
      <c r="D2136" s="15" t="s">
        <v>125</v>
      </c>
      <c r="E2136" s="9" t="s">
        <v>4263</v>
      </c>
      <c r="F2136" s="9" t="s">
        <v>4264</v>
      </c>
      <c r="G2136" s="15" t="s">
        <v>122</v>
      </c>
      <c r="H2136" s="15" t="s">
        <v>4257</v>
      </c>
      <c r="I2136" s="15"/>
    </row>
    <row r="2137" spans="1:9" ht="18" x14ac:dyDescent="0.25">
      <c r="A2137" s="13" t="s">
        <v>648</v>
      </c>
      <c r="B2137" s="13" t="s">
        <v>101</v>
      </c>
      <c r="C2137" s="7" t="s">
        <v>649</v>
      </c>
      <c r="D2137" s="13" t="s">
        <v>126</v>
      </c>
      <c r="E2137" s="7" t="s">
        <v>4265</v>
      </c>
      <c r="F2137" s="7"/>
      <c r="G2137" s="13" t="s">
        <v>122</v>
      </c>
      <c r="H2137" s="13" t="s">
        <v>4266</v>
      </c>
      <c r="I2137" s="13"/>
    </row>
    <row r="2138" spans="1:9" ht="18" x14ac:dyDescent="0.25">
      <c r="A2138" s="15" t="s">
        <v>648</v>
      </c>
      <c r="B2138" s="15" t="s">
        <v>101</v>
      </c>
      <c r="C2138" s="9" t="s">
        <v>649</v>
      </c>
      <c r="D2138" s="15" t="s">
        <v>126</v>
      </c>
      <c r="E2138" s="9" t="s">
        <v>4267</v>
      </c>
      <c r="F2138" s="9" t="s">
        <v>4268</v>
      </c>
      <c r="G2138" s="15" t="s">
        <v>122</v>
      </c>
      <c r="H2138" s="15" t="s">
        <v>4266</v>
      </c>
      <c r="I2138" s="15"/>
    </row>
    <row r="2139" spans="1:9" ht="18" x14ac:dyDescent="0.25">
      <c r="A2139" s="13" t="s">
        <v>648</v>
      </c>
      <c r="B2139" s="13" t="s">
        <v>101</v>
      </c>
      <c r="C2139" s="7" t="s">
        <v>649</v>
      </c>
      <c r="D2139" s="13" t="s">
        <v>126</v>
      </c>
      <c r="E2139" s="7" t="s">
        <v>4269</v>
      </c>
      <c r="F2139" s="7"/>
      <c r="G2139" s="13" t="s">
        <v>122</v>
      </c>
      <c r="H2139" s="13" t="s">
        <v>4266</v>
      </c>
      <c r="I2139" s="13"/>
    </row>
    <row r="2140" spans="1:9" ht="18" x14ac:dyDescent="0.25">
      <c r="A2140" s="15" t="s">
        <v>648</v>
      </c>
      <c r="B2140" s="15" t="s">
        <v>101</v>
      </c>
      <c r="C2140" s="9" t="s">
        <v>649</v>
      </c>
      <c r="D2140" s="15" t="s">
        <v>126</v>
      </c>
      <c r="E2140" s="9" t="s">
        <v>4270</v>
      </c>
      <c r="F2140" s="9"/>
      <c r="G2140" s="15" t="s">
        <v>122</v>
      </c>
      <c r="H2140" s="15" t="s">
        <v>4266</v>
      </c>
      <c r="I2140" s="15"/>
    </row>
    <row r="2141" spans="1:9" ht="18" x14ac:dyDescent="0.25">
      <c r="A2141" s="13" t="s">
        <v>648</v>
      </c>
      <c r="B2141" s="13" t="s">
        <v>101</v>
      </c>
      <c r="C2141" s="7" t="s">
        <v>649</v>
      </c>
      <c r="D2141" s="13" t="s">
        <v>126</v>
      </c>
      <c r="E2141" s="7" t="s">
        <v>4271</v>
      </c>
      <c r="F2141" s="7"/>
      <c r="G2141" s="13" t="s">
        <v>122</v>
      </c>
      <c r="H2141" s="13" t="s">
        <v>4266</v>
      </c>
      <c r="I2141" s="13"/>
    </row>
    <row r="2142" spans="1:9" ht="18" x14ac:dyDescent="0.25">
      <c r="A2142" s="15" t="s">
        <v>648</v>
      </c>
      <c r="B2142" s="15" t="s">
        <v>101</v>
      </c>
      <c r="C2142" s="9" t="s">
        <v>649</v>
      </c>
      <c r="D2142" s="15" t="s">
        <v>126</v>
      </c>
      <c r="E2142" s="9" t="s">
        <v>4272</v>
      </c>
      <c r="F2142" s="9"/>
      <c r="G2142" s="15" t="s">
        <v>122</v>
      </c>
      <c r="H2142" s="15" t="s">
        <v>4266</v>
      </c>
      <c r="I2142" s="15"/>
    </row>
    <row r="2143" spans="1:9" ht="18" x14ac:dyDescent="0.25">
      <c r="A2143" s="13" t="s">
        <v>648</v>
      </c>
      <c r="B2143" s="13" t="s">
        <v>101</v>
      </c>
      <c r="C2143" s="7" t="s">
        <v>649</v>
      </c>
      <c r="D2143" s="13" t="s">
        <v>126</v>
      </c>
      <c r="E2143" s="7" t="s">
        <v>4273</v>
      </c>
      <c r="F2143" s="7"/>
      <c r="G2143" s="13" t="s">
        <v>122</v>
      </c>
      <c r="H2143" s="13" t="s">
        <v>4266</v>
      </c>
      <c r="I2143" s="13"/>
    </row>
    <row r="2144" spans="1:9" ht="54" x14ac:dyDescent="0.25">
      <c r="A2144" s="15" t="s">
        <v>648</v>
      </c>
      <c r="B2144" s="15" t="s">
        <v>101</v>
      </c>
      <c r="C2144" s="9" t="s">
        <v>649</v>
      </c>
      <c r="D2144" s="15" t="s">
        <v>126</v>
      </c>
      <c r="E2144" s="9" t="s">
        <v>4274</v>
      </c>
      <c r="F2144" s="9" t="s">
        <v>4275</v>
      </c>
      <c r="G2144" s="15" t="s">
        <v>122</v>
      </c>
      <c r="H2144" s="15" t="s">
        <v>4266</v>
      </c>
      <c r="I2144" s="15"/>
    </row>
    <row r="2145" spans="1:9" ht="18" x14ac:dyDescent="0.25">
      <c r="A2145" s="13" t="s">
        <v>648</v>
      </c>
      <c r="B2145" s="13" t="s">
        <v>101</v>
      </c>
      <c r="C2145" s="7" t="s">
        <v>649</v>
      </c>
      <c r="D2145" s="13" t="s">
        <v>126</v>
      </c>
      <c r="E2145" s="7" t="s">
        <v>4276</v>
      </c>
      <c r="F2145" s="7"/>
      <c r="G2145" s="13" t="s">
        <v>122</v>
      </c>
      <c r="H2145" s="13" t="s">
        <v>4266</v>
      </c>
      <c r="I2145" s="13"/>
    </row>
    <row r="2146" spans="1:9" ht="18" x14ac:dyDescent="0.25">
      <c r="A2146" s="15" t="s">
        <v>648</v>
      </c>
      <c r="B2146" s="15" t="s">
        <v>101</v>
      </c>
      <c r="C2146" s="9" t="s">
        <v>649</v>
      </c>
      <c r="D2146" s="15" t="s">
        <v>126</v>
      </c>
      <c r="E2146" s="9" t="s">
        <v>4277</v>
      </c>
      <c r="F2146" s="9"/>
      <c r="G2146" s="15" t="s">
        <v>122</v>
      </c>
      <c r="H2146" s="15" t="s">
        <v>4266</v>
      </c>
      <c r="I2146" s="15"/>
    </row>
    <row r="2147" spans="1:9" ht="18" x14ac:dyDescent="0.25">
      <c r="A2147" s="13" t="s">
        <v>648</v>
      </c>
      <c r="B2147" s="13" t="s">
        <v>101</v>
      </c>
      <c r="C2147" s="7" t="s">
        <v>649</v>
      </c>
      <c r="D2147" s="13" t="s">
        <v>126</v>
      </c>
      <c r="E2147" s="7" t="s">
        <v>4278</v>
      </c>
      <c r="F2147" s="7"/>
      <c r="G2147" s="13" t="s">
        <v>122</v>
      </c>
      <c r="H2147" s="13" t="s">
        <v>4266</v>
      </c>
      <c r="I2147" s="13"/>
    </row>
    <row r="2148" spans="1:9" ht="18" x14ac:dyDescent="0.25">
      <c r="A2148" s="15" t="s">
        <v>648</v>
      </c>
      <c r="B2148" s="15" t="s">
        <v>101</v>
      </c>
      <c r="C2148" s="9" t="s">
        <v>649</v>
      </c>
      <c r="D2148" s="15" t="s">
        <v>126</v>
      </c>
      <c r="E2148" s="9" t="s">
        <v>4279</v>
      </c>
      <c r="F2148" s="9"/>
      <c r="G2148" s="15" t="s">
        <v>122</v>
      </c>
      <c r="H2148" s="15" t="s">
        <v>4266</v>
      </c>
      <c r="I2148" s="15"/>
    </row>
    <row r="2149" spans="1:9" ht="18" x14ac:dyDescent="0.25">
      <c r="A2149" s="13" t="s">
        <v>648</v>
      </c>
      <c r="B2149" s="13" t="s">
        <v>101</v>
      </c>
      <c r="C2149" s="7" t="s">
        <v>649</v>
      </c>
      <c r="D2149" s="13" t="s">
        <v>126</v>
      </c>
      <c r="E2149" s="7" t="s">
        <v>4280</v>
      </c>
      <c r="F2149" s="7"/>
      <c r="G2149" s="13" t="s">
        <v>122</v>
      </c>
      <c r="H2149" s="13" t="s">
        <v>4281</v>
      </c>
      <c r="I2149" s="13" t="s">
        <v>1275</v>
      </c>
    </row>
    <row r="2150" spans="1:9" ht="18" x14ac:dyDescent="0.25">
      <c r="A2150" s="15" t="s">
        <v>648</v>
      </c>
      <c r="B2150" s="15" t="s">
        <v>101</v>
      </c>
      <c r="C2150" s="9" t="s">
        <v>649</v>
      </c>
      <c r="D2150" s="15" t="s">
        <v>126</v>
      </c>
      <c r="E2150" s="9" t="s">
        <v>4282</v>
      </c>
      <c r="F2150" s="9"/>
      <c r="G2150" s="15" t="s">
        <v>122</v>
      </c>
      <c r="H2150" s="15" t="s">
        <v>4281</v>
      </c>
      <c r="I2150" s="15" t="s">
        <v>1275</v>
      </c>
    </row>
    <row r="2151" spans="1:9" ht="18" x14ac:dyDescent="0.25">
      <c r="A2151" s="13" t="s">
        <v>648</v>
      </c>
      <c r="B2151" s="13" t="s">
        <v>101</v>
      </c>
      <c r="C2151" s="7" t="s">
        <v>649</v>
      </c>
      <c r="D2151" s="13" t="s">
        <v>126</v>
      </c>
      <c r="E2151" s="7" t="s">
        <v>4283</v>
      </c>
      <c r="F2151" s="7"/>
      <c r="G2151" s="13" t="s">
        <v>122</v>
      </c>
      <c r="H2151" s="13" t="s">
        <v>4281</v>
      </c>
      <c r="I2151" s="13" t="s">
        <v>1275</v>
      </c>
    </row>
    <row r="2152" spans="1:9" ht="18" x14ac:dyDescent="0.25">
      <c r="A2152" s="15" t="s">
        <v>648</v>
      </c>
      <c r="B2152" s="15" t="s">
        <v>101</v>
      </c>
      <c r="C2152" s="9" t="s">
        <v>649</v>
      </c>
      <c r="D2152" s="15" t="s">
        <v>126</v>
      </c>
      <c r="E2152" s="9" t="s">
        <v>4284</v>
      </c>
      <c r="F2152" s="9" t="s">
        <v>3649</v>
      </c>
      <c r="G2152" s="15" t="s">
        <v>122</v>
      </c>
      <c r="H2152" s="15" t="s">
        <v>4281</v>
      </c>
      <c r="I2152" s="15" t="s">
        <v>1275</v>
      </c>
    </row>
    <row r="2153" spans="1:9" ht="36" x14ac:dyDescent="0.25">
      <c r="A2153" s="13" t="s">
        <v>648</v>
      </c>
      <c r="B2153" s="13" t="s">
        <v>101</v>
      </c>
      <c r="C2153" s="7" t="s">
        <v>649</v>
      </c>
      <c r="D2153" s="13" t="s">
        <v>126</v>
      </c>
      <c r="E2153" s="7" t="s">
        <v>4285</v>
      </c>
      <c r="F2153" s="7" t="s">
        <v>4286</v>
      </c>
      <c r="G2153" s="13" t="s">
        <v>122</v>
      </c>
      <c r="H2153" s="13" t="s">
        <v>4281</v>
      </c>
      <c r="I2153" s="13" t="s">
        <v>1275</v>
      </c>
    </row>
    <row r="2154" spans="1:9" ht="18" x14ac:dyDescent="0.25">
      <c r="A2154" s="15" t="s">
        <v>648</v>
      </c>
      <c r="B2154" s="15" t="s">
        <v>101</v>
      </c>
      <c r="C2154" s="9" t="s">
        <v>649</v>
      </c>
      <c r="D2154" s="15" t="s">
        <v>126</v>
      </c>
      <c r="E2154" s="9" t="s">
        <v>4287</v>
      </c>
      <c r="F2154" s="9" t="s">
        <v>4288</v>
      </c>
      <c r="G2154" s="15" t="s">
        <v>122</v>
      </c>
      <c r="H2154" s="15" t="s">
        <v>4266</v>
      </c>
      <c r="I2154" s="15"/>
    </row>
    <row r="2155" spans="1:9" ht="18" x14ac:dyDescent="0.25">
      <c r="A2155" s="13" t="s">
        <v>648</v>
      </c>
      <c r="B2155" s="13" t="s">
        <v>101</v>
      </c>
      <c r="C2155" s="7" t="s">
        <v>649</v>
      </c>
      <c r="D2155" s="13" t="s">
        <v>126</v>
      </c>
      <c r="E2155" s="7" t="s">
        <v>4289</v>
      </c>
      <c r="F2155" s="7" t="s">
        <v>4290</v>
      </c>
      <c r="G2155" s="13" t="s">
        <v>122</v>
      </c>
      <c r="H2155" s="13" t="s">
        <v>4281</v>
      </c>
      <c r="I2155" s="13" t="s">
        <v>1275</v>
      </c>
    </row>
    <row r="2156" spans="1:9" ht="18" x14ac:dyDescent="0.25">
      <c r="A2156" s="15" t="s">
        <v>648</v>
      </c>
      <c r="B2156" s="15" t="s">
        <v>101</v>
      </c>
      <c r="C2156" s="9" t="s">
        <v>649</v>
      </c>
      <c r="D2156" s="15" t="s">
        <v>127</v>
      </c>
      <c r="E2156" s="9" t="s">
        <v>4291</v>
      </c>
      <c r="F2156" s="9"/>
      <c r="G2156" s="15" t="s">
        <v>122</v>
      </c>
      <c r="H2156" s="15" t="s">
        <v>4281</v>
      </c>
      <c r="I2156" s="15" t="s">
        <v>1275</v>
      </c>
    </row>
    <row r="2157" spans="1:9" ht="18" x14ac:dyDescent="0.25">
      <c r="A2157" s="13" t="s">
        <v>648</v>
      </c>
      <c r="B2157" s="13" t="s">
        <v>101</v>
      </c>
      <c r="C2157" s="7" t="s">
        <v>649</v>
      </c>
      <c r="D2157" s="13" t="s">
        <v>127</v>
      </c>
      <c r="E2157" s="7" t="s">
        <v>4292</v>
      </c>
      <c r="F2157" s="7" t="s">
        <v>4028</v>
      </c>
      <c r="G2157" s="13" t="s">
        <v>121</v>
      </c>
      <c r="H2157" s="13" t="s">
        <v>4281</v>
      </c>
      <c r="I2157" s="13" t="s">
        <v>1275</v>
      </c>
    </row>
    <row r="2158" spans="1:9" ht="18" x14ac:dyDescent="0.25">
      <c r="A2158" s="15" t="s">
        <v>648</v>
      </c>
      <c r="B2158" s="15" t="s">
        <v>101</v>
      </c>
      <c r="C2158" s="9" t="s">
        <v>649</v>
      </c>
      <c r="D2158" s="15" t="s">
        <v>127</v>
      </c>
      <c r="E2158" s="9" t="s">
        <v>4293</v>
      </c>
      <c r="F2158" s="9"/>
      <c r="G2158" s="15" t="s">
        <v>122</v>
      </c>
      <c r="H2158" s="15" t="s">
        <v>4281</v>
      </c>
      <c r="I2158" s="15" t="s">
        <v>1275</v>
      </c>
    </row>
    <row r="2159" spans="1:9" ht="36" x14ac:dyDescent="0.25">
      <c r="A2159" s="13" t="s">
        <v>648</v>
      </c>
      <c r="B2159" s="13" t="s">
        <v>101</v>
      </c>
      <c r="C2159" s="7" t="s">
        <v>649</v>
      </c>
      <c r="D2159" s="13" t="s">
        <v>127</v>
      </c>
      <c r="E2159" s="7" t="s">
        <v>4294</v>
      </c>
      <c r="F2159" s="7"/>
      <c r="G2159" s="13" t="s">
        <v>122</v>
      </c>
      <c r="H2159" s="13" t="s">
        <v>4281</v>
      </c>
      <c r="I2159" s="13" t="s">
        <v>1275</v>
      </c>
    </row>
    <row r="2160" spans="1:9" ht="18" x14ac:dyDescent="0.25">
      <c r="A2160" s="15" t="s">
        <v>648</v>
      </c>
      <c r="B2160" s="15" t="s">
        <v>101</v>
      </c>
      <c r="C2160" s="9" t="s">
        <v>649</v>
      </c>
      <c r="D2160" s="15" t="s">
        <v>127</v>
      </c>
      <c r="E2160" s="9" t="s">
        <v>4295</v>
      </c>
      <c r="F2160" s="9"/>
      <c r="G2160" s="15" t="s">
        <v>122</v>
      </c>
      <c r="H2160" s="15" t="s">
        <v>4281</v>
      </c>
      <c r="I2160" s="15" t="s">
        <v>1275</v>
      </c>
    </row>
    <row r="2161" spans="1:9" ht="18" x14ac:dyDescent="0.25">
      <c r="A2161" s="13" t="s">
        <v>648</v>
      </c>
      <c r="B2161" s="13" t="s">
        <v>101</v>
      </c>
      <c r="C2161" s="7" t="s">
        <v>649</v>
      </c>
      <c r="D2161" s="13" t="s">
        <v>127</v>
      </c>
      <c r="E2161" s="7" t="s">
        <v>4296</v>
      </c>
      <c r="F2161" s="7"/>
      <c r="G2161" s="13" t="s">
        <v>122</v>
      </c>
      <c r="H2161" s="13" t="s">
        <v>4281</v>
      </c>
      <c r="I2161" s="13" t="s">
        <v>1275</v>
      </c>
    </row>
    <row r="2162" spans="1:9" ht="18" x14ac:dyDescent="0.25">
      <c r="A2162" s="15" t="s">
        <v>648</v>
      </c>
      <c r="B2162" s="15" t="s">
        <v>101</v>
      </c>
      <c r="C2162" s="9" t="s">
        <v>649</v>
      </c>
      <c r="D2162" s="15" t="s">
        <v>127</v>
      </c>
      <c r="E2162" s="9" t="s">
        <v>4297</v>
      </c>
      <c r="F2162" s="9"/>
      <c r="G2162" s="15" t="s">
        <v>123</v>
      </c>
      <c r="H2162" s="15" t="s">
        <v>4281</v>
      </c>
      <c r="I2162" s="15" t="s">
        <v>1275</v>
      </c>
    </row>
    <row r="2163" spans="1:9" ht="36" x14ac:dyDescent="0.25">
      <c r="A2163" s="13" t="s">
        <v>648</v>
      </c>
      <c r="B2163" s="13" t="s">
        <v>101</v>
      </c>
      <c r="C2163" s="7" t="s">
        <v>649</v>
      </c>
      <c r="D2163" s="13" t="s">
        <v>125</v>
      </c>
      <c r="E2163" s="7" t="s">
        <v>4298</v>
      </c>
      <c r="F2163" s="7" t="s">
        <v>4299</v>
      </c>
      <c r="G2163" s="13" t="s">
        <v>123</v>
      </c>
      <c r="H2163" s="13" t="s">
        <v>4191</v>
      </c>
      <c r="I2163" s="13" t="s">
        <v>1318</v>
      </c>
    </row>
    <row r="2164" spans="1:9" ht="36" x14ac:dyDescent="0.25">
      <c r="A2164" s="15" t="s">
        <v>648</v>
      </c>
      <c r="B2164" s="15" t="s">
        <v>101</v>
      </c>
      <c r="C2164" s="9" t="s">
        <v>649</v>
      </c>
      <c r="D2164" s="15" t="s">
        <v>126</v>
      </c>
      <c r="E2164" s="9" t="s">
        <v>4300</v>
      </c>
      <c r="F2164" s="9" t="s">
        <v>4301</v>
      </c>
      <c r="G2164" s="15" t="s">
        <v>122</v>
      </c>
      <c r="H2164" s="15" t="s">
        <v>4281</v>
      </c>
      <c r="I2164" s="15" t="s">
        <v>1318</v>
      </c>
    </row>
    <row r="2165" spans="1:9" ht="54" x14ac:dyDescent="0.25">
      <c r="A2165" s="13" t="s">
        <v>651</v>
      </c>
      <c r="B2165" s="13" t="s">
        <v>101</v>
      </c>
      <c r="C2165" s="7" t="s">
        <v>652</v>
      </c>
      <c r="D2165" s="13" t="s">
        <v>125</v>
      </c>
      <c r="E2165" s="7" t="s">
        <v>4302</v>
      </c>
      <c r="F2165" s="7"/>
      <c r="G2165" s="13" t="s">
        <v>122</v>
      </c>
      <c r="H2165" s="13" t="s">
        <v>4257</v>
      </c>
      <c r="I2165" s="13"/>
    </row>
    <row r="2166" spans="1:9" ht="18" x14ac:dyDescent="0.25">
      <c r="A2166" s="15" t="s">
        <v>651</v>
      </c>
      <c r="B2166" s="15" t="s">
        <v>101</v>
      </c>
      <c r="C2166" s="9" t="s">
        <v>652</v>
      </c>
      <c r="D2166" s="15" t="s">
        <v>125</v>
      </c>
      <c r="E2166" s="9" t="s">
        <v>4303</v>
      </c>
      <c r="F2166" s="9" t="s">
        <v>4304</v>
      </c>
      <c r="G2166" s="15" t="s">
        <v>122</v>
      </c>
      <c r="H2166" s="15" t="s">
        <v>4257</v>
      </c>
      <c r="I2166" s="15"/>
    </row>
    <row r="2167" spans="1:9" ht="18" x14ac:dyDescent="0.25">
      <c r="A2167" s="13" t="s">
        <v>651</v>
      </c>
      <c r="B2167" s="13" t="s">
        <v>101</v>
      </c>
      <c r="C2167" s="7" t="s">
        <v>652</v>
      </c>
      <c r="D2167" s="13" t="s">
        <v>125</v>
      </c>
      <c r="E2167" s="7" t="s">
        <v>4305</v>
      </c>
      <c r="F2167" s="7" t="s">
        <v>4306</v>
      </c>
      <c r="G2167" s="13" t="s">
        <v>122</v>
      </c>
      <c r="H2167" s="13" t="s">
        <v>4257</v>
      </c>
      <c r="I2167" s="13"/>
    </row>
    <row r="2168" spans="1:9" ht="18" x14ac:dyDescent="0.25">
      <c r="A2168" s="15" t="s">
        <v>651</v>
      </c>
      <c r="B2168" s="15" t="s">
        <v>101</v>
      </c>
      <c r="C2168" s="9" t="s">
        <v>652</v>
      </c>
      <c r="D2168" s="15" t="s">
        <v>125</v>
      </c>
      <c r="E2168" s="9" t="s">
        <v>4307</v>
      </c>
      <c r="F2168" s="9"/>
      <c r="G2168" s="15" t="s">
        <v>122</v>
      </c>
      <c r="H2168" s="15" t="s">
        <v>4257</v>
      </c>
      <c r="I2168" s="15"/>
    </row>
    <row r="2169" spans="1:9" ht="36" x14ac:dyDescent="0.25">
      <c r="A2169" s="13" t="s">
        <v>651</v>
      </c>
      <c r="B2169" s="13" t="s">
        <v>101</v>
      </c>
      <c r="C2169" s="7" t="s">
        <v>652</v>
      </c>
      <c r="D2169" s="13" t="s">
        <v>125</v>
      </c>
      <c r="E2169" s="7" t="s">
        <v>4308</v>
      </c>
      <c r="F2169" s="7"/>
      <c r="G2169" s="13" t="s">
        <v>122</v>
      </c>
      <c r="H2169" s="13" t="s">
        <v>4257</v>
      </c>
      <c r="I2169" s="13"/>
    </row>
    <row r="2170" spans="1:9" ht="18" x14ac:dyDescent="0.25">
      <c r="A2170" s="15" t="s">
        <v>651</v>
      </c>
      <c r="B2170" s="15" t="s">
        <v>101</v>
      </c>
      <c r="C2170" s="9" t="s">
        <v>652</v>
      </c>
      <c r="D2170" s="15" t="s">
        <v>125</v>
      </c>
      <c r="E2170" s="9" t="s">
        <v>4309</v>
      </c>
      <c r="F2170" s="9"/>
      <c r="G2170" s="15" t="s">
        <v>122</v>
      </c>
      <c r="H2170" s="15" t="s">
        <v>4281</v>
      </c>
      <c r="I2170" s="15" t="s">
        <v>1275</v>
      </c>
    </row>
    <row r="2171" spans="1:9" ht="18" x14ac:dyDescent="0.25">
      <c r="A2171" s="13" t="s">
        <v>651</v>
      </c>
      <c r="B2171" s="13" t="s">
        <v>101</v>
      </c>
      <c r="C2171" s="7" t="s">
        <v>652</v>
      </c>
      <c r="D2171" s="13" t="s">
        <v>125</v>
      </c>
      <c r="E2171" s="7" t="s">
        <v>4310</v>
      </c>
      <c r="F2171" s="7"/>
      <c r="G2171" s="13" t="s">
        <v>122</v>
      </c>
      <c r="H2171" s="13" t="s">
        <v>4281</v>
      </c>
      <c r="I2171" s="13" t="s">
        <v>1275</v>
      </c>
    </row>
    <row r="2172" spans="1:9" ht="18" x14ac:dyDescent="0.25">
      <c r="A2172" s="15" t="s">
        <v>651</v>
      </c>
      <c r="B2172" s="15" t="s">
        <v>101</v>
      </c>
      <c r="C2172" s="9" t="s">
        <v>652</v>
      </c>
      <c r="D2172" s="15" t="s">
        <v>125</v>
      </c>
      <c r="E2172" s="9" t="s">
        <v>4311</v>
      </c>
      <c r="F2172" s="9"/>
      <c r="G2172" s="15" t="s">
        <v>122</v>
      </c>
      <c r="H2172" s="15" t="s">
        <v>4281</v>
      </c>
      <c r="I2172" s="15" t="s">
        <v>1275</v>
      </c>
    </row>
    <row r="2173" spans="1:9" ht="18" x14ac:dyDescent="0.25">
      <c r="A2173" s="13" t="s">
        <v>651</v>
      </c>
      <c r="B2173" s="13" t="s">
        <v>101</v>
      </c>
      <c r="C2173" s="7" t="s">
        <v>652</v>
      </c>
      <c r="D2173" s="13" t="s">
        <v>125</v>
      </c>
      <c r="E2173" s="7" t="s">
        <v>4312</v>
      </c>
      <c r="F2173" s="7"/>
      <c r="G2173" s="13" t="s">
        <v>122</v>
      </c>
      <c r="H2173" s="13" t="s">
        <v>4281</v>
      </c>
      <c r="I2173" s="13" t="s">
        <v>1275</v>
      </c>
    </row>
    <row r="2174" spans="1:9" ht="36" x14ac:dyDescent="0.25">
      <c r="A2174" s="15" t="s">
        <v>654</v>
      </c>
      <c r="B2174" s="15" t="s">
        <v>101</v>
      </c>
      <c r="C2174" s="9" t="s">
        <v>655</v>
      </c>
      <c r="D2174" s="15" t="s">
        <v>125</v>
      </c>
      <c r="E2174" s="9" t="s">
        <v>4313</v>
      </c>
      <c r="F2174" s="9"/>
      <c r="G2174" s="15" t="s">
        <v>123</v>
      </c>
      <c r="H2174" s="15" t="s">
        <v>659</v>
      </c>
      <c r="I2174" s="15"/>
    </row>
    <row r="2175" spans="1:9" ht="36" x14ac:dyDescent="0.25">
      <c r="A2175" s="13" t="s">
        <v>654</v>
      </c>
      <c r="B2175" s="13" t="s">
        <v>101</v>
      </c>
      <c r="C2175" s="7" t="s">
        <v>655</v>
      </c>
      <c r="D2175" s="13" t="s">
        <v>125</v>
      </c>
      <c r="E2175" s="7" t="s">
        <v>4314</v>
      </c>
      <c r="F2175" s="7"/>
      <c r="G2175" s="13" t="s">
        <v>123</v>
      </c>
      <c r="H2175" s="13" t="s">
        <v>659</v>
      </c>
      <c r="I2175" s="13"/>
    </row>
    <row r="2176" spans="1:9" ht="36" x14ac:dyDescent="0.25">
      <c r="A2176" s="15" t="s">
        <v>654</v>
      </c>
      <c r="B2176" s="15" t="s">
        <v>101</v>
      </c>
      <c r="C2176" s="9" t="s">
        <v>655</v>
      </c>
      <c r="D2176" s="15" t="s">
        <v>125</v>
      </c>
      <c r="E2176" s="9" t="s">
        <v>4315</v>
      </c>
      <c r="F2176" s="9"/>
      <c r="G2176" s="15" t="s">
        <v>122</v>
      </c>
      <c r="H2176" s="15" t="s">
        <v>659</v>
      </c>
      <c r="I2176" s="15"/>
    </row>
    <row r="2177" spans="1:9" ht="36" x14ac:dyDescent="0.25">
      <c r="A2177" s="13" t="s">
        <v>654</v>
      </c>
      <c r="B2177" s="13" t="s">
        <v>101</v>
      </c>
      <c r="C2177" s="7" t="s">
        <v>655</v>
      </c>
      <c r="D2177" s="13" t="s">
        <v>125</v>
      </c>
      <c r="E2177" s="7" t="s">
        <v>4316</v>
      </c>
      <c r="F2177" s="7"/>
      <c r="G2177" s="13" t="s">
        <v>121</v>
      </c>
      <c r="H2177" s="13" t="s">
        <v>659</v>
      </c>
      <c r="I2177" s="13"/>
    </row>
    <row r="2178" spans="1:9" ht="36" x14ac:dyDescent="0.25">
      <c r="A2178" s="15" t="s">
        <v>654</v>
      </c>
      <c r="B2178" s="15" t="s">
        <v>101</v>
      </c>
      <c r="C2178" s="9" t="s">
        <v>655</v>
      </c>
      <c r="D2178" s="15" t="s">
        <v>125</v>
      </c>
      <c r="E2178" s="9" t="s">
        <v>4317</v>
      </c>
      <c r="F2178" s="9"/>
      <c r="G2178" s="15" t="s">
        <v>122</v>
      </c>
      <c r="H2178" s="15" t="s">
        <v>659</v>
      </c>
      <c r="I2178" s="15"/>
    </row>
    <row r="2179" spans="1:9" ht="36" x14ac:dyDescent="0.25">
      <c r="A2179" s="13" t="s">
        <v>654</v>
      </c>
      <c r="B2179" s="13" t="s">
        <v>101</v>
      </c>
      <c r="C2179" s="7" t="s">
        <v>655</v>
      </c>
      <c r="D2179" s="13" t="s">
        <v>125</v>
      </c>
      <c r="E2179" s="7" t="s">
        <v>4318</v>
      </c>
      <c r="F2179" s="7" t="s">
        <v>4319</v>
      </c>
      <c r="G2179" s="13" t="s">
        <v>122</v>
      </c>
      <c r="H2179" s="13" t="s">
        <v>659</v>
      </c>
      <c r="I2179" s="13"/>
    </row>
    <row r="2180" spans="1:9" ht="36" x14ac:dyDescent="0.25">
      <c r="A2180" s="15" t="s">
        <v>654</v>
      </c>
      <c r="B2180" s="15" t="s">
        <v>101</v>
      </c>
      <c r="C2180" s="9" t="s">
        <v>655</v>
      </c>
      <c r="D2180" s="15" t="s">
        <v>126</v>
      </c>
      <c r="E2180" s="9" t="s">
        <v>4320</v>
      </c>
      <c r="F2180" s="9"/>
      <c r="G2180" s="15" t="s">
        <v>122</v>
      </c>
      <c r="H2180" s="15" t="s">
        <v>659</v>
      </c>
      <c r="I2180" s="15" t="s">
        <v>1275</v>
      </c>
    </row>
    <row r="2181" spans="1:9" ht="36" x14ac:dyDescent="0.25">
      <c r="A2181" s="13" t="s">
        <v>654</v>
      </c>
      <c r="B2181" s="13" t="s">
        <v>101</v>
      </c>
      <c r="C2181" s="7" t="s">
        <v>655</v>
      </c>
      <c r="D2181" s="13" t="s">
        <v>126</v>
      </c>
      <c r="E2181" s="7" t="s">
        <v>4321</v>
      </c>
      <c r="F2181" s="7" t="s">
        <v>4322</v>
      </c>
      <c r="G2181" s="13" t="s">
        <v>122</v>
      </c>
      <c r="H2181" s="13" t="s">
        <v>659</v>
      </c>
      <c r="I2181" s="13" t="s">
        <v>1275</v>
      </c>
    </row>
    <row r="2182" spans="1:9" ht="36" x14ac:dyDescent="0.25">
      <c r="A2182" s="15" t="s">
        <v>654</v>
      </c>
      <c r="B2182" s="15" t="s">
        <v>101</v>
      </c>
      <c r="C2182" s="9" t="s">
        <v>655</v>
      </c>
      <c r="D2182" s="15" t="s">
        <v>126</v>
      </c>
      <c r="E2182" s="9" t="s">
        <v>4323</v>
      </c>
      <c r="F2182" s="9"/>
      <c r="G2182" s="15" t="s">
        <v>122</v>
      </c>
      <c r="H2182" s="15" t="s">
        <v>659</v>
      </c>
      <c r="I2182" s="15" t="s">
        <v>1275</v>
      </c>
    </row>
    <row r="2183" spans="1:9" ht="36" x14ac:dyDescent="0.25">
      <c r="A2183" s="13" t="s">
        <v>654</v>
      </c>
      <c r="B2183" s="13" t="s">
        <v>101</v>
      </c>
      <c r="C2183" s="7" t="s">
        <v>655</v>
      </c>
      <c r="D2183" s="13" t="s">
        <v>126</v>
      </c>
      <c r="E2183" s="7" t="s">
        <v>4324</v>
      </c>
      <c r="F2183" s="7"/>
      <c r="G2183" s="13" t="s">
        <v>122</v>
      </c>
      <c r="H2183" s="13" t="s">
        <v>659</v>
      </c>
      <c r="I2183" s="13" t="s">
        <v>1275</v>
      </c>
    </row>
    <row r="2184" spans="1:9" ht="36" x14ac:dyDescent="0.25">
      <c r="A2184" s="15" t="s">
        <v>654</v>
      </c>
      <c r="B2184" s="15" t="s">
        <v>101</v>
      </c>
      <c r="C2184" s="9" t="s">
        <v>655</v>
      </c>
      <c r="D2184" s="15" t="s">
        <v>126</v>
      </c>
      <c r="E2184" s="9" t="s">
        <v>4325</v>
      </c>
      <c r="F2184" s="9"/>
      <c r="G2184" s="15" t="s">
        <v>122</v>
      </c>
      <c r="H2184" s="15" t="s">
        <v>659</v>
      </c>
      <c r="I2184" s="15" t="s">
        <v>1275</v>
      </c>
    </row>
    <row r="2185" spans="1:9" ht="36" x14ac:dyDescent="0.25">
      <c r="A2185" s="13" t="s">
        <v>654</v>
      </c>
      <c r="B2185" s="13" t="s">
        <v>101</v>
      </c>
      <c r="C2185" s="7" t="s">
        <v>655</v>
      </c>
      <c r="D2185" s="13" t="s">
        <v>126</v>
      </c>
      <c r="E2185" s="7" t="s">
        <v>4326</v>
      </c>
      <c r="F2185" s="7"/>
      <c r="G2185" s="13" t="s">
        <v>122</v>
      </c>
      <c r="H2185" s="13" t="s">
        <v>659</v>
      </c>
      <c r="I2185" s="13" t="s">
        <v>1275</v>
      </c>
    </row>
    <row r="2186" spans="1:9" ht="36" x14ac:dyDescent="0.25">
      <c r="A2186" s="15" t="s">
        <v>654</v>
      </c>
      <c r="B2186" s="15" t="s">
        <v>101</v>
      </c>
      <c r="C2186" s="9" t="s">
        <v>655</v>
      </c>
      <c r="D2186" s="15" t="s">
        <v>126</v>
      </c>
      <c r="E2186" s="9" t="s">
        <v>4327</v>
      </c>
      <c r="F2186" s="9"/>
      <c r="G2186" s="15" t="s">
        <v>122</v>
      </c>
      <c r="H2186" s="15" t="s">
        <v>659</v>
      </c>
      <c r="I2186" s="15" t="s">
        <v>1275</v>
      </c>
    </row>
    <row r="2187" spans="1:9" ht="36" x14ac:dyDescent="0.25">
      <c r="A2187" s="13" t="s">
        <v>654</v>
      </c>
      <c r="B2187" s="13" t="s">
        <v>101</v>
      </c>
      <c r="C2187" s="7" t="s">
        <v>655</v>
      </c>
      <c r="D2187" s="13" t="s">
        <v>125</v>
      </c>
      <c r="E2187" s="7" t="s">
        <v>4328</v>
      </c>
      <c r="F2187" s="7" t="s">
        <v>4329</v>
      </c>
      <c r="G2187" s="13" t="s">
        <v>122</v>
      </c>
      <c r="H2187" s="13" t="s">
        <v>659</v>
      </c>
      <c r="I2187" s="13"/>
    </row>
    <row r="2188" spans="1:9" ht="36" x14ac:dyDescent="0.25">
      <c r="A2188" s="15" t="s">
        <v>654</v>
      </c>
      <c r="B2188" s="15" t="s">
        <v>101</v>
      </c>
      <c r="C2188" s="9" t="s">
        <v>655</v>
      </c>
      <c r="D2188" s="15" t="s">
        <v>126</v>
      </c>
      <c r="E2188" s="9" t="s">
        <v>4330</v>
      </c>
      <c r="F2188" s="9"/>
      <c r="G2188" s="15" t="s">
        <v>122</v>
      </c>
      <c r="H2188" s="15" t="s">
        <v>662</v>
      </c>
      <c r="I2188" s="15" t="s">
        <v>1275</v>
      </c>
    </row>
    <row r="2189" spans="1:9" ht="36" x14ac:dyDescent="0.25">
      <c r="A2189" s="13" t="s">
        <v>654</v>
      </c>
      <c r="B2189" s="13" t="s">
        <v>101</v>
      </c>
      <c r="C2189" s="7" t="s">
        <v>655</v>
      </c>
      <c r="D2189" s="13" t="s">
        <v>126</v>
      </c>
      <c r="E2189" s="7" t="s">
        <v>4331</v>
      </c>
      <c r="F2189" s="7"/>
      <c r="G2189" s="13" t="s">
        <v>122</v>
      </c>
      <c r="H2189" s="13" t="s">
        <v>662</v>
      </c>
      <c r="I2189" s="13" t="s">
        <v>1275</v>
      </c>
    </row>
    <row r="2190" spans="1:9" ht="36" x14ac:dyDescent="0.25">
      <c r="A2190" s="15" t="s">
        <v>654</v>
      </c>
      <c r="B2190" s="15" t="s">
        <v>101</v>
      </c>
      <c r="C2190" s="9" t="s">
        <v>655</v>
      </c>
      <c r="D2190" s="15" t="s">
        <v>126</v>
      </c>
      <c r="E2190" s="9" t="s">
        <v>4332</v>
      </c>
      <c r="F2190" s="9" t="s">
        <v>4333</v>
      </c>
      <c r="G2190" s="15" t="s">
        <v>122</v>
      </c>
      <c r="H2190" s="15" t="s">
        <v>662</v>
      </c>
      <c r="I2190" s="15" t="s">
        <v>1275</v>
      </c>
    </row>
    <row r="2191" spans="1:9" ht="36" x14ac:dyDescent="0.25">
      <c r="A2191" s="13" t="s">
        <v>654</v>
      </c>
      <c r="B2191" s="13" t="s">
        <v>101</v>
      </c>
      <c r="C2191" s="7" t="s">
        <v>655</v>
      </c>
      <c r="D2191" s="13" t="s">
        <v>126</v>
      </c>
      <c r="E2191" s="7" t="s">
        <v>4334</v>
      </c>
      <c r="F2191" s="7" t="s">
        <v>4335</v>
      </c>
      <c r="G2191" s="13" t="s">
        <v>121</v>
      </c>
      <c r="H2191" s="13" t="s">
        <v>662</v>
      </c>
      <c r="I2191" s="13" t="s">
        <v>1275</v>
      </c>
    </row>
    <row r="2192" spans="1:9" ht="36" x14ac:dyDescent="0.25">
      <c r="A2192" s="15" t="s">
        <v>654</v>
      </c>
      <c r="B2192" s="15" t="s">
        <v>101</v>
      </c>
      <c r="C2192" s="9" t="s">
        <v>655</v>
      </c>
      <c r="D2192" s="15" t="s">
        <v>127</v>
      </c>
      <c r="E2192" s="9" t="s">
        <v>4336</v>
      </c>
      <c r="F2192" s="9"/>
      <c r="G2192" s="15" t="s">
        <v>122</v>
      </c>
      <c r="H2192" s="15" t="s">
        <v>662</v>
      </c>
      <c r="I2192" s="15"/>
    </row>
    <row r="2193" spans="1:9" ht="36" x14ac:dyDescent="0.25">
      <c r="A2193" s="13" t="s">
        <v>654</v>
      </c>
      <c r="B2193" s="13" t="s">
        <v>101</v>
      </c>
      <c r="C2193" s="7" t="s">
        <v>655</v>
      </c>
      <c r="D2193" s="13" t="s">
        <v>127</v>
      </c>
      <c r="E2193" s="7" t="s">
        <v>4337</v>
      </c>
      <c r="F2193" s="7"/>
      <c r="G2193" s="13" t="s">
        <v>122</v>
      </c>
      <c r="H2193" s="13" t="s">
        <v>662</v>
      </c>
      <c r="I2193" s="13"/>
    </row>
    <row r="2194" spans="1:9" ht="36" x14ac:dyDescent="0.25">
      <c r="A2194" s="15" t="s">
        <v>654</v>
      </c>
      <c r="B2194" s="15" t="s">
        <v>101</v>
      </c>
      <c r="C2194" s="9" t="s">
        <v>655</v>
      </c>
      <c r="D2194" s="15" t="s">
        <v>127</v>
      </c>
      <c r="E2194" s="9" t="s">
        <v>4338</v>
      </c>
      <c r="F2194" s="9" t="s">
        <v>3649</v>
      </c>
      <c r="G2194" s="15" t="s">
        <v>122</v>
      </c>
      <c r="H2194" s="15" t="s">
        <v>662</v>
      </c>
      <c r="I2194" s="15"/>
    </row>
    <row r="2195" spans="1:9" ht="36" x14ac:dyDescent="0.25">
      <c r="A2195" s="13" t="s">
        <v>654</v>
      </c>
      <c r="B2195" s="13" t="s">
        <v>101</v>
      </c>
      <c r="C2195" s="7" t="s">
        <v>655</v>
      </c>
      <c r="D2195" s="13" t="s">
        <v>127</v>
      </c>
      <c r="E2195" s="7" t="s">
        <v>4339</v>
      </c>
      <c r="F2195" s="7"/>
      <c r="G2195" s="13" t="s">
        <v>122</v>
      </c>
      <c r="H2195" s="13" t="s">
        <v>662</v>
      </c>
      <c r="I2195" s="13"/>
    </row>
    <row r="2196" spans="1:9" ht="36" x14ac:dyDescent="0.25">
      <c r="A2196" s="15" t="s">
        <v>654</v>
      </c>
      <c r="B2196" s="15" t="s">
        <v>101</v>
      </c>
      <c r="C2196" s="9" t="s">
        <v>655</v>
      </c>
      <c r="D2196" s="15" t="s">
        <v>127</v>
      </c>
      <c r="E2196" s="9" t="s">
        <v>4340</v>
      </c>
      <c r="F2196" s="9"/>
      <c r="G2196" s="15" t="s">
        <v>122</v>
      </c>
      <c r="H2196" s="15" t="s">
        <v>662</v>
      </c>
      <c r="I2196" s="15"/>
    </row>
    <row r="2197" spans="1:9" ht="36" x14ac:dyDescent="0.25">
      <c r="A2197" s="13" t="s">
        <v>654</v>
      </c>
      <c r="B2197" s="13" t="s">
        <v>101</v>
      </c>
      <c r="C2197" s="7" t="s">
        <v>655</v>
      </c>
      <c r="D2197" s="13" t="s">
        <v>127</v>
      </c>
      <c r="E2197" s="7" t="s">
        <v>4341</v>
      </c>
      <c r="F2197" s="7"/>
      <c r="G2197" s="13" t="s">
        <v>122</v>
      </c>
      <c r="H2197" s="13" t="s">
        <v>662</v>
      </c>
      <c r="I2197" s="13"/>
    </row>
    <row r="2198" spans="1:9" ht="36" x14ac:dyDescent="0.25">
      <c r="A2198" s="15" t="s">
        <v>654</v>
      </c>
      <c r="B2198" s="15" t="s">
        <v>101</v>
      </c>
      <c r="C2198" s="9" t="s">
        <v>655</v>
      </c>
      <c r="D2198" s="15" t="s">
        <v>127</v>
      </c>
      <c r="E2198" s="9" t="s">
        <v>4342</v>
      </c>
      <c r="F2198" s="9"/>
      <c r="G2198" s="15" t="s">
        <v>122</v>
      </c>
      <c r="H2198" s="15" t="s">
        <v>662</v>
      </c>
      <c r="I2198" s="15"/>
    </row>
    <row r="2199" spans="1:9" ht="36" x14ac:dyDescent="0.25">
      <c r="A2199" s="13" t="s">
        <v>654</v>
      </c>
      <c r="B2199" s="13" t="s">
        <v>101</v>
      </c>
      <c r="C2199" s="7" t="s">
        <v>655</v>
      </c>
      <c r="D2199" s="13" t="s">
        <v>127</v>
      </c>
      <c r="E2199" s="7" t="s">
        <v>4343</v>
      </c>
      <c r="F2199" s="7"/>
      <c r="G2199" s="13" t="s">
        <v>122</v>
      </c>
      <c r="H2199" s="13" t="s">
        <v>662</v>
      </c>
      <c r="I2199" s="13"/>
    </row>
    <row r="2200" spans="1:9" ht="36" x14ac:dyDescent="0.25">
      <c r="A2200" s="15" t="s">
        <v>654</v>
      </c>
      <c r="B2200" s="15" t="s">
        <v>101</v>
      </c>
      <c r="C2200" s="9" t="s">
        <v>655</v>
      </c>
      <c r="D2200" s="15" t="s">
        <v>127</v>
      </c>
      <c r="E2200" s="9" t="s">
        <v>4344</v>
      </c>
      <c r="F2200" s="9"/>
      <c r="G2200" s="15" t="s">
        <v>122</v>
      </c>
      <c r="H2200" s="15" t="s">
        <v>662</v>
      </c>
      <c r="I2200" s="15"/>
    </row>
    <row r="2201" spans="1:9" ht="36" x14ac:dyDescent="0.25">
      <c r="A2201" s="13" t="s">
        <v>654</v>
      </c>
      <c r="B2201" s="13" t="s">
        <v>101</v>
      </c>
      <c r="C2201" s="7" t="s">
        <v>655</v>
      </c>
      <c r="D2201" s="13" t="s">
        <v>127</v>
      </c>
      <c r="E2201" s="7" t="s">
        <v>4345</v>
      </c>
      <c r="F2201" s="7"/>
      <c r="G2201" s="13" t="s">
        <v>122</v>
      </c>
      <c r="H2201" s="13" t="s">
        <v>4346</v>
      </c>
      <c r="I2201" s="13" t="s">
        <v>1275</v>
      </c>
    </row>
    <row r="2202" spans="1:9" ht="36" x14ac:dyDescent="0.25">
      <c r="A2202" s="15" t="s">
        <v>654</v>
      </c>
      <c r="B2202" s="15" t="s">
        <v>101</v>
      </c>
      <c r="C2202" s="9" t="s">
        <v>655</v>
      </c>
      <c r="D2202" s="15" t="s">
        <v>127</v>
      </c>
      <c r="E2202" s="9" t="s">
        <v>4347</v>
      </c>
      <c r="F2202" s="9"/>
      <c r="G2202" s="15" t="s">
        <v>122</v>
      </c>
      <c r="H2202" s="15" t="s">
        <v>4346</v>
      </c>
      <c r="I2202" s="15" t="s">
        <v>1275</v>
      </c>
    </row>
    <row r="2203" spans="1:9" ht="36" x14ac:dyDescent="0.25">
      <c r="A2203" s="13" t="s">
        <v>654</v>
      </c>
      <c r="B2203" s="13" t="s">
        <v>101</v>
      </c>
      <c r="C2203" s="7" t="s">
        <v>655</v>
      </c>
      <c r="D2203" s="13" t="s">
        <v>127</v>
      </c>
      <c r="E2203" s="7" t="s">
        <v>4348</v>
      </c>
      <c r="F2203" s="7" t="s">
        <v>4028</v>
      </c>
      <c r="G2203" s="13" t="s">
        <v>121</v>
      </c>
      <c r="H2203" s="13" t="s">
        <v>4346</v>
      </c>
      <c r="I2203" s="13" t="s">
        <v>1275</v>
      </c>
    </row>
    <row r="2204" spans="1:9" ht="18" x14ac:dyDescent="0.25">
      <c r="A2204" s="15" t="s">
        <v>657</v>
      </c>
      <c r="B2204" s="15" t="s">
        <v>101</v>
      </c>
      <c r="C2204" s="9" t="s">
        <v>658</v>
      </c>
      <c r="D2204" s="15" t="s">
        <v>126</v>
      </c>
      <c r="E2204" s="9" t="s">
        <v>4349</v>
      </c>
      <c r="F2204" s="9" t="s">
        <v>4350</v>
      </c>
      <c r="G2204" s="15" t="s">
        <v>122</v>
      </c>
      <c r="H2204" s="15" t="s">
        <v>659</v>
      </c>
      <c r="I2204" s="15"/>
    </row>
    <row r="2205" spans="1:9" ht="18" x14ac:dyDescent="0.25">
      <c r="A2205" s="13" t="s">
        <v>657</v>
      </c>
      <c r="B2205" s="13" t="s">
        <v>101</v>
      </c>
      <c r="C2205" s="7" t="s">
        <v>658</v>
      </c>
      <c r="D2205" s="13" t="s">
        <v>126</v>
      </c>
      <c r="E2205" s="7" t="s">
        <v>4351</v>
      </c>
      <c r="F2205" s="7" t="s">
        <v>4352</v>
      </c>
      <c r="G2205" s="13" t="s">
        <v>122</v>
      </c>
      <c r="H2205" s="13" t="s">
        <v>659</v>
      </c>
      <c r="I2205" s="13"/>
    </row>
    <row r="2206" spans="1:9" ht="18" x14ac:dyDescent="0.25">
      <c r="A2206" s="15" t="s">
        <v>657</v>
      </c>
      <c r="B2206" s="15" t="s">
        <v>101</v>
      </c>
      <c r="C2206" s="9" t="s">
        <v>658</v>
      </c>
      <c r="D2206" s="15" t="s">
        <v>126</v>
      </c>
      <c r="E2206" s="9" t="s">
        <v>4353</v>
      </c>
      <c r="F2206" s="9" t="s">
        <v>4354</v>
      </c>
      <c r="G2206" s="15" t="s">
        <v>122</v>
      </c>
      <c r="H2206" s="15" t="s">
        <v>659</v>
      </c>
      <c r="I2206" s="15"/>
    </row>
    <row r="2207" spans="1:9" ht="18" x14ac:dyDescent="0.25">
      <c r="A2207" s="13" t="s">
        <v>657</v>
      </c>
      <c r="B2207" s="13" t="s">
        <v>101</v>
      </c>
      <c r="C2207" s="7" t="s">
        <v>658</v>
      </c>
      <c r="D2207" s="13" t="s">
        <v>126</v>
      </c>
      <c r="E2207" s="7" t="s">
        <v>4355</v>
      </c>
      <c r="F2207" s="7"/>
      <c r="G2207" s="13" t="s">
        <v>123</v>
      </c>
      <c r="H2207" s="13" t="s">
        <v>659</v>
      </c>
      <c r="I2207" s="13"/>
    </row>
    <row r="2208" spans="1:9" ht="18" x14ac:dyDescent="0.25">
      <c r="A2208" s="15" t="s">
        <v>660</v>
      </c>
      <c r="B2208" s="15" t="s">
        <v>101</v>
      </c>
      <c r="C2208" s="9" t="s">
        <v>661</v>
      </c>
      <c r="D2208" s="15" t="s">
        <v>126</v>
      </c>
      <c r="E2208" s="9" t="s">
        <v>4356</v>
      </c>
      <c r="F2208" s="9" t="s">
        <v>4350</v>
      </c>
      <c r="G2208" s="15" t="s">
        <v>122</v>
      </c>
      <c r="H2208" s="15" t="s">
        <v>662</v>
      </c>
      <c r="I2208" s="15"/>
    </row>
    <row r="2209" spans="1:9" ht="18" x14ac:dyDescent="0.25">
      <c r="A2209" s="13" t="s">
        <v>660</v>
      </c>
      <c r="B2209" s="13" t="s">
        <v>101</v>
      </c>
      <c r="C2209" s="7" t="s">
        <v>661</v>
      </c>
      <c r="D2209" s="13" t="s">
        <v>126</v>
      </c>
      <c r="E2209" s="7" t="s">
        <v>4357</v>
      </c>
      <c r="F2209" s="7" t="s">
        <v>4358</v>
      </c>
      <c r="G2209" s="13" t="s">
        <v>122</v>
      </c>
      <c r="H2209" s="13" t="s">
        <v>662</v>
      </c>
      <c r="I2209" s="13"/>
    </row>
    <row r="2210" spans="1:9" ht="18" x14ac:dyDescent="0.25">
      <c r="A2210" s="15" t="s">
        <v>660</v>
      </c>
      <c r="B2210" s="15" t="s">
        <v>101</v>
      </c>
      <c r="C2210" s="9" t="s">
        <v>661</v>
      </c>
      <c r="D2210" s="15" t="s">
        <v>126</v>
      </c>
      <c r="E2210" s="9" t="s">
        <v>4359</v>
      </c>
      <c r="F2210" s="9" t="s">
        <v>4360</v>
      </c>
      <c r="G2210" s="15" t="s">
        <v>122</v>
      </c>
      <c r="H2210" s="15" t="s">
        <v>662</v>
      </c>
      <c r="I2210" s="15"/>
    </row>
    <row r="2211" spans="1:9" ht="18" x14ac:dyDescent="0.25">
      <c r="A2211" s="13" t="s">
        <v>660</v>
      </c>
      <c r="B2211" s="13" t="s">
        <v>101</v>
      </c>
      <c r="C2211" s="7" t="s">
        <v>661</v>
      </c>
      <c r="D2211" s="13" t="s">
        <v>126</v>
      </c>
      <c r="E2211" s="7" t="s">
        <v>4361</v>
      </c>
      <c r="F2211" s="7"/>
      <c r="G2211" s="13" t="s">
        <v>122</v>
      </c>
      <c r="H2211" s="13" t="s">
        <v>662</v>
      </c>
      <c r="I2211" s="13"/>
    </row>
    <row r="2212" spans="1:9" ht="18" x14ac:dyDescent="0.25">
      <c r="A2212" s="15" t="s">
        <v>660</v>
      </c>
      <c r="B2212" s="15" t="s">
        <v>101</v>
      </c>
      <c r="C2212" s="9" t="s">
        <v>661</v>
      </c>
      <c r="D2212" s="15" t="s">
        <v>126</v>
      </c>
      <c r="E2212" s="9" t="s">
        <v>4362</v>
      </c>
      <c r="F2212" s="9" t="s">
        <v>4363</v>
      </c>
      <c r="G2212" s="15" t="s">
        <v>122</v>
      </c>
      <c r="H2212" s="15" t="s">
        <v>662</v>
      </c>
      <c r="I2212" s="15"/>
    </row>
    <row r="2213" spans="1:9" ht="18" x14ac:dyDescent="0.25">
      <c r="A2213" s="13" t="s">
        <v>660</v>
      </c>
      <c r="B2213" s="13" t="s">
        <v>101</v>
      </c>
      <c r="C2213" s="7" t="s">
        <v>661</v>
      </c>
      <c r="D2213" s="13" t="s">
        <v>126</v>
      </c>
      <c r="E2213" s="7" t="s">
        <v>4364</v>
      </c>
      <c r="F2213" s="7"/>
      <c r="G2213" s="13" t="s">
        <v>122</v>
      </c>
      <c r="H2213" s="13" t="s">
        <v>662</v>
      </c>
      <c r="I2213" s="13"/>
    </row>
    <row r="2214" spans="1:9" ht="36" x14ac:dyDescent="0.25">
      <c r="A2214" s="15" t="s">
        <v>663</v>
      </c>
      <c r="B2214" s="15" t="s">
        <v>101</v>
      </c>
      <c r="C2214" s="9" t="s">
        <v>664</v>
      </c>
      <c r="D2214" s="15" t="s">
        <v>125</v>
      </c>
      <c r="E2214" s="9" t="s">
        <v>4365</v>
      </c>
      <c r="F2214" s="9" t="s">
        <v>4366</v>
      </c>
      <c r="G2214" s="15" t="s">
        <v>123</v>
      </c>
      <c r="H2214" s="15" t="s">
        <v>4346</v>
      </c>
      <c r="I2214" s="15"/>
    </row>
    <row r="2215" spans="1:9" ht="36" x14ac:dyDescent="0.25">
      <c r="A2215" s="13" t="s">
        <v>663</v>
      </c>
      <c r="B2215" s="13" t="s">
        <v>101</v>
      </c>
      <c r="C2215" s="7" t="s">
        <v>664</v>
      </c>
      <c r="D2215" s="13" t="s">
        <v>125</v>
      </c>
      <c r="E2215" s="7" t="s">
        <v>4367</v>
      </c>
      <c r="F2215" s="7"/>
      <c r="G2215" s="13" t="s">
        <v>122</v>
      </c>
      <c r="H2215" s="13" t="s">
        <v>4346</v>
      </c>
      <c r="I2215" s="13"/>
    </row>
    <row r="2216" spans="1:9" ht="36" x14ac:dyDescent="0.25">
      <c r="A2216" s="15" t="s">
        <v>663</v>
      </c>
      <c r="B2216" s="15" t="s">
        <v>101</v>
      </c>
      <c r="C2216" s="9" t="s">
        <v>664</v>
      </c>
      <c r="D2216" s="15" t="s">
        <v>125</v>
      </c>
      <c r="E2216" s="9" t="s">
        <v>4368</v>
      </c>
      <c r="F2216" s="9"/>
      <c r="G2216" s="15" t="s">
        <v>122</v>
      </c>
      <c r="H2216" s="15" t="s">
        <v>4346</v>
      </c>
      <c r="I2216" s="15"/>
    </row>
    <row r="2217" spans="1:9" ht="36" x14ac:dyDescent="0.25">
      <c r="A2217" s="13" t="s">
        <v>663</v>
      </c>
      <c r="B2217" s="13" t="s">
        <v>101</v>
      </c>
      <c r="C2217" s="7" t="s">
        <v>664</v>
      </c>
      <c r="D2217" s="13" t="s">
        <v>126</v>
      </c>
      <c r="E2217" s="7" t="s">
        <v>4369</v>
      </c>
      <c r="F2217" s="7" t="s">
        <v>4370</v>
      </c>
      <c r="G2217" s="13" t="s">
        <v>122</v>
      </c>
      <c r="H2217" s="13" t="s">
        <v>4346</v>
      </c>
      <c r="I2217" s="13" t="s">
        <v>1275</v>
      </c>
    </row>
    <row r="2218" spans="1:9" ht="36" x14ac:dyDescent="0.25">
      <c r="A2218" s="15" t="s">
        <v>663</v>
      </c>
      <c r="B2218" s="15" t="s">
        <v>101</v>
      </c>
      <c r="C2218" s="9" t="s">
        <v>664</v>
      </c>
      <c r="D2218" s="15" t="s">
        <v>126</v>
      </c>
      <c r="E2218" s="9" t="s">
        <v>4371</v>
      </c>
      <c r="F2218" s="9" t="s">
        <v>4372</v>
      </c>
      <c r="G2218" s="15" t="s">
        <v>122</v>
      </c>
      <c r="H2218" s="15" t="s">
        <v>4346</v>
      </c>
      <c r="I2218" s="15" t="s">
        <v>1275</v>
      </c>
    </row>
    <row r="2219" spans="1:9" ht="36" x14ac:dyDescent="0.25">
      <c r="A2219" s="13" t="s">
        <v>663</v>
      </c>
      <c r="B2219" s="13" t="s">
        <v>101</v>
      </c>
      <c r="C2219" s="7" t="s">
        <v>664</v>
      </c>
      <c r="D2219" s="13" t="s">
        <v>126</v>
      </c>
      <c r="E2219" s="7" t="s">
        <v>4373</v>
      </c>
      <c r="F2219" s="7"/>
      <c r="G2219" s="13" t="s">
        <v>122</v>
      </c>
      <c r="H2219" s="13" t="s">
        <v>4346</v>
      </c>
      <c r="I2219" s="13" t="s">
        <v>1275</v>
      </c>
    </row>
    <row r="2220" spans="1:9" ht="36" x14ac:dyDescent="0.25">
      <c r="A2220" s="15" t="s">
        <v>663</v>
      </c>
      <c r="B2220" s="15" t="s">
        <v>101</v>
      </c>
      <c r="C2220" s="9" t="s">
        <v>664</v>
      </c>
      <c r="D2220" s="15" t="s">
        <v>126</v>
      </c>
      <c r="E2220" s="9" t="s">
        <v>4374</v>
      </c>
      <c r="F2220" s="9" t="s">
        <v>4375</v>
      </c>
      <c r="G2220" s="15" t="s">
        <v>122</v>
      </c>
      <c r="H2220" s="15" t="s">
        <v>4346</v>
      </c>
      <c r="I2220" s="15" t="s">
        <v>1275</v>
      </c>
    </row>
    <row r="2221" spans="1:9" ht="36" x14ac:dyDescent="0.25">
      <c r="A2221" s="13" t="s">
        <v>663</v>
      </c>
      <c r="B2221" s="13" t="s">
        <v>101</v>
      </c>
      <c r="C2221" s="7" t="s">
        <v>664</v>
      </c>
      <c r="D2221" s="13" t="s">
        <v>126</v>
      </c>
      <c r="E2221" s="7" t="s">
        <v>4376</v>
      </c>
      <c r="F2221" s="7" t="s">
        <v>4377</v>
      </c>
      <c r="G2221" s="13" t="s">
        <v>122</v>
      </c>
      <c r="H2221" s="13" t="s">
        <v>4346</v>
      </c>
      <c r="I2221" s="13" t="s">
        <v>1275</v>
      </c>
    </row>
    <row r="2222" spans="1:9" ht="36" x14ac:dyDescent="0.25">
      <c r="A2222" s="15" t="s">
        <v>663</v>
      </c>
      <c r="B2222" s="15" t="s">
        <v>101</v>
      </c>
      <c r="C2222" s="9" t="s">
        <v>664</v>
      </c>
      <c r="D2222" s="15" t="s">
        <v>126</v>
      </c>
      <c r="E2222" s="9" t="s">
        <v>4378</v>
      </c>
      <c r="F2222" s="9"/>
      <c r="G2222" s="15" t="s">
        <v>122</v>
      </c>
      <c r="H2222" s="15" t="s">
        <v>4346</v>
      </c>
      <c r="I2222" s="15" t="s">
        <v>1275</v>
      </c>
    </row>
    <row r="2223" spans="1:9" ht="36" x14ac:dyDescent="0.25">
      <c r="A2223" s="13" t="s">
        <v>663</v>
      </c>
      <c r="B2223" s="13" t="s">
        <v>101</v>
      </c>
      <c r="C2223" s="7" t="s">
        <v>664</v>
      </c>
      <c r="D2223" s="13" t="s">
        <v>126</v>
      </c>
      <c r="E2223" s="7" t="s">
        <v>4379</v>
      </c>
      <c r="F2223" s="7"/>
      <c r="G2223" s="13" t="s">
        <v>122</v>
      </c>
      <c r="H2223" s="13" t="s">
        <v>4346</v>
      </c>
      <c r="I2223" s="13" t="s">
        <v>1275</v>
      </c>
    </row>
    <row r="2224" spans="1:9" ht="36" x14ac:dyDescent="0.25">
      <c r="A2224" s="15" t="s">
        <v>663</v>
      </c>
      <c r="B2224" s="15" t="s">
        <v>101</v>
      </c>
      <c r="C2224" s="9" t="s">
        <v>664</v>
      </c>
      <c r="D2224" s="15" t="s">
        <v>126</v>
      </c>
      <c r="E2224" s="9" t="s">
        <v>4380</v>
      </c>
      <c r="F2224" s="9"/>
      <c r="G2224" s="15" t="s">
        <v>122</v>
      </c>
      <c r="H2224" s="15" t="s">
        <v>4381</v>
      </c>
      <c r="I2224" s="15"/>
    </row>
    <row r="2225" spans="1:9" ht="36" x14ac:dyDescent="0.25">
      <c r="A2225" s="13" t="s">
        <v>663</v>
      </c>
      <c r="B2225" s="13" t="s">
        <v>101</v>
      </c>
      <c r="C2225" s="7" t="s">
        <v>664</v>
      </c>
      <c r="D2225" s="13" t="s">
        <v>126</v>
      </c>
      <c r="E2225" s="7" t="s">
        <v>4382</v>
      </c>
      <c r="F2225" s="7" t="s">
        <v>4383</v>
      </c>
      <c r="G2225" s="13" t="s">
        <v>122</v>
      </c>
      <c r="H2225" s="13" t="s">
        <v>4381</v>
      </c>
      <c r="I2225" s="13"/>
    </row>
    <row r="2226" spans="1:9" ht="36" x14ac:dyDescent="0.25">
      <c r="A2226" s="15" t="s">
        <v>663</v>
      </c>
      <c r="B2226" s="15" t="s">
        <v>101</v>
      </c>
      <c r="C2226" s="9" t="s">
        <v>664</v>
      </c>
      <c r="D2226" s="15" t="s">
        <v>126</v>
      </c>
      <c r="E2226" s="9" t="s">
        <v>4384</v>
      </c>
      <c r="F2226" s="9"/>
      <c r="G2226" s="15" t="s">
        <v>121</v>
      </c>
      <c r="H2226" s="15" t="s">
        <v>4381</v>
      </c>
      <c r="I2226" s="15"/>
    </row>
    <row r="2227" spans="1:9" ht="36" x14ac:dyDescent="0.25">
      <c r="A2227" s="13" t="s">
        <v>663</v>
      </c>
      <c r="B2227" s="13" t="s">
        <v>101</v>
      </c>
      <c r="C2227" s="7" t="s">
        <v>664</v>
      </c>
      <c r="D2227" s="13" t="s">
        <v>126</v>
      </c>
      <c r="E2227" s="7" t="s">
        <v>4385</v>
      </c>
      <c r="F2227" s="7"/>
      <c r="G2227" s="13" t="s">
        <v>122</v>
      </c>
      <c r="H2227" s="13" t="s">
        <v>4381</v>
      </c>
      <c r="I2227" s="13"/>
    </row>
    <row r="2228" spans="1:9" ht="36" x14ac:dyDescent="0.25">
      <c r="A2228" s="15" t="s">
        <v>663</v>
      </c>
      <c r="B2228" s="15" t="s">
        <v>101</v>
      </c>
      <c r="C2228" s="9" t="s">
        <v>664</v>
      </c>
      <c r="D2228" s="15" t="s">
        <v>126</v>
      </c>
      <c r="E2228" s="9" t="s">
        <v>4386</v>
      </c>
      <c r="F2228" s="9"/>
      <c r="G2228" s="15" t="s">
        <v>122</v>
      </c>
      <c r="H2228" s="15" t="s">
        <v>4381</v>
      </c>
      <c r="I2228" s="15"/>
    </row>
    <row r="2229" spans="1:9" ht="36" x14ac:dyDescent="0.25">
      <c r="A2229" s="13" t="s">
        <v>666</v>
      </c>
      <c r="B2229" s="13" t="s">
        <v>101</v>
      </c>
      <c r="C2229" s="7" t="s">
        <v>667</v>
      </c>
      <c r="D2229" s="13" t="s">
        <v>125</v>
      </c>
      <c r="E2229" s="7" t="s">
        <v>4387</v>
      </c>
      <c r="F2229" s="7" t="s">
        <v>4388</v>
      </c>
      <c r="G2229" s="13" t="s">
        <v>123</v>
      </c>
      <c r="H2229" s="13" t="s">
        <v>4381</v>
      </c>
      <c r="I2229" s="13"/>
    </row>
    <row r="2230" spans="1:9" ht="18" x14ac:dyDescent="0.25">
      <c r="A2230" s="15" t="s">
        <v>666</v>
      </c>
      <c r="B2230" s="15" t="s">
        <v>101</v>
      </c>
      <c r="C2230" s="9" t="s">
        <v>667</v>
      </c>
      <c r="D2230" s="15" t="s">
        <v>125</v>
      </c>
      <c r="E2230" s="9" t="s">
        <v>4389</v>
      </c>
      <c r="F2230" s="9"/>
      <c r="G2230" s="15" t="s">
        <v>123</v>
      </c>
      <c r="H2230" s="15" t="s">
        <v>4381</v>
      </c>
      <c r="I2230" s="15"/>
    </row>
    <row r="2231" spans="1:9" ht="18" x14ac:dyDescent="0.25">
      <c r="A2231" s="13" t="s">
        <v>666</v>
      </c>
      <c r="B2231" s="13" t="s">
        <v>101</v>
      </c>
      <c r="C2231" s="7" t="s">
        <v>667</v>
      </c>
      <c r="D2231" s="13" t="s">
        <v>125</v>
      </c>
      <c r="E2231" s="7" t="s">
        <v>4390</v>
      </c>
      <c r="F2231" s="7"/>
      <c r="G2231" s="13" t="s">
        <v>122</v>
      </c>
      <c r="H2231" s="13" t="s">
        <v>4381</v>
      </c>
      <c r="I2231" s="13"/>
    </row>
    <row r="2232" spans="1:9" ht="18" x14ac:dyDescent="0.25">
      <c r="A2232" s="15" t="s">
        <v>666</v>
      </c>
      <c r="B2232" s="15" t="s">
        <v>101</v>
      </c>
      <c r="C2232" s="9" t="s">
        <v>667</v>
      </c>
      <c r="D2232" s="15" t="s">
        <v>125</v>
      </c>
      <c r="E2232" s="9" t="s">
        <v>4391</v>
      </c>
      <c r="F2232" s="9"/>
      <c r="G2232" s="15" t="s">
        <v>122</v>
      </c>
      <c r="H2232" s="15" t="s">
        <v>4381</v>
      </c>
      <c r="I2232" s="15"/>
    </row>
    <row r="2233" spans="1:9" ht="18" x14ac:dyDescent="0.25">
      <c r="A2233" s="13" t="s">
        <v>666</v>
      </c>
      <c r="B2233" s="13" t="s">
        <v>101</v>
      </c>
      <c r="C2233" s="7" t="s">
        <v>667</v>
      </c>
      <c r="D2233" s="13" t="s">
        <v>125</v>
      </c>
      <c r="E2233" s="7" t="s">
        <v>4392</v>
      </c>
      <c r="F2233" s="7"/>
      <c r="G2233" s="13" t="s">
        <v>122</v>
      </c>
      <c r="H2233" s="13" t="s">
        <v>4381</v>
      </c>
      <c r="I2233" s="13"/>
    </row>
    <row r="2234" spans="1:9" ht="18" x14ac:dyDescent="0.25">
      <c r="A2234" s="15" t="s">
        <v>666</v>
      </c>
      <c r="B2234" s="15" t="s">
        <v>101</v>
      </c>
      <c r="C2234" s="9" t="s">
        <v>667</v>
      </c>
      <c r="D2234" s="15" t="s">
        <v>125</v>
      </c>
      <c r="E2234" s="9" t="s">
        <v>4393</v>
      </c>
      <c r="F2234" s="9" t="s">
        <v>4394</v>
      </c>
      <c r="G2234" s="15" t="s">
        <v>122</v>
      </c>
      <c r="H2234" s="15" t="s">
        <v>4381</v>
      </c>
      <c r="I2234" s="15"/>
    </row>
    <row r="2235" spans="1:9" ht="18" x14ac:dyDescent="0.25">
      <c r="A2235" s="13" t="s">
        <v>666</v>
      </c>
      <c r="B2235" s="13" t="s">
        <v>101</v>
      </c>
      <c r="C2235" s="7" t="s">
        <v>667</v>
      </c>
      <c r="D2235" s="13" t="s">
        <v>126</v>
      </c>
      <c r="E2235" s="7" t="s">
        <v>4395</v>
      </c>
      <c r="F2235" s="7"/>
      <c r="G2235" s="13" t="s">
        <v>122</v>
      </c>
      <c r="H2235" s="13" t="s">
        <v>4381</v>
      </c>
      <c r="I2235" s="13" t="s">
        <v>1275</v>
      </c>
    </row>
    <row r="2236" spans="1:9" ht="18" x14ac:dyDescent="0.25">
      <c r="A2236" s="15" t="s">
        <v>666</v>
      </c>
      <c r="B2236" s="15" t="s">
        <v>101</v>
      </c>
      <c r="C2236" s="9" t="s">
        <v>667</v>
      </c>
      <c r="D2236" s="15" t="s">
        <v>126</v>
      </c>
      <c r="E2236" s="9" t="s">
        <v>4396</v>
      </c>
      <c r="F2236" s="9" t="s">
        <v>4397</v>
      </c>
      <c r="G2236" s="15" t="s">
        <v>122</v>
      </c>
      <c r="H2236" s="15" t="s">
        <v>4381</v>
      </c>
      <c r="I2236" s="15" t="s">
        <v>1275</v>
      </c>
    </row>
    <row r="2237" spans="1:9" ht="18" x14ac:dyDescent="0.25">
      <c r="A2237" s="13" t="s">
        <v>666</v>
      </c>
      <c r="B2237" s="13" t="s">
        <v>101</v>
      </c>
      <c r="C2237" s="7" t="s">
        <v>667</v>
      </c>
      <c r="D2237" s="13" t="s">
        <v>126</v>
      </c>
      <c r="E2237" s="7" t="s">
        <v>4398</v>
      </c>
      <c r="F2237" s="7" t="s">
        <v>4399</v>
      </c>
      <c r="G2237" s="13" t="s">
        <v>122</v>
      </c>
      <c r="H2237" s="13" t="s">
        <v>4381</v>
      </c>
      <c r="I2237" s="13" t="s">
        <v>1275</v>
      </c>
    </row>
    <row r="2238" spans="1:9" ht="18" x14ac:dyDescent="0.25">
      <c r="A2238" s="15" t="s">
        <v>666</v>
      </c>
      <c r="B2238" s="15" t="s">
        <v>101</v>
      </c>
      <c r="C2238" s="9" t="s">
        <v>667</v>
      </c>
      <c r="D2238" s="15" t="s">
        <v>126</v>
      </c>
      <c r="E2238" s="9" t="s">
        <v>4400</v>
      </c>
      <c r="F2238" s="9"/>
      <c r="G2238" s="15" t="s">
        <v>122</v>
      </c>
      <c r="H2238" s="15" t="s">
        <v>4381</v>
      </c>
      <c r="I2238" s="15" t="s">
        <v>1275</v>
      </c>
    </row>
    <row r="2239" spans="1:9" ht="18" x14ac:dyDescent="0.25">
      <c r="A2239" s="13" t="s">
        <v>666</v>
      </c>
      <c r="B2239" s="13" t="s">
        <v>101</v>
      </c>
      <c r="C2239" s="7" t="s">
        <v>667</v>
      </c>
      <c r="D2239" s="13" t="s">
        <v>126</v>
      </c>
      <c r="E2239" s="7" t="s">
        <v>4401</v>
      </c>
      <c r="F2239" s="7"/>
      <c r="G2239" s="13" t="s">
        <v>122</v>
      </c>
      <c r="H2239" s="13" t="s">
        <v>4381</v>
      </c>
      <c r="I2239" s="13" t="s">
        <v>1275</v>
      </c>
    </row>
    <row r="2240" spans="1:9" ht="18" x14ac:dyDescent="0.25">
      <c r="A2240" s="15" t="s">
        <v>666</v>
      </c>
      <c r="B2240" s="15" t="s">
        <v>101</v>
      </c>
      <c r="C2240" s="9" t="s">
        <v>667</v>
      </c>
      <c r="D2240" s="15" t="s">
        <v>126</v>
      </c>
      <c r="E2240" s="9" t="s">
        <v>4402</v>
      </c>
      <c r="F2240" s="9"/>
      <c r="G2240" s="15" t="s">
        <v>122</v>
      </c>
      <c r="H2240" s="15" t="s">
        <v>4403</v>
      </c>
      <c r="I2240" s="15" t="s">
        <v>1275</v>
      </c>
    </row>
    <row r="2241" spans="1:9" ht="18" x14ac:dyDescent="0.25">
      <c r="A2241" s="13" t="s">
        <v>666</v>
      </c>
      <c r="B2241" s="13" t="s">
        <v>101</v>
      </c>
      <c r="C2241" s="7" t="s">
        <v>667</v>
      </c>
      <c r="D2241" s="13" t="s">
        <v>126</v>
      </c>
      <c r="E2241" s="7" t="s">
        <v>4404</v>
      </c>
      <c r="F2241" s="7" t="s">
        <v>4405</v>
      </c>
      <c r="G2241" s="13" t="s">
        <v>122</v>
      </c>
      <c r="H2241" s="13" t="s">
        <v>4406</v>
      </c>
      <c r="I2241" s="13"/>
    </row>
    <row r="2242" spans="1:9" ht="18" x14ac:dyDescent="0.25">
      <c r="A2242" s="15" t="s">
        <v>666</v>
      </c>
      <c r="B2242" s="15" t="s">
        <v>101</v>
      </c>
      <c r="C2242" s="9" t="s">
        <v>667</v>
      </c>
      <c r="D2242" s="15" t="s">
        <v>126</v>
      </c>
      <c r="E2242" s="9" t="s">
        <v>4407</v>
      </c>
      <c r="F2242" s="9"/>
      <c r="G2242" s="15" t="s">
        <v>122</v>
      </c>
      <c r="H2242" s="15" t="s">
        <v>4406</v>
      </c>
      <c r="I2242" s="15"/>
    </row>
    <row r="2243" spans="1:9" ht="18" x14ac:dyDescent="0.25">
      <c r="A2243" s="13" t="s">
        <v>666</v>
      </c>
      <c r="B2243" s="13" t="s">
        <v>101</v>
      </c>
      <c r="C2243" s="7" t="s">
        <v>667</v>
      </c>
      <c r="D2243" s="13" t="s">
        <v>126</v>
      </c>
      <c r="E2243" s="7" t="s">
        <v>4408</v>
      </c>
      <c r="F2243" s="7"/>
      <c r="G2243" s="13" t="s">
        <v>122</v>
      </c>
      <c r="H2243" s="13" t="s">
        <v>4406</v>
      </c>
      <c r="I2243" s="13"/>
    </row>
    <row r="2244" spans="1:9" ht="18" x14ac:dyDescent="0.25">
      <c r="A2244" s="15" t="s">
        <v>666</v>
      </c>
      <c r="B2244" s="15" t="s">
        <v>101</v>
      </c>
      <c r="C2244" s="9" t="s">
        <v>667</v>
      </c>
      <c r="D2244" s="15" t="s">
        <v>126</v>
      </c>
      <c r="E2244" s="9" t="s">
        <v>4409</v>
      </c>
      <c r="F2244" s="9"/>
      <c r="G2244" s="15" t="s">
        <v>122</v>
      </c>
      <c r="H2244" s="15" t="s">
        <v>4406</v>
      </c>
      <c r="I2244" s="15"/>
    </row>
    <row r="2245" spans="1:9" ht="18" x14ac:dyDescent="0.25">
      <c r="A2245" s="13" t="s">
        <v>666</v>
      </c>
      <c r="B2245" s="13" t="s">
        <v>101</v>
      </c>
      <c r="C2245" s="7" t="s">
        <v>667</v>
      </c>
      <c r="D2245" s="13" t="s">
        <v>126</v>
      </c>
      <c r="E2245" s="7" t="s">
        <v>4410</v>
      </c>
      <c r="F2245" s="7"/>
      <c r="G2245" s="13" t="s">
        <v>122</v>
      </c>
      <c r="H2245" s="13" t="s">
        <v>4406</v>
      </c>
      <c r="I2245" s="13"/>
    </row>
    <row r="2246" spans="1:9" ht="18" x14ac:dyDescent="0.25">
      <c r="A2246" s="15" t="s">
        <v>666</v>
      </c>
      <c r="B2246" s="15" t="s">
        <v>101</v>
      </c>
      <c r="C2246" s="9" t="s">
        <v>667</v>
      </c>
      <c r="D2246" s="15" t="s">
        <v>126</v>
      </c>
      <c r="E2246" s="9" t="s">
        <v>4411</v>
      </c>
      <c r="F2246" s="9"/>
      <c r="G2246" s="15" t="s">
        <v>122</v>
      </c>
      <c r="H2246" s="15" t="s">
        <v>4406</v>
      </c>
      <c r="I2246" s="15"/>
    </row>
    <row r="2247" spans="1:9" ht="18" x14ac:dyDescent="0.25">
      <c r="A2247" s="13" t="s">
        <v>666</v>
      </c>
      <c r="B2247" s="13" t="s">
        <v>101</v>
      </c>
      <c r="C2247" s="7" t="s">
        <v>667</v>
      </c>
      <c r="D2247" s="13" t="s">
        <v>126</v>
      </c>
      <c r="E2247" s="7" t="s">
        <v>4412</v>
      </c>
      <c r="F2247" s="7"/>
      <c r="G2247" s="13" t="s">
        <v>122</v>
      </c>
      <c r="H2247" s="13" t="s">
        <v>4406</v>
      </c>
      <c r="I2247" s="13"/>
    </row>
    <row r="2248" spans="1:9" ht="18" x14ac:dyDescent="0.25">
      <c r="A2248" s="15" t="s">
        <v>669</v>
      </c>
      <c r="B2248" s="15" t="s">
        <v>101</v>
      </c>
      <c r="C2248" s="9" t="s">
        <v>670</v>
      </c>
      <c r="D2248" s="15" t="s">
        <v>125</v>
      </c>
      <c r="E2248" s="9" t="s">
        <v>4413</v>
      </c>
      <c r="F2248" s="9"/>
      <c r="G2248" s="15" t="s">
        <v>123</v>
      </c>
      <c r="H2248" s="15" t="s">
        <v>4406</v>
      </c>
      <c r="I2248" s="15"/>
    </row>
    <row r="2249" spans="1:9" ht="36" x14ac:dyDescent="0.25">
      <c r="A2249" s="13" t="s">
        <v>669</v>
      </c>
      <c r="B2249" s="13" t="s">
        <v>101</v>
      </c>
      <c r="C2249" s="7" t="s">
        <v>670</v>
      </c>
      <c r="D2249" s="13" t="s">
        <v>125</v>
      </c>
      <c r="E2249" s="7" t="s">
        <v>4414</v>
      </c>
      <c r="F2249" s="7" t="s">
        <v>4415</v>
      </c>
      <c r="G2249" s="13" t="s">
        <v>122</v>
      </c>
      <c r="H2249" s="13" t="s">
        <v>4406</v>
      </c>
      <c r="I2249" s="13"/>
    </row>
    <row r="2250" spans="1:9" ht="18" x14ac:dyDescent="0.25">
      <c r="A2250" s="15" t="s">
        <v>669</v>
      </c>
      <c r="B2250" s="15" t="s">
        <v>101</v>
      </c>
      <c r="C2250" s="9" t="s">
        <v>670</v>
      </c>
      <c r="D2250" s="15" t="s">
        <v>125</v>
      </c>
      <c r="E2250" s="9" t="s">
        <v>4416</v>
      </c>
      <c r="F2250" s="9" t="s">
        <v>4417</v>
      </c>
      <c r="G2250" s="15" t="s">
        <v>122</v>
      </c>
      <c r="H2250" s="15" t="s">
        <v>4406</v>
      </c>
      <c r="I2250" s="15"/>
    </row>
    <row r="2251" spans="1:9" ht="18" x14ac:dyDescent="0.25">
      <c r="A2251" s="13" t="s">
        <v>669</v>
      </c>
      <c r="B2251" s="13" t="s">
        <v>101</v>
      </c>
      <c r="C2251" s="7" t="s">
        <v>670</v>
      </c>
      <c r="D2251" s="13" t="s">
        <v>125</v>
      </c>
      <c r="E2251" s="7" t="s">
        <v>4418</v>
      </c>
      <c r="F2251" s="7"/>
      <c r="G2251" s="13" t="s">
        <v>122</v>
      </c>
      <c r="H2251" s="13" t="s">
        <v>4406</v>
      </c>
      <c r="I2251" s="13"/>
    </row>
    <row r="2252" spans="1:9" ht="18" x14ac:dyDescent="0.25">
      <c r="A2252" s="15" t="s">
        <v>669</v>
      </c>
      <c r="B2252" s="15" t="s">
        <v>101</v>
      </c>
      <c r="C2252" s="9" t="s">
        <v>670</v>
      </c>
      <c r="D2252" s="15" t="s">
        <v>126</v>
      </c>
      <c r="E2252" s="9" t="s">
        <v>4419</v>
      </c>
      <c r="F2252" s="9"/>
      <c r="G2252" s="15" t="s">
        <v>122</v>
      </c>
      <c r="H2252" s="15" t="s">
        <v>4406</v>
      </c>
      <c r="I2252" s="15" t="s">
        <v>1275</v>
      </c>
    </row>
    <row r="2253" spans="1:9" ht="18" x14ac:dyDescent="0.25">
      <c r="A2253" s="13" t="s">
        <v>669</v>
      </c>
      <c r="B2253" s="13" t="s">
        <v>101</v>
      </c>
      <c r="C2253" s="7" t="s">
        <v>670</v>
      </c>
      <c r="D2253" s="13" t="s">
        <v>126</v>
      </c>
      <c r="E2253" s="7" t="s">
        <v>4420</v>
      </c>
      <c r="F2253" s="7"/>
      <c r="G2253" s="13" t="s">
        <v>122</v>
      </c>
      <c r="H2253" s="13" t="s">
        <v>4406</v>
      </c>
      <c r="I2253" s="13" t="s">
        <v>1275</v>
      </c>
    </row>
    <row r="2254" spans="1:9" ht="18" x14ac:dyDescent="0.25">
      <c r="A2254" s="15" t="s">
        <v>669</v>
      </c>
      <c r="B2254" s="15" t="s">
        <v>101</v>
      </c>
      <c r="C2254" s="9" t="s">
        <v>670</v>
      </c>
      <c r="D2254" s="15" t="s">
        <v>126</v>
      </c>
      <c r="E2254" s="9" t="s">
        <v>4421</v>
      </c>
      <c r="F2254" s="9"/>
      <c r="G2254" s="15" t="s">
        <v>122</v>
      </c>
      <c r="H2254" s="15" t="s">
        <v>4406</v>
      </c>
      <c r="I2254" s="15" t="s">
        <v>1275</v>
      </c>
    </row>
    <row r="2255" spans="1:9" ht="18" x14ac:dyDescent="0.25">
      <c r="A2255" s="13" t="s">
        <v>669</v>
      </c>
      <c r="B2255" s="13" t="s">
        <v>101</v>
      </c>
      <c r="C2255" s="7" t="s">
        <v>670</v>
      </c>
      <c r="D2255" s="13" t="s">
        <v>126</v>
      </c>
      <c r="E2255" s="7" t="s">
        <v>4422</v>
      </c>
      <c r="F2255" s="7"/>
      <c r="G2255" s="13" t="s">
        <v>122</v>
      </c>
      <c r="H2255" s="13" t="s">
        <v>4406</v>
      </c>
      <c r="I2255" s="13" t="s">
        <v>1275</v>
      </c>
    </row>
    <row r="2256" spans="1:9" ht="18" x14ac:dyDescent="0.25">
      <c r="A2256" s="15" t="s">
        <v>669</v>
      </c>
      <c r="B2256" s="15" t="s">
        <v>101</v>
      </c>
      <c r="C2256" s="9" t="s">
        <v>670</v>
      </c>
      <c r="D2256" s="15" t="s">
        <v>126</v>
      </c>
      <c r="E2256" s="9" t="s">
        <v>4423</v>
      </c>
      <c r="F2256" s="9"/>
      <c r="G2256" s="15" t="s">
        <v>122</v>
      </c>
      <c r="H2256" s="15" t="s">
        <v>4406</v>
      </c>
      <c r="I2256" s="15" t="s">
        <v>1275</v>
      </c>
    </row>
    <row r="2257" spans="1:9" ht="36" x14ac:dyDescent="0.25">
      <c r="A2257" s="13" t="s">
        <v>669</v>
      </c>
      <c r="B2257" s="13" t="s">
        <v>101</v>
      </c>
      <c r="C2257" s="7" t="s">
        <v>670</v>
      </c>
      <c r="D2257" s="13" t="s">
        <v>126</v>
      </c>
      <c r="E2257" s="7" t="s">
        <v>4424</v>
      </c>
      <c r="F2257" s="7"/>
      <c r="G2257" s="13" t="s">
        <v>122</v>
      </c>
      <c r="H2257" s="13" t="s">
        <v>4425</v>
      </c>
      <c r="I2257" s="13" t="s">
        <v>1275</v>
      </c>
    </row>
    <row r="2258" spans="1:9" ht="36" x14ac:dyDescent="0.25">
      <c r="A2258" s="15" t="s">
        <v>669</v>
      </c>
      <c r="B2258" s="15" t="s">
        <v>101</v>
      </c>
      <c r="C2258" s="9" t="s">
        <v>670</v>
      </c>
      <c r="D2258" s="15" t="s">
        <v>126</v>
      </c>
      <c r="E2258" s="9" t="s">
        <v>4426</v>
      </c>
      <c r="F2258" s="9" t="s">
        <v>4427</v>
      </c>
      <c r="G2258" s="15" t="s">
        <v>122</v>
      </c>
      <c r="H2258" s="15" t="s">
        <v>674</v>
      </c>
      <c r="I2258" s="15" t="s">
        <v>1538</v>
      </c>
    </row>
    <row r="2259" spans="1:9" ht="18" x14ac:dyDescent="0.25">
      <c r="A2259" s="13" t="s">
        <v>669</v>
      </c>
      <c r="B2259" s="13" t="s">
        <v>101</v>
      </c>
      <c r="C2259" s="7" t="s">
        <v>670</v>
      </c>
      <c r="D2259" s="13" t="s">
        <v>126</v>
      </c>
      <c r="E2259" s="7" t="s">
        <v>4428</v>
      </c>
      <c r="F2259" s="7"/>
      <c r="G2259" s="13" t="s">
        <v>122</v>
      </c>
      <c r="H2259" s="13" t="s">
        <v>674</v>
      </c>
      <c r="I2259" s="13"/>
    </row>
    <row r="2260" spans="1:9" ht="18" x14ac:dyDescent="0.25">
      <c r="A2260" s="15" t="s">
        <v>669</v>
      </c>
      <c r="B2260" s="15" t="s">
        <v>101</v>
      </c>
      <c r="C2260" s="9" t="s">
        <v>670</v>
      </c>
      <c r="D2260" s="15" t="s">
        <v>126</v>
      </c>
      <c r="E2260" s="9" t="s">
        <v>4429</v>
      </c>
      <c r="F2260" s="9"/>
      <c r="G2260" s="15" t="s">
        <v>122</v>
      </c>
      <c r="H2260" s="15" t="s">
        <v>674</v>
      </c>
      <c r="I2260" s="15"/>
    </row>
    <row r="2261" spans="1:9" ht="18" x14ac:dyDescent="0.25">
      <c r="A2261" s="13" t="s">
        <v>669</v>
      </c>
      <c r="B2261" s="13" t="s">
        <v>101</v>
      </c>
      <c r="C2261" s="7" t="s">
        <v>670</v>
      </c>
      <c r="D2261" s="13" t="s">
        <v>126</v>
      </c>
      <c r="E2261" s="7" t="s">
        <v>4430</v>
      </c>
      <c r="F2261" s="7"/>
      <c r="G2261" s="13" t="s">
        <v>122</v>
      </c>
      <c r="H2261" s="13" t="s">
        <v>674</v>
      </c>
      <c r="I2261" s="13"/>
    </row>
    <row r="2262" spans="1:9" ht="18" x14ac:dyDescent="0.25">
      <c r="A2262" s="15" t="s">
        <v>669</v>
      </c>
      <c r="B2262" s="15" t="s">
        <v>101</v>
      </c>
      <c r="C2262" s="9" t="s">
        <v>670</v>
      </c>
      <c r="D2262" s="15" t="s">
        <v>126</v>
      </c>
      <c r="E2262" s="9" t="s">
        <v>4431</v>
      </c>
      <c r="F2262" s="9"/>
      <c r="G2262" s="15" t="s">
        <v>122</v>
      </c>
      <c r="H2262" s="15" t="s">
        <v>674</v>
      </c>
      <c r="I2262" s="15"/>
    </row>
    <row r="2263" spans="1:9" ht="18" x14ac:dyDescent="0.25">
      <c r="A2263" s="13" t="s">
        <v>669</v>
      </c>
      <c r="B2263" s="13" t="s">
        <v>101</v>
      </c>
      <c r="C2263" s="7" t="s">
        <v>670</v>
      </c>
      <c r="D2263" s="13" t="s">
        <v>126</v>
      </c>
      <c r="E2263" s="7" t="s">
        <v>4432</v>
      </c>
      <c r="F2263" s="7"/>
      <c r="G2263" s="13" t="s">
        <v>122</v>
      </c>
      <c r="H2263" s="13" t="s">
        <v>674</v>
      </c>
      <c r="I2263" s="13"/>
    </row>
    <row r="2264" spans="1:9" ht="36" x14ac:dyDescent="0.25">
      <c r="A2264" s="15" t="s">
        <v>669</v>
      </c>
      <c r="B2264" s="15" t="s">
        <v>101</v>
      </c>
      <c r="C2264" s="9" t="s">
        <v>670</v>
      </c>
      <c r="D2264" s="15" t="s">
        <v>126</v>
      </c>
      <c r="E2264" s="9" t="s">
        <v>4433</v>
      </c>
      <c r="F2264" s="9" t="s">
        <v>4434</v>
      </c>
      <c r="G2264" s="15" t="s">
        <v>122</v>
      </c>
      <c r="H2264" s="15" t="s">
        <v>674</v>
      </c>
      <c r="I2264" s="15"/>
    </row>
    <row r="2265" spans="1:9" ht="18" x14ac:dyDescent="0.25">
      <c r="A2265" s="13" t="s">
        <v>672</v>
      </c>
      <c r="B2265" s="13" t="s">
        <v>101</v>
      </c>
      <c r="C2265" s="7" t="s">
        <v>673</v>
      </c>
      <c r="D2265" s="13" t="s">
        <v>125</v>
      </c>
      <c r="E2265" s="7" t="s">
        <v>4435</v>
      </c>
      <c r="F2265" s="7"/>
      <c r="G2265" s="13" t="s">
        <v>123</v>
      </c>
      <c r="H2265" s="13" t="s">
        <v>674</v>
      </c>
      <c r="I2265" s="13"/>
    </row>
    <row r="2266" spans="1:9" ht="36" x14ac:dyDescent="0.25">
      <c r="A2266" s="15" t="s">
        <v>672</v>
      </c>
      <c r="B2266" s="15" t="s">
        <v>101</v>
      </c>
      <c r="C2266" s="9" t="s">
        <v>673</v>
      </c>
      <c r="D2266" s="15" t="s">
        <v>125</v>
      </c>
      <c r="E2266" s="9" t="s">
        <v>4436</v>
      </c>
      <c r="F2266" s="9" t="s">
        <v>4437</v>
      </c>
      <c r="G2266" s="15" t="s">
        <v>122</v>
      </c>
      <c r="H2266" s="15" t="s">
        <v>674</v>
      </c>
      <c r="I2266" s="15"/>
    </row>
    <row r="2267" spans="1:9" ht="18" x14ac:dyDescent="0.25">
      <c r="A2267" s="13" t="s">
        <v>672</v>
      </c>
      <c r="B2267" s="13" t="s">
        <v>101</v>
      </c>
      <c r="C2267" s="7" t="s">
        <v>673</v>
      </c>
      <c r="D2267" s="13" t="s">
        <v>125</v>
      </c>
      <c r="E2267" s="7" t="s">
        <v>4438</v>
      </c>
      <c r="F2267" s="7"/>
      <c r="G2267" s="13" t="s">
        <v>121</v>
      </c>
      <c r="H2267" s="13" t="s">
        <v>674</v>
      </c>
      <c r="I2267" s="13"/>
    </row>
    <row r="2268" spans="1:9" ht="18" x14ac:dyDescent="0.25">
      <c r="A2268" s="15" t="s">
        <v>672</v>
      </c>
      <c r="B2268" s="15" t="s">
        <v>101</v>
      </c>
      <c r="C2268" s="9" t="s">
        <v>673</v>
      </c>
      <c r="D2268" s="15" t="s">
        <v>125</v>
      </c>
      <c r="E2268" s="9" t="s">
        <v>4439</v>
      </c>
      <c r="F2268" s="9"/>
      <c r="G2268" s="15" t="s">
        <v>122</v>
      </c>
      <c r="H2268" s="15" t="s">
        <v>674</v>
      </c>
      <c r="I2268" s="15"/>
    </row>
    <row r="2269" spans="1:9" ht="18" x14ac:dyDescent="0.25">
      <c r="A2269" s="13" t="s">
        <v>672</v>
      </c>
      <c r="B2269" s="13" t="s">
        <v>101</v>
      </c>
      <c r="C2269" s="7" t="s">
        <v>673</v>
      </c>
      <c r="D2269" s="13" t="s">
        <v>126</v>
      </c>
      <c r="E2269" s="7" t="s">
        <v>4440</v>
      </c>
      <c r="F2269" s="7"/>
      <c r="G2269" s="13" t="s">
        <v>122</v>
      </c>
      <c r="H2269" s="13" t="s">
        <v>674</v>
      </c>
      <c r="I2269" s="13"/>
    </row>
    <row r="2270" spans="1:9" ht="18" x14ac:dyDescent="0.25">
      <c r="A2270" s="15" t="s">
        <v>672</v>
      </c>
      <c r="B2270" s="15" t="s">
        <v>101</v>
      </c>
      <c r="C2270" s="9" t="s">
        <v>673</v>
      </c>
      <c r="D2270" s="15" t="s">
        <v>126</v>
      </c>
      <c r="E2270" s="9" t="s">
        <v>4441</v>
      </c>
      <c r="F2270" s="9"/>
      <c r="G2270" s="15" t="s">
        <v>122</v>
      </c>
      <c r="H2270" s="15" t="s">
        <v>674</v>
      </c>
      <c r="I2270" s="15"/>
    </row>
    <row r="2271" spans="1:9" ht="18" x14ac:dyDescent="0.25">
      <c r="A2271" s="13" t="s">
        <v>672</v>
      </c>
      <c r="B2271" s="13" t="s">
        <v>101</v>
      </c>
      <c r="C2271" s="7" t="s">
        <v>673</v>
      </c>
      <c r="D2271" s="13" t="s">
        <v>126</v>
      </c>
      <c r="E2271" s="7" t="s">
        <v>4442</v>
      </c>
      <c r="F2271" s="7"/>
      <c r="G2271" s="13" t="s">
        <v>122</v>
      </c>
      <c r="H2271" s="13" t="s">
        <v>674</v>
      </c>
      <c r="I2271" s="13"/>
    </row>
    <row r="2272" spans="1:9" ht="18" x14ac:dyDescent="0.25">
      <c r="A2272" s="15" t="s">
        <v>672</v>
      </c>
      <c r="B2272" s="15" t="s">
        <v>101</v>
      </c>
      <c r="C2272" s="9" t="s">
        <v>673</v>
      </c>
      <c r="D2272" s="15" t="s">
        <v>126</v>
      </c>
      <c r="E2272" s="9" t="s">
        <v>4443</v>
      </c>
      <c r="F2272" s="9"/>
      <c r="G2272" s="15" t="s">
        <v>122</v>
      </c>
      <c r="H2272" s="15" t="s">
        <v>674</v>
      </c>
      <c r="I2272" s="15"/>
    </row>
    <row r="2273" spans="1:9" ht="18" x14ac:dyDescent="0.25">
      <c r="A2273" s="13" t="s">
        <v>672</v>
      </c>
      <c r="B2273" s="13" t="s">
        <v>101</v>
      </c>
      <c r="C2273" s="7" t="s">
        <v>673</v>
      </c>
      <c r="D2273" s="13" t="s">
        <v>126</v>
      </c>
      <c r="E2273" s="7" t="s">
        <v>4444</v>
      </c>
      <c r="F2273" s="7"/>
      <c r="G2273" s="13" t="s">
        <v>122</v>
      </c>
      <c r="H2273" s="13" t="s">
        <v>674</v>
      </c>
      <c r="I2273" s="13"/>
    </row>
    <row r="2274" spans="1:9" ht="36" x14ac:dyDescent="0.25">
      <c r="A2274" s="15" t="s">
        <v>672</v>
      </c>
      <c r="B2274" s="15" t="s">
        <v>101</v>
      </c>
      <c r="C2274" s="9" t="s">
        <v>673</v>
      </c>
      <c r="D2274" s="15" t="s">
        <v>126</v>
      </c>
      <c r="E2274" s="9" t="s">
        <v>4445</v>
      </c>
      <c r="F2274" s="9"/>
      <c r="G2274" s="15" t="s">
        <v>122</v>
      </c>
      <c r="H2274" s="15" t="s">
        <v>674</v>
      </c>
      <c r="I2274" s="15"/>
    </row>
    <row r="2275" spans="1:9" ht="36" x14ac:dyDescent="0.25">
      <c r="A2275" s="13" t="s">
        <v>675</v>
      </c>
      <c r="B2275" s="13" t="s">
        <v>101</v>
      </c>
      <c r="C2275" s="7" t="s">
        <v>676</v>
      </c>
      <c r="D2275" s="13" t="s">
        <v>124</v>
      </c>
      <c r="E2275" s="7" t="s">
        <v>4446</v>
      </c>
      <c r="F2275" s="7"/>
      <c r="G2275" s="13" t="s">
        <v>123</v>
      </c>
      <c r="H2275" s="13" t="s">
        <v>521</v>
      </c>
      <c r="I2275" s="13"/>
    </row>
    <row r="2276" spans="1:9" ht="36" x14ac:dyDescent="0.25">
      <c r="A2276" s="15" t="s">
        <v>675</v>
      </c>
      <c r="B2276" s="15" t="s">
        <v>101</v>
      </c>
      <c r="C2276" s="9" t="s">
        <v>676</v>
      </c>
      <c r="D2276" s="15" t="s">
        <v>124</v>
      </c>
      <c r="E2276" s="9" t="s">
        <v>4447</v>
      </c>
      <c r="F2276" s="9" t="s">
        <v>4448</v>
      </c>
      <c r="G2276" s="15" t="s">
        <v>123</v>
      </c>
      <c r="H2276" s="15" t="s">
        <v>521</v>
      </c>
      <c r="I2276" s="15"/>
    </row>
    <row r="2277" spans="1:9" ht="36" x14ac:dyDescent="0.25">
      <c r="A2277" s="13" t="s">
        <v>675</v>
      </c>
      <c r="B2277" s="13" t="s">
        <v>101</v>
      </c>
      <c r="C2277" s="7" t="s">
        <v>676</v>
      </c>
      <c r="D2277" s="13" t="s">
        <v>124</v>
      </c>
      <c r="E2277" s="7" t="s">
        <v>4449</v>
      </c>
      <c r="F2277" s="7"/>
      <c r="G2277" s="13" t="s">
        <v>123</v>
      </c>
      <c r="H2277" s="13" t="s">
        <v>521</v>
      </c>
      <c r="I2277" s="13"/>
    </row>
    <row r="2278" spans="1:9" ht="36" x14ac:dyDescent="0.25">
      <c r="A2278" s="15" t="s">
        <v>675</v>
      </c>
      <c r="B2278" s="15" t="s">
        <v>101</v>
      </c>
      <c r="C2278" s="9" t="s">
        <v>676</v>
      </c>
      <c r="D2278" s="15" t="s">
        <v>124</v>
      </c>
      <c r="E2278" s="9" t="s">
        <v>4450</v>
      </c>
      <c r="F2278" s="9"/>
      <c r="G2278" s="15" t="s">
        <v>123</v>
      </c>
      <c r="H2278" s="15" t="s">
        <v>521</v>
      </c>
      <c r="I2278" s="15"/>
    </row>
    <row r="2279" spans="1:9" ht="36" x14ac:dyDescent="0.25">
      <c r="A2279" s="13" t="s">
        <v>675</v>
      </c>
      <c r="B2279" s="13" t="s">
        <v>101</v>
      </c>
      <c r="C2279" s="7" t="s">
        <v>676</v>
      </c>
      <c r="D2279" s="13" t="s">
        <v>125</v>
      </c>
      <c r="E2279" s="7" t="s">
        <v>4451</v>
      </c>
      <c r="F2279" s="7"/>
      <c r="G2279" s="13" t="s">
        <v>122</v>
      </c>
      <c r="H2279" s="13" t="s">
        <v>521</v>
      </c>
      <c r="I2279" s="13" t="s">
        <v>1275</v>
      </c>
    </row>
    <row r="2280" spans="1:9" ht="36" x14ac:dyDescent="0.25">
      <c r="A2280" s="15" t="s">
        <v>675</v>
      </c>
      <c r="B2280" s="15" t="s">
        <v>101</v>
      </c>
      <c r="C2280" s="9" t="s">
        <v>676</v>
      </c>
      <c r="D2280" s="15" t="s">
        <v>125</v>
      </c>
      <c r="E2280" s="9" t="s">
        <v>4452</v>
      </c>
      <c r="F2280" s="9"/>
      <c r="G2280" s="15" t="s">
        <v>122</v>
      </c>
      <c r="H2280" s="15" t="s">
        <v>521</v>
      </c>
      <c r="I2280" s="15" t="s">
        <v>1275</v>
      </c>
    </row>
    <row r="2281" spans="1:9" ht="36" x14ac:dyDescent="0.25">
      <c r="A2281" s="13" t="s">
        <v>675</v>
      </c>
      <c r="B2281" s="13" t="s">
        <v>101</v>
      </c>
      <c r="C2281" s="7" t="s">
        <v>676</v>
      </c>
      <c r="D2281" s="13" t="s">
        <v>125</v>
      </c>
      <c r="E2281" s="7" t="s">
        <v>4453</v>
      </c>
      <c r="F2281" s="7"/>
      <c r="G2281" s="13" t="s">
        <v>122</v>
      </c>
      <c r="H2281" s="13" t="s">
        <v>4454</v>
      </c>
      <c r="I2281" s="13" t="s">
        <v>1275</v>
      </c>
    </row>
    <row r="2282" spans="1:9" ht="36" x14ac:dyDescent="0.25">
      <c r="A2282" s="15" t="s">
        <v>675</v>
      </c>
      <c r="B2282" s="15" t="s">
        <v>101</v>
      </c>
      <c r="C2282" s="9" t="s">
        <v>676</v>
      </c>
      <c r="D2282" s="15" t="s">
        <v>125</v>
      </c>
      <c r="E2282" s="9" t="s">
        <v>4455</v>
      </c>
      <c r="F2282" s="9"/>
      <c r="G2282" s="15" t="s">
        <v>121</v>
      </c>
      <c r="H2282" s="15" t="s">
        <v>4456</v>
      </c>
      <c r="I2282" s="15"/>
    </row>
    <row r="2283" spans="1:9" ht="36" x14ac:dyDescent="0.25">
      <c r="A2283" s="13" t="s">
        <v>675</v>
      </c>
      <c r="B2283" s="13" t="s">
        <v>101</v>
      </c>
      <c r="C2283" s="7" t="s">
        <v>676</v>
      </c>
      <c r="D2283" s="13" t="s">
        <v>125</v>
      </c>
      <c r="E2283" s="7" t="s">
        <v>4457</v>
      </c>
      <c r="F2283" s="7"/>
      <c r="G2283" s="13" t="s">
        <v>121</v>
      </c>
      <c r="H2283" s="13" t="s">
        <v>4456</v>
      </c>
      <c r="I2283" s="13"/>
    </row>
    <row r="2284" spans="1:9" ht="36" x14ac:dyDescent="0.25">
      <c r="A2284" s="15" t="s">
        <v>675</v>
      </c>
      <c r="B2284" s="15" t="s">
        <v>101</v>
      </c>
      <c r="C2284" s="9" t="s">
        <v>676</v>
      </c>
      <c r="D2284" s="15" t="s">
        <v>125</v>
      </c>
      <c r="E2284" s="9" t="s">
        <v>4458</v>
      </c>
      <c r="F2284" s="9"/>
      <c r="G2284" s="15" t="s">
        <v>123</v>
      </c>
      <c r="H2284" s="15" t="s">
        <v>4456</v>
      </c>
      <c r="I2284" s="15"/>
    </row>
    <row r="2285" spans="1:9" ht="36" x14ac:dyDescent="0.25">
      <c r="A2285" s="13" t="s">
        <v>675</v>
      </c>
      <c r="B2285" s="13" t="s">
        <v>101</v>
      </c>
      <c r="C2285" s="7" t="s">
        <v>676</v>
      </c>
      <c r="D2285" s="13" t="s">
        <v>125</v>
      </c>
      <c r="E2285" s="7" t="s">
        <v>4459</v>
      </c>
      <c r="F2285" s="7"/>
      <c r="G2285" s="13" t="s">
        <v>122</v>
      </c>
      <c r="H2285" s="13" t="s">
        <v>4456</v>
      </c>
      <c r="I2285" s="13"/>
    </row>
    <row r="2286" spans="1:9" ht="36" x14ac:dyDescent="0.25">
      <c r="A2286" s="15" t="s">
        <v>675</v>
      </c>
      <c r="B2286" s="15" t="s">
        <v>101</v>
      </c>
      <c r="C2286" s="9" t="s">
        <v>676</v>
      </c>
      <c r="D2286" s="15" t="s">
        <v>126</v>
      </c>
      <c r="E2286" s="9" t="s">
        <v>4460</v>
      </c>
      <c r="F2286" s="9" t="s">
        <v>4461</v>
      </c>
      <c r="G2286" s="15" t="s">
        <v>122</v>
      </c>
      <c r="H2286" s="15" t="s">
        <v>4456</v>
      </c>
      <c r="I2286" s="15"/>
    </row>
    <row r="2287" spans="1:9" ht="36" x14ac:dyDescent="0.25">
      <c r="A2287" s="13" t="s">
        <v>675</v>
      </c>
      <c r="B2287" s="13" t="s">
        <v>101</v>
      </c>
      <c r="C2287" s="7" t="s">
        <v>676</v>
      </c>
      <c r="D2287" s="13" t="s">
        <v>126</v>
      </c>
      <c r="E2287" s="7" t="s">
        <v>4462</v>
      </c>
      <c r="F2287" s="7" t="s">
        <v>2758</v>
      </c>
      <c r="G2287" s="13" t="s">
        <v>122</v>
      </c>
      <c r="H2287" s="13" t="s">
        <v>4456</v>
      </c>
      <c r="I2287" s="13"/>
    </row>
    <row r="2288" spans="1:9" ht="36" x14ac:dyDescent="0.25">
      <c r="A2288" s="15" t="s">
        <v>675</v>
      </c>
      <c r="B2288" s="15" t="s">
        <v>101</v>
      </c>
      <c r="C2288" s="9" t="s">
        <v>676</v>
      </c>
      <c r="D2288" s="15" t="s">
        <v>126</v>
      </c>
      <c r="E2288" s="9" t="s">
        <v>4463</v>
      </c>
      <c r="F2288" s="9"/>
      <c r="G2288" s="15" t="s">
        <v>122</v>
      </c>
      <c r="H2288" s="15" t="s">
        <v>4456</v>
      </c>
      <c r="I2288" s="15"/>
    </row>
    <row r="2289" spans="1:9" ht="36" x14ac:dyDescent="0.25">
      <c r="A2289" s="13" t="s">
        <v>675</v>
      </c>
      <c r="B2289" s="13" t="s">
        <v>101</v>
      </c>
      <c r="C2289" s="7" t="s">
        <v>676</v>
      </c>
      <c r="D2289" s="13" t="s">
        <v>126</v>
      </c>
      <c r="E2289" s="7" t="s">
        <v>4464</v>
      </c>
      <c r="F2289" s="7"/>
      <c r="G2289" s="13" t="s">
        <v>122</v>
      </c>
      <c r="H2289" s="13" t="s">
        <v>4456</v>
      </c>
      <c r="I2289" s="13"/>
    </row>
    <row r="2290" spans="1:9" ht="36" x14ac:dyDescent="0.25">
      <c r="A2290" s="15" t="s">
        <v>675</v>
      </c>
      <c r="B2290" s="15" t="s">
        <v>101</v>
      </c>
      <c r="C2290" s="9" t="s">
        <v>676</v>
      </c>
      <c r="D2290" s="15" t="s">
        <v>126</v>
      </c>
      <c r="E2290" s="9" t="s">
        <v>4465</v>
      </c>
      <c r="F2290" s="9"/>
      <c r="G2290" s="15" t="s">
        <v>122</v>
      </c>
      <c r="H2290" s="15" t="s">
        <v>4456</v>
      </c>
      <c r="I2290" s="15"/>
    </row>
    <row r="2291" spans="1:9" ht="36" x14ac:dyDescent="0.25">
      <c r="A2291" s="13" t="s">
        <v>675</v>
      </c>
      <c r="B2291" s="13" t="s">
        <v>101</v>
      </c>
      <c r="C2291" s="7" t="s">
        <v>676</v>
      </c>
      <c r="D2291" s="13" t="s">
        <v>126</v>
      </c>
      <c r="E2291" s="7" t="s">
        <v>4466</v>
      </c>
      <c r="F2291" s="7"/>
      <c r="G2291" s="13" t="s">
        <v>122</v>
      </c>
      <c r="H2291" s="13" t="s">
        <v>4456</v>
      </c>
      <c r="I2291" s="13"/>
    </row>
    <row r="2292" spans="1:9" ht="36" x14ac:dyDescent="0.25">
      <c r="A2292" s="15" t="s">
        <v>675</v>
      </c>
      <c r="B2292" s="15" t="s">
        <v>101</v>
      </c>
      <c r="C2292" s="9" t="s">
        <v>676</v>
      </c>
      <c r="D2292" s="15" t="s">
        <v>126</v>
      </c>
      <c r="E2292" s="9" t="s">
        <v>4467</v>
      </c>
      <c r="F2292" s="9"/>
      <c r="G2292" s="15" t="s">
        <v>122</v>
      </c>
      <c r="H2292" s="15" t="s">
        <v>4456</v>
      </c>
      <c r="I2292" s="15"/>
    </row>
    <row r="2293" spans="1:9" ht="36" x14ac:dyDescent="0.25">
      <c r="A2293" s="13" t="s">
        <v>675</v>
      </c>
      <c r="B2293" s="13" t="s">
        <v>101</v>
      </c>
      <c r="C2293" s="7" t="s">
        <v>676</v>
      </c>
      <c r="D2293" s="13" t="s">
        <v>126</v>
      </c>
      <c r="E2293" s="7" t="s">
        <v>4468</v>
      </c>
      <c r="F2293" s="7"/>
      <c r="G2293" s="13" t="s">
        <v>122</v>
      </c>
      <c r="H2293" s="13" t="s">
        <v>4456</v>
      </c>
      <c r="I2293" s="13"/>
    </row>
    <row r="2294" spans="1:9" ht="36" x14ac:dyDescent="0.25">
      <c r="A2294" s="15" t="s">
        <v>675</v>
      </c>
      <c r="B2294" s="15" t="s">
        <v>101</v>
      </c>
      <c r="C2294" s="9" t="s">
        <v>676</v>
      </c>
      <c r="D2294" s="15" t="s">
        <v>126</v>
      </c>
      <c r="E2294" s="9" t="s">
        <v>4469</v>
      </c>
      <c r="F2294" s="9"/>
      <c r="G2294" s="15" t="s">
        <v>122</v>
      </c>
      <c r="H2294" s="15" t="s">
        <v>4456</v>
      </c>
      <c r="I2294" s="15"/>
    </row>
    <row r="2295" spans="1:9" ht="36" x14ac:dyDescent="0.25">
      <c r="A2295" s="13" t="s">
        <v>675</v>
      </c>
      <c r="B2295" s="13" t="s">
        <v>101</v>
      </c>
      <c r="C2295" s="7" t="s">
        <v>676</v>
      </c>
      <c r="D2295" s="13" t="s">
        <v>126</v>
      </c>
      <c r="E2295" s="7" t="s">
        <v>4470</v>
      </c>
      <c r="F2295" s="7" t="s">
        <v>4471</v>
      </c>
      <c r="G2295" s="13" t="s">
        <v>122</v>
      </c>
      <c r="H2295" s="13" t="s">
        <v>4456</v>
      </c>
      <c r="I2295" s="13"/>
    </row>
    <row r="2296" spans="1:9" ht="36" x14ac:dyDescent="0.25">
      <c r="A2296" s="15" t="s">
        <v>675</v>
      </c>
      <c r="B2296" s="15" t="s">
        <v>101</v>
      </c>
      <c r="C2296" s="9" t="s">
        <v>676</v>
      </c>
      <c r="D2296" s="15" t="s">
        <v>126</v>
      </c>
      <c r="E2296" s="9" t="s">
        <v>4472</v>
      </c>
      <c r="F2296" s="9" t="s">
        <v>4473</v>
      </c>
      <c r="G2296" s="15" t="s">
        <v>122</v>
      </c>
      <c r="H2296" s="15" t="s">
        <v>4456</v>
      </c>
      <c r="I2296" s="15"/>
    </row>
    <row r="2297" spans="1:9" ht="36" x14ac:dyDescent="0.25">
      <c r="A2297" s="13" t="s">
        <v>675</v>
      </c>
      <c r="B2297" s="13" t="s">
        <v>101</v>
      </c>
      <c r="C2297" s="7" t="s">
        <v>676</v>
      </c>
      <c r="D2297" s="13" t="s">
        <v>126</v>
      </c>
      <c r="E2297" s="7" t="s">
        <v>4474</v>
      </c>
      <c r="F2297" s="7"/>
      <c r="G2297" s="13" t="s">
        <v>122</v>
      </c>
      <c r="H2297" s="13" t="s">
        <v>4456</v>
      </c>
      <c r="I2297" s="13"/>
    </row>
    <row r="2298" spans="1:9" ht="36" x14ac:dyDescent="0.25">
      <c r="A2298" s="15" t="s">
        <v>675</v>
      </c>
      <c r="B2298" s="15" t="s">
        <v>101</v>
      </c>
      <c r="C2298" s="9" t="s">
        <v>676</v>
      </c>
      <c r="D2298" s="15" t="s">
        <v>126</v>
      </c>
      <c r="E2298" s="9" t="s">
        <v>4475</v>
      </c>
      <c r="F2298" s="9"/>
      <c r="G2298" s="15" t="s">
        <v>122</v>
      </c>
      <c r="H2298" s="15" t="s">
        <v>4476</v>
      </c>
      <c r="I2298" s="15" t="s">
        <v>1275</v>
      </c>
    </row>
    <row r="2299" spans="1:9" ht="36" x14ac:dyDescent="0.25">
      <c r="A2299" s="13" t="s">
        <v>675</v>
      </c>
      <c r="B2299" s="13" t="s">
        <v>101</v>
      </c>
      <c r="C2299" s="7" t="s">
        <v>676</v>
      </c>
      <c r="D2299" s="13" t="s">
        <v>126</v>
      </c>
      <c r="E2299" s="7" t="s">
        <v>4477</v>
      </c>
      <c r="F2299" s="7"/>
      <c r="G2299" s="13" t="s">
        <v>122</v>
      </c>
      <c r="H2299" s="13" t="s">
        <v>4478</v>
      </c>
      <c r="I2299" s="13" t="s">
        <v>1275</v>
      </c>
    </row>
    <row r="2300" spans="1:9" ht="36" x14ac:dyDescent="0.25">
      <c r="A2300" s="15" t="s">
        <v>675</v>
      </c>
      <c r="B2300" s="15" t="s">
        <v>101</v>
      </c>
      <c r="C2300" s="9" t="s">
        <v>676</v>
      </c>
      <c r="D2300" s="15" t="s">
        <v>126</v>
      </c>
      <c r="E2300" s="9" t="s">
        <v>4479</v>
      </c>
      <c r="F2300" s="9"/>
      <c r="G2300" s="15" t="s">
        <v>122</v>
      </c>
      <c r="H2300" s="15" t="s">
        <v>4478</v>
      </c>
      <c r="I2300" s="15" t="s">
        <v>1275</v>
      </c>
    </row>
    <row r="2301" spans="1:9" ht="36" x14ac:dyDescent="0.25">
      <c r="A2301" s="13" t="s">
        <v>675</v>
      </c>
      <c r="B2301" s="13" t="s">
        <v>101</v>
      </c>
      <c r="C2301" s="7" t="s">
        <v>676</v>
      </c>
      <c r="D2301" s="13" t="s">
        <v>127</v>
      </c>
      <c r="E2301" s="7" t="s">
        <v>4480</v>
      </c>
      <c r="F2301" s="7"/>
      <c r="G2301" s="13" t="s">
        <v>122</v>
      </c>
      <c r="H2301" s="13" t="s">
        <v>4478</v>
      </c>
      <c r="I2301" s="13"/>
    </row>
    <row r="2302" spans="1:9" ht="36" x14ac:dyDescent="0.25">
      <c r="A2302" s="15" t="s">
        <v>678</v>
      </c>
      <c r="B2302" s="15" t="s">
        <v>101</v>
      </c>
      <c r="C2302" s="9" t="s">
        <v>679</v>
      </c>
      <c r="D2302" s="15" t="s">
        <v>125</v>
      </c>
      <c r="E2302" s="9" t="s">
        <v>4481</v>
      </c>
      <c r="F2302" s="9"/>
      <c r="G2302" s="15" t="s">
        <v>122</v>
      </c>
      <c r="H2302" s="15" t="s">
        <v>4478</v>
      </c>
      <c r="I2302" s="15"/>
    </row>
    <row r="2303" spans="1:9" ht="36" x14ac:dyDescent="0.25">
      <c r="A2303" s="13" t="s">
        <v>678</v>
      </c>
      <c r="B2303" s="13" t="s">
        <v>101</v>
      </c>
      <c r="C2303" s="7" t="s">
        <v>679</v>
      </c>
      <c r="D2303" s="13" t="s">
        <v>125</v>
      </c>
      <c r="E2303" s="7" t="s">
        <v>4482</v>
      </c>
      <c r="F2303" s="7"/>
      <c r="G2303" s="13" t="s">
        <v>122</v>
      </c>
      <c r="H2303" s="13" t="s">
        <v>4478</v>
      </c>
      <c r="I2303" s="13"/>
    </row>
    <row r="2304" spans="1:9" ht="36" x14ac:dyDescent="0.25">
      <c r="A2304" s="15" t="s">
        <v>678</v>
      </c>
      <c r="B2304" s="15" t="s">
        <v>101</v>
      </c>
      <c r="C2304" s="9" t="s">
        <v>679</v>
      </c>
      <c r="D2304" s="15" t="s">
        <v>125</v>
      </c>
      <c r="E2304" s="9" t="s">
        <v>4483</v>
      </c>
      <c r="F2304" s="9"/>
      <c r="G2304" s="15" t="s">
        <v>122</v>
      </c>
      <c r="H2304" s="15" t="s">
        <v>4478</v>
      </c>
      <c r="I2304" s="15"/>
    </row>
    <row r="2305" spans="1:9" ht="36" x14ac:dyDescent="0.25">
      <c r="A2305" s="13" t="s">
        <v>678</v>
      </c>
      <c r="B2305" s="13" t="s">
        <v>101</v>
      </c>
      <c r="C2305" s="7" t="s">
        <v>679</v>
      </c>
      <c r="D2305" s="13" t="s">
        <v>126</v>
      </c>
      <c r="E2305" s="7" t="s">
        <v>4484</v>
      </c>
      <c r="F2305" s="7"/>
      <c r="G2305" s="13" t="s">
        <v>122</v>
      </c>
      <c r="H2305" s="13" t="s">
        <v>4478</v>
      </c>
      <c r="I2305" s="13" t="s">
        <v>1275</v>
      </c>
    </row>
    <row r="2306" spans="1:9" ht="36" x14ac:dyDescent="0.25">
      <c r="A2306" s="15" t="s">
        <v>678</v>
      </c>
      <c r="B2306" s="15" t="s">
        <v>101</v>
      </c>
      <c r="C2306" s="9" t="s">
        <v>679</v>
      </c>
      <c r="D2306" s="15" t="s">
        <v>126</v>
      </c>
      <c r="E2306" s="9" t="s">
        <v>4485</v>
      </c>
      <c r="F2306" s="9"/>
      <c r="G2306" s="15" t="s">
        <v>122</v>
      </c>
      <c r="H2306" s="15" t="s">
        <v>4478</v>
      </c>
      <c r="I2306" s="15" t="s">
        <v>1275</v>
      </c>
    </row>
    <row r="2307" spans="1:9" ht="54" x14ac:dyDescent="0.25">
      <c r="A2307" s="13" t="s">
        <v>678</v>
      </c>
      <c r="B2307" s="13" t="s">
        <v>101</v>
      </c>
      <c r="C2307" s="7" t="s">
        <v>679</v>
      </c>
      <c r="D2307" s="13" t="s">
        <v>126</v>
      </c>
      <c r="E2307" s="7" t="s">
        <v>4486</v>
      </c>
      <c r="F2307" s="7" t="s">
        <v>4487</v>
      </c>
      <c r="G2307" s="13" t="s">
        <v>122</v>
      </c>
      <c r="H2307" s="13" t="s">
        <v>4478</v>
      </c>
      <c r="I2307" s="13" t="s">
        <v>1275</v>
      </c>
    </row>
    <row r="2308" spans="1:9" ht="36" x14ac:dyDescent="0.25">
      <c r="A2308" s="15" t="s">
        <v>678</v>
      </c>
      <c r="B2308" s="15" t="s">
        <v>101</v>
      </c>
      <c r="C2308" s="9" t="s">
        <v>679</v>
      </c>
      <c r="D2308" s="15" t="s">
        <v>126</v>
      </c>
      <c r="E2308" s="9" t="s">
        <v>4488</v>
      </c>
      <c r="F2308" s="9"/>
      <c r="G2308" s="15" t="s">
        <v>122</v>
      </c>
      <c r="H2308" s="15" t="s">
        <v>4478</v>
      </c>
      <c r="I2308" s="15" t="s">
        <v>1275</v>
      </c>
    </row>
    <row r="2309" spans="1:9" ht="36" x14ac:dyDescent="0.25">
      <c r="A2309" s="13" t="s">
        <v>678</v>
      </c>
      <c r="B2309" s="13" t="s">
        <v>101</v>
      </c>
      <c r="C2309" s="7" t="s">
        <v>679</v>
      </c>
      <c r="D2309" s="13" t="s">
        <v>126</v>
      </c>
      <c r="E2309" s="7" t="s">
        <v>4489</v>
      </c>
      <c r="F2309" s="7"/>
      <c r="G2309" s="13" t="s">
        <v>122</v>
      </c>
      <c r="H2309" s="13" t="s">
        <v>4478</v>
      </c>
      <c r="I2309" s="13" t="s">
        <v>1275</v>
      </c>
    </row>
    <row r="2310" spans="1:9" ht="36" x14ac:dyDescent="0.25">
      <c r="A2310" s="15" t="s">
        <v>678</v>
      </c>
      <c r="B2310" s="15" t="s">
        <v>101</v>
      </c>
      <c r="C2310" s="9" t="s">
        <v>679</v>
      </c>
      <c r="D2310" s="15" t="s">
        <v>126</v>
      </c>
      <c r="E2310" s="9" t="s">
        <v>4490</v>
      </c>
      <c r="F2310" s="9"/>
      <c r="G2310" s="15" t="s">
        <v>122</v>
      </c>
      <c r="H2310" s="15" t="s">
        <v>4478</v>
      </c>
      <c r="I2310" s="15" t="s">
        <v>1275</v>
      </c>
    </row>
    <row r="2311" spans="1:9" ht="36" x14ac:dyDescent="0.25">
      <c r="A2311" s="13" t="s">
        <v>678</v>
      </c>
      <c r="B2311" s="13" t="s">
        <v>101</v>
      </c>
      <c r="C2311" s="7" t="s">
        <v>679</v>
      </c>
      <c r="D2311" s="13" t="s">
        <v>126</v>
      </c>
      <c r="E2311" s="7" t="s">
        <v>4491</v>
      </c>
      <c r="F2311" s="7" t="s">
        <v>4492</v>
      </c>
      <c r="G2311" s="13" t="s">
        <v>122</v>
      </c>
      <c r="H2311" s="13" t="s">
        <v>4493</v>
      </c>
      <c r="I2311" s="13" t="s">
        <v>1275</v>
      </c>
    </row>
    <row r="2312" spans="1:9" ht="36" x14ac:dyDescent="0.25">
      <c r="A2312" s="15" t="s">
        <v>678</v>
      </c>
      <c r="B2312" s="15" t="s">
        <v>101</v>
      </c>
      <c r="C2312" s="9" t="s">
        <v>679</v>
      </c>
      <c r="D2312" s="15" t="s">
        <v>126</v>
      </c>
      <c r="E2312" s="9" t="s">
        <v>4494</v>
      </c>
      <c r="F2312" s="9" t="s">
        <v>4495</v>
      </c>
      <c r="G2312" s="15" t="s">
        <v>122</v>
      </c>
      <c r="H2312" s="15" t="s">
        <v>4496</v>
      </c>
      <c r="I2312" s="15"/>
    </row>
    <row r="2313" spans="1:9" ht="54" x14ac:dyDescent="0.25">
      <c r="A2313" s="13" t="s">
        <v>678</v>
      </c>
      <c r="B2313" s="13" t="s">
        <v>101</v>
      </c>
      <c r="C2313" s="7" t="s">
        <v>679</v>
      </c>
      <c r="D2313" s="13" t="s">
        <v>126</v>
      </c>
      <c r="E2313" s="7" t="s">
        <v>4497</v>
      </c>
      <c r="F2313" s="7" t="s">
        <v>4498</v>
      </c>
      <c r="G2313" s="13" t="s">
        <v>122</v>
      </c>
      <c r="H2313" s="13" t="s">
        <v>4496</v>
      </c>
      <c r="I2313" s="13"/>
    </row>
    <row r="2314" spans="1:9" ht="18" x14ac:dyDescent="0.25">
      <c r="A2314" s="15" t="s">
        <v>681</v>
      </c>
      <c r="B2314" s="15" t="s">
        <v>101</v>
      </c>
      <c r="C2314" s="9" t="s">
        <v>682</v>
      </c>
      <c r="D2314" s="15" t="s">
        <v>125</v>
      </c>
      <c r="E2314" s="9" t="s">
        <v>4499</v>
      </c>
      <c r="F2314" s="9"/>
      <c r="G2314" s="15" t="s">
        <v>121</v>
      </c>
      <c r="H2314" s="15" t="s">
        <v>683</v>
      </c>
      <c r="I2314" s="15"/>
    </row>
    <row r="2315" spans="1:9" ht="18" x14ac:dyDescent="0.25">
      <c r="A2315" s="13" t="s">
        <v>681</v>
      </c>
      <c r="B2315" s="13" t="s">
        <v>101</v>
      </c>
      <c r="C2315" s="7" t="s">
        <v>682</v>
      </c>
      <c r="D2315" s="13" t="s">
        <v>125</v>
      </c>
      <c r="E2315" s="7" t="s">
        <v>4500</v>
      </c>
      <c r="F2315" s="7"/>
      <c r="G2315" s="13" t="s">
        <v>122</v>
      </c>
      <c r="H2315" s="13" t="s">
        <v>683</v>
      </c>
      <c r="I2315" s="13"/>
    </row>
    <row r="2316" spans="1:9" ht="36" x14ac:dyDescent="0.25">
      <c r="A2316" s="15" t="s">
        <v>681</v>
      </c>
      <c r="B2316" s="15" t="s">
        <v>101</v>
      </c>
      <c r="C2316" s="9" t="s">
        <v>682</v>
      </c>
      <c r="D2316" s="15" t="s">
        <v>125</v>
      </c>
      <c r="E2316" s="9" t="s">
        <v>4501</v>
      </c>
      <c r="F2316" s="9"/>
      <c r="G2316" s="15" t="s">
        <v>122</v>
      </c>
      <c r="H2316" s="15" t="s">
        <v>683</v>
      </c>
      <c r="I2316" s="15"/>
    </row>
    <row r="2317" spans="1:9" ht="18" x14ac:dyDescent="0.25">
      <c r="A2317" s="13" t="s">
        <v>681</v>
      </c>
      <c r="B2317" s="13" t="s">
        <v>101</v>
      </c>
      <c r="C2317" s="7" t="s">
        <v>682</v>
      </c>
      <c r="D2317" s="13" t="s">
        <v>125</v>
      </c>
      <c r="E2317" s="7" t="s">
        <v>4502</v>
      </c>
      <c r="F2317" s="7"/>
      <c r="G2317" s="13" t="s">
        <v>122</v>
      </c>
      <c r="H2317" s="13" t="s">
        <v>683</v>
      </c>
      <c r="I2317" s="13"/>
    </row>
    <row r="2318" spans="1:9" ht="18" x14ac:dyDescent="0.25">
      <c r="A2318" s="15" t="s">
        <v>681</v>
      </c>
      <c r="B2318" s="15" t="s">
        <v>101</v>
      </c>
      <c r="C2318" s="9" t="s">
        <v>682</v>
      </c>
      <c r="D2318" s="15" t="s">
        <v>125</v>
      </c>
      <c r="E2318" s="9" t="s">
        <v>4503</v>
      </c>
      <c r="F2318" s="9"/>
      <c r="G2318" s="15" t="s">
        <v>122</v>
      </c>
      <c r="H2318" s="15" t="s">
        <v>683</v>
      </c>
      <c r="I2318" s="15"/>
    </row>
    <row r="2319" spans="1:9" ht="18" x14ac:dyDescent="0.25">
      <c r="A2319" s="13" t="s">
        <v>681</v>
      </c>
      <c r="B2319" s="13" t="s">
        <v>101</v>
      </c>
      <c r="C2319" s="7" t="s">
        <v>682</v>
      </c>
      <c r="D2319" s="13" t="s">
        <v>125</v>
      </c>
      <c r="E2319" s="7" t="s">
        <v>4504</v>
      </c>
      <c r="F2319" s="7"/>
      <c r="G2319" s="13" t="s">
        <v>123</v>
      </c>
      <c r="H2319" s="13" t="s">
        <v>683</v>
      </c>
      <c r="I2319" s="13"/>
    </row>
    <row r="2320" spans="1:9" ht="18" x14ac:dyDescent="0.25">
      <c r="A2320" s="15" t="s">
        <v>681</v>
      </c>
      <c r="B2320" s="15" t="s">
        <v>101</v>
      </c>
      <c r="C2320" s="9" t="s">
        <v>682</v>
      </c>
      <c r="D2320" s="15" t="s">
        <v>126</v>
      </c>
      <c r="E2320" s="9" t="s">
        <v>4505</v>
      </c>
      <c r="F2320" s="9"/>
      <c r="G2320" s="15" t="s">
        <v>122</v>
      </c>
      <c r="H2320" s="15" t="s">
        <v>683</v>
      </c>
      <c r="I2320" s="15"/>
    </row>
    <row r="2321" spans="1:9" ht="18" x14ac:dyDescent="0.25">
      <c r="A2321" s="13" t="s">
        <v>681</v>
      </c>
      <c r="B2321" s="13" t="s">
        <v>101</v>
      </c>
      <c r="C2321" s="7" t="s">
        <v>682</v>
      </c>
      <c r="D2321" s="13" t="s">
        <v>126</v>
      </c>
      <c r="E2321" s="7" t="s">
        <v>4506</v>
      </c>
      <c r="F2321" s="7"/>
      <c r="G2321" s="13" t="s">
        <v>122</v>
      </c>
      <c r="H2321" s="13" t="s">
        <v>683</v>
      </c>
      <c r="I2321" s="13"/>
    </row>
    <row r="2322" spans="1:9" ht="18" x14ac:dyDescent="0.25">
      <c r="A2322" s="15" t="s">
        <v>681</v>
      </c>
      <c r="B2322" s="15" t="s">
        <v>101</v>
      </c>
      <c r="C2322" s="9" t="s">
        <v>682</v>
      </c>
      <c r="D2322" s="15" t="s">
        <v>126</v>
      </c>
      <c r="E2322" s="9" t="s">
        <v>4507</v>
      </c>
      <c r="F2322" s="9"/>
      <c r="G2322" s="15" t="s">
        <v>122</v>
      </c>
      <c r="H2322" s="15" t="s">
        <v>683</v>
      </c>
      <c r="I2322" s="15"/>
    </row>
    <row r="2323" spans="1:9" ht="36" x14ac:dyDescent="0.25">
      <c r="A2323" s="13" t="s">
        <v>681</v>
      </c>
      <c r="B2323" s="13" t="s">
        <v>101</v>
      </c>
      <c r="C2323" s="7" t="s">
        <v>682</v>
      </c>
      <c r="D2323" s="13" t="s">
        <v>126</v>
      </c>
      <c r="E2323" s="7" t="s">
        <v>4508</v>
      </c>
      <c r="F2323" s="7"/>
      <c r="G2323" s="13" t="s">
        <v>122</v>
      </c>
      <c r="H2323" s="13" t="s">
        <v>683</v>
      </c>
      <c r="I2323" s="13"/>
    </row>
    <row r="2324" spans="1:9" ht="36" x14ac:dyDescent="0.25">
      <c r="A2324" s="15" t="s">
        <v>684</v>
      </c>
      <c r="B2324" s="15" t="s">
        <v>101</v>
      </c>
      <c r="C2324" s="9" t="s">
        <v>685</v>
      </c>
      <c r="D2324" s="15" t="s">
        <v>126</v>
      </c>
      <c r="E2324" s="9" t="s">
        <v>4509</v>
      </c>
      <c r="F2324" s="9" t="s">
        <v>4510</v>
      </c>
      <c r="G2324" s="15" t="s">
        <v>122</v>
      </c>
      <c r="H2324" s="15" t="s">
        <v>686</v>
      </c>
      <c r="I2324" s="15" t="s">
        <v>1275</v>
      </c>
    </row>
    <row r="2325" spans="1:9" ht="36" x14ac:dyDescent="0.25">
      <c r="A2325" s="13" t="s">
        <v>687</v>
      </c>
      <c r="B2325" s="13" t="s">
        <v>101</v>
      </c>
      <c r="C2325" s="7" t="s">
        <v>688</v>
      </c>
      <c r="D2325" s="13" t="s">
        <v>126</v>
      </c>
      <c r="E2325" s="7" t="s">
        <v>4511</v>
      </c>
      <c r="F2325" s="7"/>
      <c r="G2325" s="13" t="s">
        <v>122</v>
      </c>
      <c r="H2325" s="13" t="s">
        <v>689</v>
      </c>
      <c r="I2325" s="13" t="s">
        <v>1275</v>
      </c>
    </row>
    <row r="2326" spans="1:9" ht="18" x14ac:dyDescent="0.25">
      <c r="A2326" s="15" t="s">
        <v>687</v>
      </c>
      <c r="B2326" s="15" t="s">
        <v>101</v>
      </c>
      <c r="C2326" s="9" t="s">
        <v>688</v>
      </c>
      <c r="D2326" s="15" t="s">
        <v>127</v>
      </c>
      <c r="E2326" s="9" t="s">
        <v>4512</v>
      </c>
      <c r="F2326" s="9" t="s">
        <v>1763</v>
      </c>
      <c r="G2326" s="15" t="s">
        <v>122</v>
      </c>
      <c r="H2326" s="15" t="s">
        <v>689</v>
      </c>
      <c r="I2326" s="15"/>
    </row>
    <row r="2327" spans="1:9" ht="18" x14ac:dyDescent="0.25">
      <c r="A2327" s="13" t="s">
        <v>687</v>
      </c>
      <c r="B2327" s="13" t="s">
        <v>101</v>
      </c>
      <c r="C2327" s="7" t="s">
        <v>688</v>
      </c>
      <c r="D2327" s="13" t="s">
        <v>127</v>
      </c>
      <c r="E2327" s="7" t="s">
        <v>4513</v>
      </c>
      <c r="F2327" s="7"/>
      <c r="G2327" s="13" t="s">
        <v>122</v>
      </c>
      <c r="H2327" s="13" t="s">
        <v>689</v>
      </c>
      <c r="I2327" s="13"/>
    </row>
    <row r="2328" spans="1:9" ht="18" x14ac:dyDescent="0.25">
      <c r="A2328" s="15" t="s">
        <v>687</v>
      </c>
      <c r="B2328" s="15" t="s">
        <v>101</v>
      </c>
      <c r="C2328" s="9" t="s">
        <v>688</v>
      </c>
      <c r="D2328" s="15" t="s">
        <v>127</v>
      </c>
      <c r="E2328" s="9" t="s">
        <v>4514</v>
      </c>
      <c r="F2328" s="9" t="s">
        <v>4515</v>
      </c>
      <c r="G2328" s="15" t="s">
        <v>122</v>
      </c>
      <c r="H2328" s="15" t="s">
        <v>689</v>
      </c>
      <c r="I2328" s="15" t="s">
        <v>1275</v>
      </c>
    </row>
    <row r="2329" spans="1:9" ht="18" x14ac:dyDescent="0.25">
      <c r="A2329" s="13" t="s">
        <v>687</v>
      </c>
      <c r="B2329" s="13" t="s">
        <v>101</v>
      </c>
      <c r="C2329" s="7" t="s">
        <v>688</v>
      </c>
      <c r="D2329" s="13" t="s">
        <v>126</v>
      </c>
      <c r="E2329" s="7" t="s">
        <v>4516</v>
      </c>
      <c r="F2329" s="7"/>
      <c r="G2329" s="13" t="s">
        <v>122</v>
      </c>
      <c r="H2329" s="13" t="s">
        <v>689</v>
      </c>
      <c r="I2329" s="13" t="s">
        <v>1318</v>
      </c>
    </row>
    <row r="2330" spans="1:9" ht="18" x14ac:dyDescent="0.25">
      <c r="A2330" s="15" t="s">
        <v>690</v>
      </c>
      <c r="B2330" s="15" t="s">
        <v>101</v>
      </c>
      <c r="C2330" s="9" t="s">
        <v>691</v>
      </c>
      <c r="D2330" s="15" t="s">
        <v>124</v>
      </c>
      <c r="E2330" s="9" t="s">
        <v>4517</v>
      </c>
      <c r="F2330" s="9"/>
      <c r="G2330" s="15" t="s">
        <v>123</v>
      </c>
      <c r="H2330" s="15" t="s">
        <v>692</v>
      </c>
      <c r="I2330" s="15"/>
    </row>
    <row r="2331" spans="1:9" ht="18" x14ac:dyDescent="0.25">
      <c r="A2331" s="13" t="s">
        <v>690</v>
      </c>
      <c r="B2331" s="13" t="s">
        <v>101</v>
      </c>
      <c r="C2331" s="7" t="s">
        <v>691</v>
      </c>
      <c r="D2331" s="13" t="s">
        <v>126</v>
      </c>
      <c r="E2331" s="7" t="s">
        <v>4518</v>
      </c>
      <c r="F2331" s="7"/>
      <c r="G2331" s="13" t="s">
        <v>122</v>
      </c>
      <c r="H2331" s="13" t="s">
        <v>692</v>
      </c>
      <c r="I2331" s="13"/>
    </row>
    <row r="2332" spans="1:9" ht="18" x14ac:dyDescent="0.25">
      <c r="A2332" s="15" t="s">
        <v>690</v>
      </c>
      <c r="B2332" s="15" t="s">
        <v>101</v>
      </c>
      <c r="C2332" s="9" t="s">
        <v>691</v>
      </c>
      <c r="D2332" s="15" t="s">
        <v>126</v>
      </c>
      <c r="E2332" s="9" t="s">
        <v>4519</v>
      </c>
      <c r="F2332" s="9"/>
      <c r="G2332" s="15" t="s">
        <v>121</v>
      </c>
      <c r="H2332" s="15" t="s">
        <v>692</v>
      </c>
      <c r="I2332" s="15"/>
    </row>
    <row r="2333" spans="1:9" ht="18" x14ac:dyDescent="0.25">
      <c r="A2333" s="13" t="s">
        <v>690</v>
      </c>
      <c r="B2333" s="13" t="s">
        <v>101</v>
      </c>
      <c r="C2333" s="7" t="s">
        <v>691</v>
      </c>
      <c r="D2333" s="13" t="s">
        <v>126</v>
      </c>
      <c r="E2333" s="7" t="s">
        <v>4520</v>
      </c>
      <c r="F2333" s="7"/>
      <c r="G2333" s="13" t="s">
        <v>122</v>
      </c>
      <c r="H2333" s="13" t="s">
        <v>692</v>
      </c>
      <c r="I2333" s="13"/>
    </row>
    <row r="2334" spans="1:9" ht="18" x14ac:dyDescent="0.25">
      <c r="A2334" s="15" t="s">
        <v>690</v>
      </c>
      <c r="B2334" s="15" t="s">
        <v>101</v>
      </c>
      <c r="C2334" s="9" t="s">
        <v>691</v>
      </c>
      <c r="D2334" s="15" t="s">
        <v>126</v>
      </c>
      <c r="E2334" s="9" t="s">
        <v>4521</v>
      </c>
      <c r="F2334" s="9"/>
      <c r="G2334" s="15" t="s">
        <v>122</v>
      </c>
      <c r="H2334" s="15" t="s">
        <v>692</v>
      </c>
      <c r="I2334" s="15" t="s">
        <v>1318</v>
      </c>
    </row>
    <row r="2335" spans="1:9" ht="36" x14ac:dyDescent="0.25">
      <c r="A2335" s="13" t="s">
        <v>693</v>
      </c>
      <c r="B2335" s="13" t="s">
        <v>101</v>
      </c>
      <c r="C2335" s="7" t="s">
        <v>694</v>
      </c>
      <c r="D2335" s="13" t="s">
        <v>126</v>
      </c>
      <c r="E2335" s="7" t="s">
        <v>4522</v>
      </c>
      <c r="F2335" s="7" t="s">
        <v>4523</v>
      </c>
      <c r="G2335" s="13" t="s">
        <v>121</v>
      </c>
      <c r="H2335" s="13" t="s">
        <v>695</v>
      </c>
      <c r="I2335" s="13" t="s">
        <v>1275</v>
      </c>
    </row>
    <row r="2336" spans="1:9" ht="36" x14ac:dyDescent="0.25">
      <c r="A2336" s="15" t="s">
        <v>693</v>
      </c>
      <c r="B2336" s="15" t="s">
        <v>101</v>
      </c>
      <c r="C2336" s="9" t="s">
        <v>694</v>
      </c>
      <c r="D2336" s="15" t="s">
        <v>125</v>
      </c>
      <c r="E2336" s="9" t="s">
        <v>4524</v>
      </c>
      <c r="F2336" s="9"/>
      <c r="G2336" s="15" t="s">
        <v>123</v>
      </c>
      <c r="H2336" s="15" t="s">
        <v>695</v>
      </c>
      <c r="I2336" s="15" t="s">
        <v>1318</v>
      </c>
    </row>
    <row r="2337" spans="1:9" ht="18" x14ac:dyDescent="0.25">
      <c r="A2337" s="13" t="s">
        <v>696</v>
      </c>
      <c r="B2337" s="13" t="s">
        <v>101</v>
      </c>
      <c r="C2337" s="7" t="s">
        <v>697</v>
      </c>
      <c r="D2337" s="13" t="s">
        <v>126</v>
      </c>
      <c r="E2337" s="7" t="s">
        <v>4525</v>
      </c>
      <c r="F2337" s="7" t="s">
        <v>4526</v>
      </c>
      <c r="G2337" s="13" t="s">
        <v>121</v>
      </c>
      <c r="H2337" s="13" t="s">
        <v>638</v>
      </c>
      <c r="I2337" s="13"/>
    </row>
    <row r="2338" spans="1:9" ht="18" x14ac:dyDescent="0.25">
      <c r="A2338" s="15" t="s">
        <v>696</v>
      </c>
      <c r="B2338" s="15" t="s">
        <v>101</v>
      </c>
      <c r="C2338" s="9" t="s">
        <v>697</v>
      </c>
      <c r="D2338" s="15" t="s">
        <v>126</v>
      </c>
      <c r="E2338" s="9" t="s">
        <v>4527</v>
      </c>
      <c r="F2338" s="9" t="s">
        <v>4528</v>
      </c>
      <c r="G2338" s="15" t="s">
        <v>122</v>
      </c>
      <c r="H2338" s="15" t="s">
        <v>638</v>
      </c>
      <c r="I2338" s="15"/>
    </row>
    <row r="2339" spans="1:9" ht="18" x14ac:dyDescent="0.25">
      <c r="A2339" s="13" t="s">
        <v>696</v>
      </c>
      <c r="B2339" s="13" t="s">
        <v>101</v>
      </c>
      <c r="C2339" s="7" t="s">
        <v>697</v>
      </c>
      <c r="D2339" s="13" t="s">
        <v>126</v>
      </c>
      <c r="E2339" s="7" t="s">
        <v>4529</v>
      </c>
      <c r="F2339" s="7" t="s">
        <v>4530</v>
      </c>
      <c r="G2339" s="13" t="s">
        <v>122</v>
      </c>
      <c r="H2339" s="13" t="s">
        <v>638</v>
      </c>
      <c r="I2339" s="13"/>
    </row>
    <row r="2340" spans="1:9" ht="36" x14ac:dyDescent="0.25">
      <c r="A2340" s="15" t="s">
        <v>698</v>
      </c>
      <c r="B2340" s="15" t="s">
        <v>101</v>
      </c>
      <c r="C2340" s="9" t="s">
        <v>699</v>
      </c>
      <c r="D2340" s="15" t="s">
        <v>125</v>
      </c>
      <c r="E2340" s="9" t="s">
        <v>4531</v>
      </c>
      <c r="F2340" s="9"/>
      <c r="G2340" s="15" t="s">
        <v>122</v>
      </c>
      <c r="H2340" s="15" t="s">
        <v>4532</v>
      </c>
      <c r="I2340" s="15"/>
    </row>
    <row r="2341" spans="1:9" ht="36" x14ac:dyDescent="0.25">
      <c r="A2341" s="13" t="s">
        <v>698</v>
      </c>
      <c r="B2341" s="13" t="s">
        <v>101</v>
      </c>
      <c r="C2341" s="7" t="s">
        <v>699</v>
      </c>
      <c r="D2341" s="13" t="s">
        <v>125</v>
      </c>
      <c r="E2341" s="7" t="s">
        <v>4533</v>
      </c>
      <c r="F2341" s="7"/>
      <c r="G2341" s="13" t="s">
        <v>122</v>
      </c>
      <c r="H2341" s="13" t="s">
        <v>4532</v>
      </c>
      <c r="I2341" s="13"/>
    </row>
    <row r="2342" spans="1:9" ht="36" x14ac:dyDescent="0.25">
      <c r="A2342" s="15" t="s">
        <v>698</v>
      </c>
      <c r="B2342" s="15" t="s">
        <v>101</v>
      </c>
      <c r="C2342" s="9" t="s">
        <v>699</v>
      </c>
      <c r="D2342" s="15" t="s">
        <v>125</v>
      </c>
      <c r="E2342" s="9" t="s">
        <v>4534</v>
      </c>
      <c r="F2342" s="9"/>
      <c r="G2342" s="15" t="s">
        <v>122</v>
      </c>
      <c r="H2342" s="15" t="s">
        <v>4532</v>
      </c>
      <c r="I2342" s="15"/>
    </row>
    <row r="2343" spans="1:9" ht="36" x14ac:dyDescent="0.25">
      <c r="A2343" s="13" t="s">
        <v>698</v>
      </c>
      <c r="B2343" s="13" t="s">
        <v>101</v>
      </c>
      <c r="C2343" s="7" t="s">
        <v>699</v>
      </c>
      <c r="D2343" s="13" t="s">
        <v>125</v>
      </c>
      <c r="E2343" s="7" t="s">
        <v>4535</v>
      </c>
      <c r="F2343" s="7"/>
      <c r="G2343" s="13" t="s">
        <v>122</v>
      </c>
      <c r="H2343" s="13" t="s">
        <v>4532</v>
      </c>
      <c r="I2343" s="13"/>
    </row>
    <row r="2344" spans="1:9" ht="36" x14ac:dyDescent="0.25">
      <c r="A2344" s="15" t="s">
        <v>698</v>
      </c>
      <c r="B2344" s="15" t="s">
        <v>101</v>
      </c>
      <c r="C2344" s="9" t="s">
        <v>699</v>
      </c>
      <c r="D2344" s="15" t="s">
        <v>126</v>
      </c>
      <c r="E2344" s="9" t="s">
        <v>4536</v>
      </c>
      <c r="F2344" s="9" t="s">
        <v>4537</v>
      </c>
      <c r="G2344" s="15" t="s">
        <v>122</v>
      </c>
      <c r="H2344" s="15" t="s">
        <v>4532</v>
      </c>
      <c r="I2344" s="15"/>
    </row>
    <row r="2345" spans="1:9" ht="36" x14ac:dyDescent="0.25">
      <c r="A2345" s="13" t="s">
        <v>698</v>
      </c>
      <c r="B2345" s="13" t="s">
        <v>101</v>
      </c>
      <c r="C2345" s="7" t="s">
        <v>699</v>
      </c>
      <c r="D2345" s="13" t="s">
        <v>126</v>
      </c>
      <c r="E2345" s="7" t="s">
        <v>4538</v>
      </c>
      <c r="F2345" s="7"/>
      <c r="G2345" s="13" t="s">
        <v>122</v>
      </c>
      <c r="H2345" s="13" t="s">
        <v>4532</v>
      </c>
      <c r="I2345" s="13"/>
    </row>
    <row r="2346" spans="1:9" ht="36" x14ac:dyDescent="0.25">
      <c r="A2346" s="15" t="s">
        <v>698</v>
      </c>
      <c r="B2346" s="15" t="s">
        <v>101</v>
      </c>
      <c r="C2346" s="9" t="s">
        <v>699</v>
      </c>
      <c r="D2346" s="15" t="s">
        <v>126</v>
      </c>
      <c r="E2346" s="9" t="s">
        <v>4539</v>
      </c>
      <c r="F2346" s="9" t="s">
        <v>4540</v>
      </c>
      <c r="G2346" s="15" t="s">
        <v>122</v>
      </c>
      <c r="H2346" s="15" t="s">
        <v>4532</v>
      </c>
      <c r="I2346" s="15"/>
    </row>
    <row r="2347" spans="1:9" ht="36" x14ac:dyDescent="0.25">
      <c r="A2347" s="13" t="s">
        <v>698</v>
      </c>
      <c r="B2347" s="13" t="s">
        <v>101</v>
      </c>
      <c r="C2347" s="7" t="s">
        <v>699</v>
      </c>
      <c r="D2347" s="13" t="s">
        <v>127</v>
      </c>
      <c r="E2347" s="7" t="s">
        <v>4541</v>
      </c>
      <c r="F2347" s="7"/>
      <c r="G2347" s="13" t="s">
        <v>121</v>
      </c>
      <c r="H2347" s="13" t="s">
        <v>4532</v>
      </c>
      <c r="I2347" s="13"/>
    </row>
    <row r="2348" spans="1:9" ht="36" x14ac:dyDescent="0.25">
      <c r="A2348" s="15" t="s">
        <v>698</v>
      </c>
      <c r="B2348" s="15" t="s">
        <v>101</v>
      </c>
      <c r="C2348" s="9" t="s">
        <v>699</v>
      </c>
      <c r="D2348" s="15" t="s">
        <v>127</v>
      </c>
      <c r="E2348" s="9" t="s">
        <v>4542</v>
      </c>
      <c r="F2348" s="9" t="s">
        <v>4028</v>
      </c>
      <c r="G2348" s="15" t="s">
        <v>121</v>
      </c>
      <c r="H2348" s="15" t="s">
        <v>4532</v>
      </c>
      <c r="I2348" s="15"/>
    </row>
    <row r="2349" spans="1:9" ht="36" x14ac:dyDescent="0.25">
      <c r="A2349" s="13" t="s">
        <v>698</v>
      </c>
      <c r="B2349" s="13" t="s">
        <v>101</v>
      </c>
      <c r="C2349" s="7" t="s">
        <v>699</v>
      </c>
      <c r="D2349" s="13" t="s">
        <v>127</v>
      </c>
      <c r="E2349" s="7" t="s">
        <v>4543</v>
      </c>
      <c r="F2349" s="7"/>
      <c r="G2349" s="13" t="s">
        <v>122</v>
      </c>
      <c r="H2349" s="13" t="s">
        <v>4532</v>
      </c>
      <c r="I2349" s="13"/>
    </row>
    <row r="2350" spans="1:9" ht="36" x14ac:dyDescent="0.25">
      <c r="A2350" s="15" t="s">
        <v>698</v>
      </c>
      <c r="B2350" s="15" t="s">
        <v>101</v>
      </c>
      <c r="C2350" s="9" t="s">
        <v>699</v>
      </c>
      <c r="D2350" s="15" t="s">
        <v>127</v>
      </c>
      <c r="E2350" s="9" t="s">
        <v>4544</v>
      </c>
      <c r="F2350" s="9" t="s">
        <v>4322</v>
      </c>
      <c r="G2350" s="15" t="s">
        <v>122</v>
      </c>
      <c r="H2350" s="15" t="s">
        <v>4532</v>
      </c>
      <c r="I2350" s="15"/>
    </row>
    <row r="2351" spans="1:9" ht="36" x14ac:dyDescent="0.25">
      <c r="A2351" s="13" t="s">
        <v>698</v>
      </c>
      <c r="B2351" s="13" t="s">
        <v>101</v>
      </c>
      <c r="C2351" s="7" t="s">
        <v>699</v>
      </c>
      <c r="D2351" s="13" t="s">
        <v>127</v>
      </c>
      <c r="E2351" s="7" t="s">
        <v>4545</v>
      </c>
      <c r="F2351" s="7"/>
      <c r="G2351" s="13" t="s">
        <v>122</v>
      </c>
      <c r="H2351" s="13" t="s">
        <v>4532</v>
      </c>
      <c r="I2351" s="13"/>
    </row>
    <row r="2352" spans="1:9" ht="36" x14ac:dyDescent="0.25">
      <c r="A2352" s="15" t="s">
        <v>698</v>
      </c>
      <c r="B2352" s="15" t="s">
        <v>101</v>
      </c>
      <c r="C2352" s="9" t="s">
        <v>699</v>
      </c>
      <c r="D2352" s="15" t="s">
        <v>127</v>
      </c>
      <c r="E2352" s="9" t="s">
        <v>4546</v>
      </c>
      <c r="F2352" s="9"/>
      <c r="G2352" s="15" t="s">
        <v>121</v>
      </c>
      <c r="H2352" s="15" t="s">
        <v>4532</v>
      </c>
      <c r="I2352" s="15"/>
    </row>
    <row r="2353" spans="1:9" ht="36" x14ac:dyDescent="0.25">
      <c r="A2353" s="13" t="s">
        <v>698</v>
      </c>
      <c r="B2353" s="13" t="s">
        <v>101</v>
      </c>
      <c r="C2353" s="7" t="s">
        <v>699</v>
      </c>
      <c r="D2353" s="13" t="s">
        <v>126</v>
      </c>
      <c r="E2353" s="7" t="s">
        <v>4547</v>
      </c>
      <c r="F2353" s="7"/>
      <c r="G2353" s="13" t="s">
        <v>122</v>
      </c>
      <c r="H2353" s="13" t="s">
        <v>4548</v>
      </c>
      <c r="I2353" s="13" t="s">
        <v>1318</v>
      </c>
    </row>
    <row r="2354" spans="1:9" ht="36" x14ac:dyDescent="0.25">
      <c r="A2354" s="15" t="s">
        <v>701</v>
      </c>
      <c r="B2354" s="15" t="s">
        <v>101</v>
      </c>
      <c r="C2354" s="9" t="s">
        <v>702</v>
      </c>
      <c r="D2354" s="15" t="s">
        <v>126</v>
      </c>
      <c r="E2354" s="9" t="s">
        <v>4549</v>
      </c>
      <c r="F2354" s="9" t="s">
        <v>4550</v>
      </c>
      <c r="G2354" s="15" t="s">
        <v>122</v>
      </c>
      <c r="H2354" s="15" t="s">
        <v>703</v>
      </c>
      <c r="I2354" s="15"/>
    </row>
    <row r="2355" spans="1:9" ht="36" x14ac:dyDescent="0.25">
      <c r="A2355" s="13" t="s">
        <v>701</v>
      </c>
      <c r="B2355" s="13" t="s">
        <v>101</v>
      </c>
      <c r="C2355" s="7" t="s">
        <v>702</v>
      </c>
      <c r="D2355" s="13" t="s">
        <v>126</v>
      </c>
      <c r="E2355" s="7" t="s">
        <v>4551</v>
      </c>
      <c r="F2355" s="7"/>
      <c r="G2355" s="13" t="s">
        <v>122</v>
      </c>
      <c r="H2355" s="13" t="s">
        <v>703</v>
      </c>
      <c r="I2355" s="13"/>
    </row>
    <row r="2356" spans="1:9" ht="36" x14ac:dyDescent="0.25">
      <c r="A2356" s="15" t="s">
        <v>701</v>
      </c>
      <c r="B2356" s="15" t="s">
        <v>101</v>
      </c>
      <c r="C2356" s="9" t="s">
        <v>702</v>
      </c>
      <c r="D2356" s="15" t="s">
        <v>126</v>
      </c>
      <c r="E2356" s="9" t="s">
        <v>4552</v>
      </c>
      <c r="F2356" s="9"/>
      <c r="G2356" s="15" t="s">
        <v>122</v>
      </c>
      <c r="H2356" s="15" t="s">
        <v>703</v>
      </c>
      <c r="I2356" s="15"/>
    </row>
    <row r="2357" spans="1:9" ht="36" x14ac:dyDescent="0.25">
      <c r="A2357" s="13" t="s">
        <v>701</v>
      </c>
      <c r="B2357" s="13" t="s">
        <v>101</v>
      </c>
      <c r="C2357" s="7" t="s">
        <v>702</v>
      </c>
      <c r="D2357" s="13" t="s">
        <v>126</v>
      </c>
      <c r="E2357" s="7" t="s">
        <v>4553</v>
      </c>
      <c r="F2357" s="7" t="s">
        <v>4554</v>
      </c>
      <c r="G2357" s="13" t="s">
        <v>121</v>
      </c>
      <c r="H2357" s="13" t="s">
        <v>703</v>
      </c>
      <c r="I2357" s="13"/>
    </row>
    <row r="2358" spans="1:9" ht="36" x14ac:dyDescent="0.25">
      <c r="A2358" s="15" t="s">
        <v>701</v>
      </c>
      <c r="B2358" s="15" t="s">
        <v>101</v>
      </c>
      <c r="C2358" s="9" t="s">
        <v>702</v>
      </c>
      <c r="D2358" s="15" t="s">
        <v>127</v>
      </c>
      <c r="E2358" s="9" t="s">
        <v>4555</v>
      </c>
      <c r="F2358" s="9"/>
      <c r="G2358" s="15" t="s">
        <v>122</v>
      </c>
      <c r="H2358" s="15" t="s">
        <v>703</v>
      </c>
      <c r="I2358" s="15"/>
    </row>
    <row r="2359" spans="1:9" ht="36" x14ac:dyDescent="0.25">
      <c r="A2359" s="13" t="s">
        <v>701</v>
      </c>
      <c r="B2359" s="13" t="s">
        <v>101</v>
      </c>
      <c r="C2359" s="7" t="s">
        <v>702</v>
      </c>
      <c r="D2359" s="13" t="s">
        <v>127</v>
      </c>
      <c r="E2359" s="7" t="s">
        <v>4556</v>
      </c>
      <c r="F2359" s="7"/>
      <c r="G2359" s="13" t="s">
        <v>122</v>
      </c>
      <c r="H2359" s="13" t="s">
        <v>703</v>
      </c>
      <c r="I2359" s="13"/>
    </row>
    <row r="2360" spans="1:9" ht="36" x14ac:dyDescent="0.25">
      <c r="A2360" s="15" t="s">
        <v>704</v>
      </c>
      <c r="B2360" s="15" t="s">
        <v>101</v>
      </c>
      <c r="C2360" s="9" t="s">
        <v>705</v>
      </c>
      <c r="D2360" s="15" t="s">
        <v>126</v>
      </c>
      <c r="E2360" s="9" t="s">
        <v>4557</v>
      </c>
      <c r="F2360" s="9"/>
      <c r="G2360" s="15" t="s">
        <v>122</v>
      </c>
      <c r="H2360" s="15" t="s">
        <v>706</v>
      </c>
      <c r="I2360" s="15"/>
    </row>
    <row r="2361" spans="1:9" ht="36" x14ac:dyDescent="0.25">
      <c r="A2361" s="13" t="s">
        <v>704</v>
      </c>
      <c r="B2361" s="13" t="s">
        <v>101</v>
      </c>
      <c r="C2361" s="7" t="s">
        <v>705</v>
      </c>
      <c r="D2361" s="13" t="s">
        <v>126</v>
      </c>
      <c r="E2361" s="7" t="s">
        <v>4558</v>
      </c>
      <c r="F2361" s="7"/>
      <c r="G2361" s="13" t="s">
        <v>121</v>
      </c>
      <c r="H2361" s="13" t="s">
        <v>706</v>
      </c>
      <c r="I2361" s="13"/>
    </row>
    <row r="2362" spans="1:9" ht="36" x14ac:dyDescent="0.25">
      <c r="A2362" s="15" t="s">
        <v>707</v>
      </c>
      <c r="B2362" s="15" t="s">
        <v>102</v>
      </c>
      <c r="C2362" s="9" t="s">
        <v>708</v>
      </c>
      <c r="D2362" s="15" t="s">
        <v>125</v>
      </c>
      <c r="E2362" s="9" t="s">
        <v>4559</v>
      </c>
      <c r="F2362" s="9"/>
      <c r="G2362" s="15" t="s">
        <v>123</v>
      </c>
      <c r="H2362" s="15" t="s">
        <v>594</v>
      </c>
      <c r="I2362" s="15"/>
    </row>
    <row r="2363" spans="1:9" ht="18" x14ac:dyDescent="0.25">
      <c r="A2363" s="13" t="s">
        <v>707</v>
      </c>
      <c r="B2363" s="13" t="s">
        <v>102</v>
      </c>
      <c r="C2363" s="7" t="s">
        <v>708</v>
      </c>
      <c r="D2363" s="13" t="s">
        <v>125</v>
      </c>
      <c r="E2363" s="7" t="s">
        <v>4560</v>
      </c>
      <c r="F2363" s="7"/>
      <c r="G2363" s="13" t="s">
        <v>122</v>
      </c>
      <c r="H2363" s="13" t="s">
        <v>594</v>
      </c>
      <c r="I2363" s="13"/>
    </row>
    <row r="2364" spans="1:9" ht="36" x14ac:dyDescent="0.25">
      <c r="A2364" s="15" t="s">
        <v>707</v>
      </c>
      <c r="B2364" s="15" t="s">
        <v>102</v>
      </c>
      <c r="C2364" s="9" t="s">
        <v>708</v>
      </c>
      <c r="D2364" s="15" t="s">
        <v>125</v>
      </c>
      <c r="E2364" s="9" t="s">
        <v>4561</v>
      </c>
      <c r="F2364" s="9"/>
      <c r="G2364" s="15" t="s">
        <v>121</v>
      </c>
      <c r="H2364" s="15" t="s">
        <v>594</v>
      </c>
      <c r="I2364" s="15"/>
    </row>
    <row r="2365" spans="1:9" ht="36" x14ac:dyDescent="0.25">
      <c r="A2365" s="13" t="s">
        <v>707</v>
      </c>
      <c r="B2365" s="13" t="s">
        <v>102</v>
      </c>
      <c r="C2365" s="7" t="s">
        <v>708</v>
      </c>
      <c r="D2365" s="13" t="s">
        <v>125</v>
      </c>
      <c r="E2365" s="7" t="s">
        <v>4562</v>
      </c>
      <c r="F2365" s="7"/>
      <c r="G2365" s="13" t="s">
        <v>121</v>
      </c>
      <c r="H2365" s="13" t="s">
        <v>594</v>
      </c>
      <c r="I2365" s="13"/>
    </row>
    <row r="2366" spans="1:9" ht="18" x14ac:dyDescent="0.25">
      <c r="A2366" s="15" t="s">
        <v>707</v>
      </c>
      <c r="B2366" s="15" t="s">
        <v>102</v>
      </c>
      <c r="C2366" s="9" t="s">
        <v>708</v>
      </c>
      <c r="D2366" s="15" t="s">
        <v>125</v>
      </c>
      <c r="E2366" s="9" t="s">
        <v>4563</v>
      </c>
      <c r="F2366" s="9"/>
      <c r="G2366" s="15" t="s">
        <v>121</v>
      </c>
      <c r="H2366" s="15" t="s">
        <v>594</v>
      </c>
      <c r="I2366" s="15"/>
    </row>
    <row r="2367" spans="1:9" ht="18" x14ac:dyDescent="0.25">
      <c r="A2367" s="13" t="s">
        <v>707</v>
      </c>
      <c r="B2367" s="13" t="s">
        <v>102</v>
      </c>
      <c r="C2367" s="7" t="s">
        <v>708</v>
      </c>
      <c r="D2367" s="13" t="s">
        <v>125</v>
      </c>
      <c r="E2367" s="7" t="s">
        <v>4564</v>
      </c>
      <c r="F2367" s="7"/>
      <c r="G2367" s="13" t="s">
        <v>122</v>
      </c>
      <c r="H2367" s="13" t="s">
        <v>594</v>
      </c>
      <c r="I2367" s="13"/>
    </row>
    <row r="2368" spans="1:9" ht="36" x14ac:dyDescent="0.25">
      <c r="A2368" s="15" t="s">
        <v>707</v>
      </c>
      <c r="B2368" s="15" t="s">
        <v>102</v>
      </c>
      <c r="C2368" s="9" t="s">
        <v>708</v>
      </c>
      <c r="D2368" s="15" t="s">
        <v>125</v>
      </c>
      <c r="E2368" s="9" t="s">
        <v>4565</v>
      </c>
      <c r="F2368" s="9" t="s">
        <v>4566</v>
      </c>
      <c r="G2368" s="15" t="s">
        <v>122</v>
      </c>
      <c r="H2368" s="15" t="s">
        <v>594</v>
      </c>
      <c r="I2368" s="15"/>
    </row>
    <row r="2369" spans="1:9" ht="18" x14ac:dyDescent="0.25">
      <c r="A2369" s="13" t="s">
        <v>707</v>
      </c>
      <c r="B2369" s="13" t="s">
        <v>102</v>
      </c>
      <c r="C2369" s="7" t="s">
        <v>708</v>
      </c>
      <c r="D2369" s="13" t="s">
        <v>125</v>
      </c>
      <c r="E2369" s="7" t="s">
        <v>4567</v>
      </c>
      <c r="F2369" s="7"/>
      <c r="G2369" s="13" t="s">
        <v>121</v>
      </c>
      <c r="H2369" s="13" t="s">
        <v>594</v>
      </c>
      <c r="I2369" s="13"/>
    </row>
    <row r="2370" spans="1:9" ht="18" x14ac:dyDescent="0.25">
      <c r="A2370" s="15" t="s">
        <v>707</v>
      </c>
      <c r="B2370" s="15" t="s">
        <v>102</v>
      </c>
      <c r="C2370" s="9" t="s">
        <v>708</v>
      </c>
      <c r="D2370" s="15" t="s">
        <v>125</v>
      </c>
      <c r="E2370" s="9" t="s">
        <v>4568</v>
      </c>
      <c r="F2370" s="9"/>
      <c r="G2370" s="15" t="s">
        <v>122</v>
      </c>
      <c r="H2370" s="15" t="s">
        <v>4569</v>
      </c>
      <c r="I2370" s="15" t="s">
        <v>1275</v>
      </c>
    </row>
    <row r="2371" spans="1:9" ht="36" x14ac:dyDescent="0.25">
      <c r="A2371" s="13" t="s">
        <v>707</v>
      </c>
      <c r="B2371" s="13" t="s">
        <v>102</v>
      </c>
      <c r="C2371" s="7" t="s">
        <v>708</v>
      </c>
      <c r="D2371" s="13" t="s">
        <v>125</v>
      </c>
      <c r="E2371" s="7" t="s">
        <v>4570</v>
      </c>
      <c r="F2371" s="7"/>
      <c r="G2371" s="13" t="s">
        <v>122</v>
      </c>
      <c r="H2371" s="13" t="s">
        <v>4569</v>
      </c>
      <c r="I2371" s="13" t="s">
        <v>1275</v>
      </c>
    </row>
    <row r="2372" spans="1:9" ht="18" x14ac:dyDescent="0.25">
      <c r="A2372" s="15" t="s">
        <v>707</v>
      </c>
      <c r="B2372" s="15" t="s">
        <v>102</v>
      </c>
      <c r="C2372" s="9" t="s">
        <v>708</v>
      </c>
      <c r="D2372" s="15" t="s">
        <v>126</v>
      </c>
      <c r="E2372" s="9" t="s">
        <v>4571</v>
      </c>
      <c r="F2372" s="9"/>
      <c r="G2372" s="15" t="s">
        <v>123</v>
      </c>
      <c r="H2372" s="15" t="s">
        <v>4569</v>
      </c>
      <c r="I2372" s="15"/>
    </row>
    <row r="2373" spans="1:9" ht="18" x14ac:dyDescent="0.25">
      <c r="A2373" s="13" t="s">
        <v>707</v>
      </c>
      <c r="B2373" s="13" t="s">
        <v>102</v>
      </c>
      <c r="C2373" s="7" t="s">
        <v>708</v>
      </c>
      <c r="D2373" s="13" t="s">
        <v>126</v>
      </c>
      <c r="E2373" s="7" t="s">
        <v>4572</v>
      </c>
      <c r="F2373" s="7" t="s">
        <v>4573</v>
      </c>
      <c r="G2373" s="13" t="s">
        <v>122</v>
      </c>
      <c r="H2373" s="13" t="s">
        <v>4569</v>
      </c>
      <c r="I2373" s="13"/>
    </row>
    <row r="2374" spans="1:9" ht="36" x14ac:dyDescent="0.25">
      <c r="A2374" s="15" t="s">
        <v>707</v>
      </c>
      <c r="B2374" s="15" t="s">
        <v>102</v>
      </c>
      <c r="C2374" s="9" t="s">
        <v>708</v>
      </c>
      <c r="D2374" s="15" t="s">
        <v>126</v>
      </c>
      <c r="E2374" s="9" t="s">
        <v>4574</v>
      </c>
      <c r="F2374" s="9"/>
      <c r="G2374" s="15" t="s">
        <v>122</v>
      </c>
      <c r="H2374" s="15" t="s">
        <v>4569</v>
      </c>
      <c r="I2374" s="15"/>
    </row>
    <row r="2375" spans="1:9" ht="36" x14ac:dyDescent="0.25">
      <c r="A2375" s="13" t="s">
        <v>707</v>
      </c>
      <c r="B2375" s="13" t="s">
        <v>102</v>
      </c>
      <c r="C2375" s="7" t="s">
        <v>708</v>
      </c>
      <c r="D2375" s="13" t="s">
        <v>126</v>
      </c>
      <c r="E2375" s="7" t="s">
        <v>4575</v>
      </c>
      <c r="F2375" s="7"/>
      <c r="G2375" s="13" t="s">
        <v>122</v>
      </c>
      <c r="H2375" s="13" t="s">
        <v>4569</v>
      </c>
      <c r="I2375" s="13"/>
    </row>
    <row r="2376" spans="1:9" ht="36" x14ac:dyDescent="0.25">
      <c r="A2376" s="15" t="s">
        <v>707</v>
      </c>
      <c r="B2376" s="15" t="s">
        <v>102</v>
      </c>
      <c r="C2376" s="9" t="s">
        <v>708</v>
      </c>
      <c r="D2376" s="15" t="s">
        <v>126</v>
      </c>
      <c r="E2376" s="9" t="s">
        <v>4576</v>
      </c>
      <c r="F2376" s="9" t="s">
        <v>4577</v>
      </c>
      <c r="G2376" s="15" t="s">
        <v>122</v>
      </c>
      <c r="H2376" s="15" t="s">
        <v>4569</v>
      </c>
      <c r="I2376" s="15"/>
    </row>
    <row r="2377" spans="1:9" ht="18" x14ac:dyDescent="0.25">
      <c r="A2377" s="13" t="s">
        <v>707</v>
      </c>
      <c r="B2377" s="13" t="s">
        <v>102</v>
      </c>
      <c r="C2377" s="7" t="s">
        <v>708</v>
      </c>
      <c r="D2377" s="13" t="s">
        <v>126</v>
      </c>
      <c r="E2377" s="7" t="s">
        <v>4578</v>
      </c>
      <c r="F2377" s="7" t="s">
        <v>4579</v>
      </c>
      <c r="G2377" s="13" t="s">
        <v>122</v>
      </c>
      <c r="H2377" s="13" t="s">
        <v>4569</v>
      </c>
      <c r="I2377" s="13"/>
    </row>
    <row r="2378" spans="1:9" ht="36" x14ac:dyDescent="0.25">
      <c r="A2378" s="15" t="s">
        <v>707</v>
      </c>
      <c r="B2378" s="15" t="s">
        <v>102</v>
      </c>
      <c r="C2378" s="9" t="s">
        <v>708</v>
      </c>
      <c r="D2378" s="15" t="s">
        <v>126</v>
      </c>
      <c r="E2378" s="9" t="s">
        <v>4580</v>
      </c>
      <c r="F2378" s="9"/>
      <c r="G2378" s="15" t="s">
        <v>122</v>
      </c>
      <c r="H2378" s="15" t="s">
        <v>4569</v>
      </c>
      <c r="I2378" s="15"/>
    </row>
    <row r="2379" spans="1:9" ht="18" x14ac:dyDescent="0.25">
      <c r="A2379" s="13" t="s">
        <v>707</v>
      </c>
      <c r="B2379" s="13" t="s">
        <v>102</v>
      </c>
      <c r="C2379" s="7" t="s">
        <v>708</v>
      </c>
      <c r="D2379" s="13" t="s">
        <v>126</v>
      </c>
      <c r="E2379" s="7" t="s">
        <v>4581</v>
      </c>
      <c r="F2379" s="7"/>
      <c r="G2379" s="13" t="s">
        <v>121</v>
      </c>
      <c r="H2379" s="13" t="s">
        <v>4569</v>
      </c>
      <c r="I2379" s="13"/>
    </row>
    <row r="2380" spans="1:9" ht="18" x14ac:dyDescent="0.25">
      <c r="A2380" s="15" t="s">
        <v>707</v>
      </c>
      <c r="B2380" s="15" t="s">
        <v>102</v>
      </c>
      <c r="C2380" s="9" t="s">
        <v>708</v>
      </c>
      <c r="D2380" s="15" t="s">
        <v>126</v>
      </c>
      <c r="E2380" s="9" t="s">
        <v>4582</v>
      </c>
      <c r="F2380" s="9" t="s">
        <v>4583</v>
      </c>
      <c r="G2380" s="15" t="s">
        <v>122</v>
      </c>
      <c r="H2380" s="15" t="s">
        <v>4569</v>
      </c>
      <c r="I2380" s="15"/>
    </row>
    <row r="2381" spans="1:9" ht="18" x14ac:dyDescent="0.25">
      <c r="A2381" s="13" t="s">
        <v>707</v>
      </c>
      <c r="B2381" s="13" t="s">
        <v>102</v>
      </c>
      <c r="C2381" s="7" t="s">
        <v>708</v>
      </c>
      <c r="D2381" s="13" t="s">
        <v>126</v>
      </c>
      <c r="E2381" s="7" t="s">
        <v>4584</v>
      </c>
      <c r="F2381" s="7"/>
      <c r="G2381" s="13" t="s">
        <v>122</v>
      </c>
      <c r="H2381" s="13" t="s">
        <v>4569</v>
      </c>
      <c r="I2381" s="13"/>
    </row>
    <row r="2382" spans="1:9" ht="36" x14ac:dyDescent="0.25">
      <c r="A2382" s="15" t="s">
        <v>707</v>
      </c>
      <c r="B2382" s="15" t="s">
        <v>102</v>
      </c>
      <c r="C2382" s="9" t="s">
        <v>708</v>
      </c>
      <c r="D2382" s="15" t="s">
        <v>126</v>
      </c>
      <c r="E2382" s="9" t="s">
        <v>4585</v>
      </c>
      <c r="F2382" s="9"/>
      <c r="G2382" s="15" t="s">
        <v>122</v>
      </c>
      <c r="H2382" s="15" t="s">
        <v>4586</v>
      </c>
      <c r="I2382" s="15" t="s">
        <v>1275</v>
      </c>
    </row>
    <row r="2383" spans="1:9" ht="18" x14ac:dyDescent="0.25">
      <c r="A2383" s="13" t="s">
        <v>707</v>
      </c>
      <c r="B2383" s="13" t="s">
        <v>102</v>
      </c>
      <c r="C2383" s="7" t="s">
        <v>708</v>
      </c>
      <c r="D2383" s="13" t="s">
        <v>127</v>
      </c>
      <c r="E2383" s="7" t="s">
        <v>4587</v>
      </c>
      <c r="F2383" s="7" t="s">
        <v>4588</v>
      </c>
      <c r="G2383" s="13" t="s">
        <v>121</v>
      </c>
      <c r="H2383" s="13" t="s">
        <v>4586</v>
      </c>
      <c r="I2383" s="13"/>
    </row>
    <row r="2384" spans="1:9" ht="18" x14ac:dyDescent="0.25">
      <c r="A2384" s="15" t="s">
        <v>707</v>
      </c>
      <c r="B2384" s="15" t="s">
        <v>102</v>
      </c>
      <c r="C2384" s="9" t="s">
        <v>708</v>
      </c>
      <c r="D2384" s="15" t="s">
        <v>127</v>
      </c>
      <c r="E2384" s="9" t="s">
        <v>4589</v>
      </c>
      <c r="F2384" s="9"/>
      <c r="G2384" s="15" t="s">
        <v>122</v>
      </c>
      <c r="H2384" s="15" t="s">
        <v>4586</v>
      </c>
      <c r="I2384" s="15"/>
    </row>
    <row r="2385" spans="1:9" ht="18" x14ac:dyDescent="0.25">
      <c r="A2385" s="13" t="s">
        <v>707</v>
      </c>
      <c r="B2385" s="13" t="s">
        <v>102</v>
      </c>
      <c r="C2385" s="7" t="s">
        <v>708</v>
      </c>
      <c r="D2385" s="13" t="s">
        <v>126</v>
      </c>
      <c r="E2385" s="7" t="s">
        <v>4590</v>
      </c>
      <c r="F2385" s="7" t="s">
        <v>4591</v>
      </c>
      <c r="G2385" s="13" t="s">
        <v>122</v>
      </c>
      <c r="H2385" s="13" t="s">
        <v>718</v>
      </c>
      <c r="I2385" s="13"/>
    </row>
    <row r="2386" spans="1:9" ht="18" x14ac:dyDescent="0.25">
      <c r="A2386" s="15" t="s">
        <v>707</v>
      </c>
      <c r="B2386" s="15" t="s">
        <v>102</v>
      </c>
      <c r="C2386" s="9" t="s">
        <v>708</v>
      </c>
      <c r="D2386" s="15" t="s">
        <v>126</v>
      </c>
      <c r="E2386" s="9" t="s">
        <v>4592</v>
      </c>
      <c r="F2386" s="9" t="s">
        <v>4593</v>
      </c>
      <c r="G2386" s="15" t="s">
        <v>122</v>
      </c>
      <c r="H2386" s="15" t="s">
        <v>718</v>
      </c>
      <c r="I2386" s="15"/>
    </row>
    <row r="2387" spans="1:9" ht="36" x14ac:dyDescent="0.25">
      <c r="A2387" s="13" t="s">
        <v>710</v>
      </c>
      <c r="B2387" s="13" t="s">
        <v>102</v>
      </c>
      <c r="C2387" s="7" t="s">
        <v>711</v>
      </c>
      <c r="D2387" s="13" t="s">
        <v>125</v>
      </c>
      <c r="E2387" s="7" t="s">
        <v>4594</v>
      </c>
      <c r="F2387" s="7"/>
      <c r="G2387" s="13" t="s">
        <v>121</v>
      </c>
      <c r="H2387" s="13" t="s">
        <v>4586</v>
      </c>
      <c r="I2387" s="13"/>
    </row>
    <row r="2388" spans="1:9" ht="36" x14ac:dyDescent="0.25">
      <c r="A2388" s="15" t="s">
        <v>710</v>
      </c>
      <c r="B2388" s="15" t="s">
        <v>102</v>
      </c>
      <c r="C2388" s="9" t="s">
        <v>711</v>
      </c>
      <c r="D2388" s="15" t="s">
        <v>126</v>
      </c>
      <c r="E2388" s="9" t="s">
        <v>4595</v>
      </c>
      <c r="F2388" s="9"/>
      <c r="G2388" s="15" t="s">
        <v>122</v>
      </c>
      <c r="H2388" s="15" t="s">
        <v>4586</v>
      </c>
      <c r="I2388" s="15" t="s">
        <v>1275</v>
      </c>
    </row>
    <row r="2389" spans="1:9" ht="36" x14ac:dyDescent="0.25">
      <c r="A2389" s="13" t="s">
        <v>710</v>
      </c>
      <c r="B2389" s="13" t="s">
        <v>102</v>
      </c>
      <c r="C2389" s="7" t="s">
        <v>711</v>
      </c>
      <c r="D2389" s="13" t="s">
        <v>126</v>
      </c>
      <c r="E2389" s="7" t="s">
        <v>4596</v>
      </c>
      <c r="F2389" s="7"/>
      <c r="G2389" s="13" t="s">
        <v>122</v>
      </c>
      <c r="H2389" s="13" t="s">
        <v>4586</v>
      </c>
      <c r="I2389" s="13" t="s">
        <v>1275</v>
      </c>
    </row>
    <row r="2390" spans="1:9" ht="36" x14ac:dyDescent="0.25">
      <c r="A2390" s="15" t="s">
        <v>710</v>
      </c>
      <c r="B2390" s="15" t="s">
        <v>102</v>
      </c>
      <c r="C2390" s="9" t="s">
        <v>711</v>
      </c>
      <c r="D2390" s="15" t="s">
        <v>126</v>
      </c>
      <c r="E2390" s="9" t="s">
        <v>4597</v>
      </c>
      <c r="F2390" s="9" t="s">
        <v>4598</v>
      </c>
      <c r="G2390" s="15" t="s">
        <v>122</v>
      </c>
      <c r="H2390" s="15" t="s">
        <v>4586</v>
      </c>
      <c r="I2390" s="15" t="s">
        <v>1275</v>
      </c>
    </row>
    <row r="2391" spans="1:9" ht="36" x14ac:dyDescent="0.25">
      <c r="A2391" s="13" t="s">
        <v>710</v>
      </c>
      <c r="B2391" s="13" t="s">
        <v>102</v>
      </c>
      <c r="C2391" s="7" t="s">
        <v>711</v>
      </c>
      <c r="D2391" s="13" t="s">
        <v>126</v>
      </c>
      <c r="E2391" s="7" t="s">
        <v>4599</v>
      </c>
      <c r="F2391" s="7" t="s">
        <v>4600</v>
      </c>
      <c r="G2391" s="13" t="s">
        <v>122</v>
      </c>
      <c r="H2391" s="13" t="s">
        <v>4586</v>
      </c>
      <c r="I2391" s="13" t="s">
        <v>1275</v>
      </c>
    </row>
    <row r="2392" spans="1:9" ht="36" x14ac:dyDescent="0.25">
      <c r="A2392" s="15" t="s">
        <v>710</v>
      </c>
      <c r="B2392" s="15" t="s">
        <v>102</v>
      </c>
      <c r="C2392" s="9" t="s">
        <v>711</v>
      </c>
      <c r="D2392" s="15" t="s">
        <v>126</v>
      </c>
      <c r="E2392" s="9" t="s">
        <v>4601</v>
      </c>
      <c r="F2392" s="9" t="s">
        <v>4602</v>
      </c>
      <c r="G2392" s="15" t="s">
        <v>122</v>
      </c>
      <c r="H2392" s="15" t="s">
        <v>4586</v>
      </c>
      <c r="I2392" s="15" t="s">
        <v>1275</v>
      </c>
    </row>
    <row r="2393" spans="1:9" ht="36" x14ac:dyDescent="0.25">
      <c r="A2393" s="13" t="s">
        <v>710</v>
      </c>
      <c r="B2393" s="13" t="s">
        <v>102</v>
      </c>
      <c r="C2393" s="7" t="s">
        <v>711</v>
      </c>
      <c r="D2393" s="13" t="s">
        <v>126</v>
      </c>
      <c r="E2393" s="7" t="s">
        <v>4603</v>
      </c>
      <c r="F2393" s="7" t="s">
        <v>4604</v>
      </c>
      <c r="G2393" s="13" t="s">
        <v>122</v>
      </c>
      <c r="H2393" s="13" t="s">
        <v>4586</v>
      </c>
      <c r="I2393" s="13" t="s">
        <v>1275</v>
      </c>
    </row>
    <row r="2394" spans="1:9" ht="36" x14ac:dyDescent="0.25">
      <c r="A2394" s="15" t="s">
        <v>710</v>
      </c>
      <c r="B2394" s="15" t="s">
        <v>102</v>
      </c>
      <c r="C2394" s="9" t="s">
        <v>711</v>
      </c>
      <c r="D2394" s="15" t="s">
        <v>126</v>
      </c>
      <c r="E2394" s="9" t="s">
        <v>4605</v>
      </c>
      <c r="F2394" s="9" t="s">
        <v>4606</v>
      </c>
      <c r="G2394" s="15" t="s">
        <v>122</v>
      </c>
      <c r="H2394" s="15" t="s">
        <v>4586</v>
      </c>
      <c r="I2394" s="15" t="s">
        <v>1275</v>
      </c>
    </row>
    <row r="2395" spans="1:9" ht="36" x14ac:dyDescent="0.25">
      <c r="A2395" s="13" t="s">
        <v>710</v>
      </c>
      <c r="B2395" s="13" t="s">
        <v>102</v>
      </c>
      <c r="C2395" s="7" t="s">
        <v>711</v>
      </c>
      <c r="D2395" s="13" t="s">
        <v>126</v>
      </c>
      <c r="E2395" s="7" t="s">
        <v>4607</v>
      </c>
      <c r="F2395" s="7" t="s">
        <v>4608</v>
      </c>
      <c r="G2395" s="13" t="s">
        <v>122</v>
      </c>
      <c r="H2395" s="13" t="s">
        <v>4586</v>
      </c>
      <c r="I2395" s="13" t="s">
        <v>1275</v>
      </c>
    </row>
    <row r="2396" spans="1:9" ht="36" x14ac:dyDescent="0.25">
      <c r="A2396" s="15" t="s">
        <v>710</v>
      </c>
      <c r="B2396" s="15" t="s">
        <v>102</v>
      </c>
      <c r="C2396" s="9" t="s">
        <v>711</v>
      </c>
      <c r="D2396" s="15" t="s">
        <v>126</v>
      </c>
      <c r="E2396" s="9" t="s">
        <v>4609</v>
      </c>
      <c r="F2396" s="9"/>
      <c r="G2396" s="15" t="s">
        <v>122</v>
      </c>
      <c r="H2396" s="15" t="s">
        <v>4610</v>
      </c>
      <c r="I2396" s="15"/>
    </row>
    <row r="2397" spans="1:9" ht="36" x14ac:dyDescent="0.25">
      <c r="A2397" s="13" t="s">
        <v>710</v>
      </c>
      <c r="B2397" s="13" t="s">
        <v>102</v>
      </c>
      <c r="C2397" s="7" t="s">
        <v>711</v>
      </c>
      <c r="D2397" s="13" t="s">
        <v>126</v>
      </c>
      <c r="E2397" s="7" t="s">
        <v>4611</v>
      </c>
      <c r="F2397" s="7"/>
      <c r="G2397" s="13" t="s">
        <v>122</v>
      </c>
      <c r="H2397" s="13" t="s">
        <v>4610</v>
      </c>
      <c r="I2397" s="13"/>
    </row>
    <row r="2398" spans="1:9" ht="36" x14ac:dyDescent="0.25">
      <c r="A2398" s="15" t="s">
        <v>710</v>
      </c>
      <c r="B2398" s="15" t="s">
        <v>102</v>
      </c>
      <c r="C2398" s="9" t="s">
        <v>711</v>
      </c>
      <c r="D2398" s="15" t="s">
        <v>126</v>
      </c>
      <c r="E2398" s="9" t="s">
        <v>4612</v>
      </c>
      <c r="F2398" s="9" t="s">
        <v>4613</v>
      </c>
      <c r="G2398" s="15" t="s">
        <v>122</v>
      </c>
      <c r="H2398" s="15" t="s">
        <v>4610</v>
      </c>
      <c r="I2398" s="15"/>
    </row>
    <row r="2399" spans="1:9" ht="36" x14ac:dyDescent="0.25">
      <c r="A2399" s="13" t="s">
        <v>710</v>
      </c>
      <c r="B2399" s="13" t="s">
        <v>102</v>
      </c>
      <c r="C2399" s="7" t="s">
        <v>711</v>
      </c>
      <c r="D2399" s="13" t="s">
        <v>126</v>
      </c>
      <c r="E2399" s="7" t="s">
        <v>4614</v>
      </c>
      <c r="F2399" s="7"/>
      <c r="G2399" s="13" t="s">
        <v>122</v>
      </c>
      <c r="H2399" s="13" t="s">
        <v>4610</v>
      </c>
      <c r="I2399" s="13"/>
    </row>
    <row r="2400" spans="1:9" ht="36" x14ac:dyDescent="0.25">
      <c r="A2400" s="15" t="s">
        <v>710</v>
      </c>
      <c r="B2400" s="15" t="s">
        <v>102</v>
      </c>
      <c r="C2400" s="9" t="s">
        <v>711</v>
      </c>
      <c r="D2400" s="15" t="s">
        <v>127</v>
      </c>
      <c r="E2400" s="9" t="s">
        <v>4615</v>
      </c>
      <c r="F2400" s="9" t="s">
        <v>4616</v>
      </c>
      <c r="G2400" s="15" t="s">
        <v>121</v>
      </c>
      <c r="H2400" s="15" t="s">
        <v>4610</v>
      </c>
      <c r="I2400" s="15"/>
    </row>
    <row r="2401" spans="1:9" ht="36" x14ac:dyDescent="0.25">
      <c r="A2401" s="13" t="s">
        <v>710</v>
      </c>
      <c r="B2401" s="13" t="s">
        <v>102</v>
      </c>
      <c r="C2401" s="7" t="s">
        <v>711</v>
      </c>
      <c r="D2401" s="13" t="s">
        <v>127</v>
      </c>
      <c r="E2401" s="7" t="s">
        <v>4617</v>
      </c>
      <c r="F2401" s="7"/>
      <c r="G2401" s="13" t="s">
        <v>122</v>
      </c>
      <c r="H2401" s="13" t="s">
        <v>4610</v>
      </c>
      <c r="I2401" s="13"/>
    </row>
    <row r="2402" spans="1:9" ht="18" x14ac:dyDescent="0.25">
      <c r="A2402" s="15" t="s">
        <v>713</v>
      </c>
      <c r="B2402" s="15" t="s">
        <v>102</v>
      </c>
      <c r="C2402" s="9" t="s">
        <v>714</v>
      </c>
      <c r="D2402" s="15" t="s">
        <v>126</v>
      </c>
      <c r="E2402" s="9" t="s">
        <v>4618</v>
      </c>
      <c r="F2402" s="9"/>
      <c r="G2402" s="15" t="s">
        <v>122</v>
      </c>
      <c r="H2402" s="15" t="s">
        <v>715</v>
      </c>
      <c r="I2402" s="15"/>
    </row>
    <row r="2403" spans="1:9" ht="18" x14ac:dyDescent="0.25">
      <c r="A2403" s="13" t="s">
        <v>716</v>
      </c>
      <c r="B2403" s="13" t="s">
        <v>102</v>
      </c>
      <c r="C2403" s="7" t="s">
        <v>717</v>
      </c>
      <c r="D2403" s="13" t="s">
        <v>126</v>
      </c>
      <c r="E2403" s="7" t="s">
        <v>4619</v>
      </c>
      <c r="F2403" s="7"/>
      <c r="G2403" s="13" t="s">
        <v>122</v>
      </c>
      <c r="H2403" s="13" t="s">
        <v>718</v>
      </c>
      <c r="I2403" s="13"/>
    </row>
    <row r="2404" spans="1:9" ht="18" x14ac:dyDescent="0.25">
      <c r="A2404" s="15" t="s">
        <v>716</v>
      </c>
      <c r="B2404" s="15" t="s">
        <v>102</v>
      </c>
      <c r="C2404" s="9" t="s">
        <v>717</v>
      </c>
      <c r="D2404" s="15" t="s">
        <v>126</v>
      </c>
      <c r="E2404" s="9" t="s">
        <v>4620</v>
      </c>
      <c r="F2404" s="9"/>
      <c r="G2404" s="15" t="s">
        <v>122</v>
      </c>
      <c r="H2404" s="15" t="s">
        <v>718</v>
      </c>
      <c r="I2404" s="15"/>
    </row>
    <row r="2405" spans="1:9" ht="18" x14ac:dyDescent="0.25">
      <c r="A2405" s="13" t="s">
        <v>716</v>
      </c>
      <c r="B2405" s="13" t="s">
        <v>102</v>
      </c>
      <c r="C2405" s="7" t="s">
        <v>717</v>
      </c>
      <c r="D2405" s="13" t="s">
        <v>124</v>
      </c>
      <c r="E2405" s="7" t="s">
        <v>4621</v>
      </c>
      <c r="F2405" s="7" t="s">
        <v>4622</v>
      </c>
      <c r="G2405" s="13" t="s">
        <v>123</v>
      </c>
      <c r="H2405" s="13" t="s">
        <v>718</v>
      </c>
      <c r="I2405" s="13"/>
    </row>
    <row r="2406" spans="1:9" ht="18" x14ac:dyDescent="0.25">
      <c r="A2406" s="15" t="s">
        <v>719</v>
      </c>
      <c r="B2406" s="15" t="s">
        <v>102</v>
      </c>
      <c r="C2406" s="9" t="s">
        <v>720</v>
      </c>
      <c r="D2406" s="15" t="s">
        <v>126</v>
      </c>
      <c r="E2406" s="9" t="s">
        <v>4623</v>
      </c>
      <c r="F2406" s="9"/>
      <c r="G2406" s="15" t="s">
        <v>122</v>
      </c>
      <c r="H2406" s="15" t="s">
        <v>721</v>
      </c>
      <c r="I2406" s="15"/>
    </row>
    <row r="2407" spans="1:9" ht="36" x14ac:dyDescent="0.25">
      <c r="A2407" s="13" t="s">
        <v>719</v>
      </c>
      <c r="B2407" s="13" t="s">
        <v>102</v>
      </c>
      <c r="C2407" s="7" t="s">
        <v>720</v>
      </c>
      <c r="D2407" s="13" t="s">
        <v>126</v>
      </c>
      <c r="E2407" s="7" t="s">
        <v>4624</v>
      </c>
      <c r="F2407" s="7"/>
      <c r="G2407" s="13" t="s">
        <v>122</v>
      </c>
      <c r="H2407" s="13" t="s">
        <v>721</v>
      </c>
      <c r="I2407" s="13" t="s">
        <v>1318</v>
      </c>
    </row>
    <row r="2408" spans="1:9" ht="54" x14ac:dyDescent="0.25">
      <c r="A2408" s="15" t="s">
        <v>722</v>
      </c>
      <c r="B2408" s="15" t="s">
        <v>102</v>
      </c>
      <c r="C2408" s="9" t="s">
        <v>723</v>
      </c>
      <c r="D2408" s="15" t="s">
        <v>126</v>
      </c>
      <c r="E2408" s="9" t="s">
        <v>4625</v>
      </c>
      <c r="F2408" s="9"/>
      <c r="G2408" s="15" t="s">
        <v>122</v>
      </c>
      <c r="H2408" s="15" t="s">
        <v>721</v>
      </c>
      <c r="I2408" s="15" t="s">
        <v>1275</v>
      </c>
    </row>
    <row r="2409" spans="1:9" ht="36" x14ac:dyDescent="0.25">
      <c r="A2409" s="13" t="s">
        <v>724</v>
      </c>
      <c r="B2409" s="13" t="s">
        <v>102</v>
      </c>
      <c r="C2409" s="7" t="s">
        <v>725</v>
      </c>
      <c r="D2409" s="13" t="s">
        <v>125</v>
      </c>
      <c r="E2409" s="7" t="s">
        <v>4626</v>
      </c>
      <c r="F2409" s="7"/>
      <c r="G2409" s="13" t="s">
        <v>121</v>
      </c>
      <c r="H2409" s="13" t="s">
        <v>726</v>
      </c>
      <c r="I2409" s="13"/>
    </row>
    <row r="2410" spans="1:9" ht="36" x14ac:dyDescent="0.25">
      <c r="A2410" s="15" t="s">
        <v>724</v>
      </c>
      <c r="B2410" s="15" t="s">
        <v>102</v>
      </c>
      <c r="C2410" s="9" t="s">
        <v>725</v>
      </c>
      <c r="D2410" s="15" t="s">
        <v>126</v>
      </c>
      <c r="E2410" s="9" t="s">
        <v>4627</v>
      </c>
      <c r="F2410" s="9" t="s">
        <v>4628</v>
      </c>
      <c r="G2410" s="15" t="s">
        <v>122</v>
      </c>
      <c r="H2410" s="15" t="s">
        <v>726</v>
      </c>
      <c r="I2410" s="15"/>
    </row>
    <row r="2411" spans="1:9" ht="36" x14ac:dyDescent="0.25">
      <c r="A2411" s="13" t="s">
        <v>724</v>
      </c>
      <c r="B2411" s="13" t="s">
        <v>102</v>
      </c>
      <c r="C2411" s="7" t="s">
        <v>725</v>
      </c>
      <c r="D2411" s="13" t="s">
        <v>126</v>
      </c>
      <c r="E2411" s="7" t="s">
        <v>4629</v>
      </c>
      <c r="F2411" s="7" t="s">
        <v>4630</v>
      </c>
      <c r="G2411" s="13" t="s">
        <v>122</v>
      </c>
      <c r="H2411" s="13" t="s">
        <v>726</v>
      </c>
      <c r="I2411" s="13"/>
    </row>
    <row r="2412" spans="1:9" ht="36" x14ac:dyDescent="0.25">
      <c r="A2412" s="15" t="s">
        <v>724</v>
      </c>
      <c r="B2412" s="15" t="s">
        <v>102</v>
      </c>
      <c r="C2412" s="9" t="s">
        <v>725</v>
      </c>
      <c r="D2412" s="15" t="s">
        <v>126</v>
      </c>
      <c r="E2412" s="9" t="s">
        <v>4631</v>
      </c>
      <c r="F2412" s="9" t="s">
        <v>4632</v>
      </c>
      <c r="G2412" s="15" t="s">
        <v>122</v>
      </c>
      <c r="H2412" s="15" t="s">
        <v>726</v>
      </c>
      <c r="I2412" s="15"/>
    </row>
    <row r="2413" spans="1:9" ht="36" x14ac:dyDescent="0.25">
      <c r="A2413" s="13" t="s">
        <v>724</v>
      </c>
      <c r="B2413" s="13" t="s">
        <v>102</v>
      </c>
      <c r="C2413" s="7" t="s">
        <v>725</v>
      </c>
      <c r="D2413" s="13" t="s">
        <v>126</v>
      </c>
      <c r="E2413" s="7" t="s">
        <v>4633</v>
      </c>
      <c r="F2413" s="7"/>
      <c r="G2413" s="13" t="s">
        <v>122</v>
      </c>
      <c r="H2413" s="13" t="s">
        <v>726</v>
      </c>
      <c r="I2413" s="13"/>
    </row>
    <row r="2414" spans="1:9" ht="36" x14ac:dyDescent="0.25">
      <c r="A2414" s="15" t="s">
        <v>727</v>
      </c>
      <c r="B2414" s="15" t="s">
        <v>102</v>
      </c>
      <c r="C2414" s="9" t="s">
        <v>728</v>
      </c>
      <c r="D2414" s="15" t="s">
        <v>126</v>
      </c>
      <c r="E2414" s="9" t="s">
        <v>4634</v>
      </c>
      <c r="F2414" s="9"/>
      <c r="G2414" s="15" t="s">
        <v>122</v>
      </c>
      <c r="H2414" s="15" t="s">
        <v>718</v>
      </c>
      <c r="I2414" s="15" t="s">
        <v>1318</v>
      </c>
    </row>
    <row r="2415" spans="1:9" ht="36" x14ac:dyDescent="0.25">
      <c r="A2415" s="13" t="s">
        <v>729</v>
      </c>
      <c r="B2415" s="13" t="s">
        <v>103</v>
      </c>
      <c r="C2415" s="7" t="s">
        <v>730</v>
      </c>
      <c r="D2415" s="13" t="s">
        <v>125</v>
      </c>
      <c r="E2415" s="7" t="s">
        <v>4635</v>
      </c>
      <c r="F2415" s="7"/>
      <c r="G2415" s="13" t="s">
        <v>122</v>
      </c>
      <c r="H2415" s="13" t="s">
        <v>3976</v>
      </c>
      <c r="I2415" s="13"/>
    </row>
    <row r="2416" spans="1:9" ht="36" x14ac:dyDescent="0.25">
      <c r="A2416" s="15" t="s">
        <v>729</v>
      </c>
      <c r="B2416" s="15" t="s">
        <v>103</v>
      </c>
      <c r="C2416" s="9" t="s">
        <v>730</v>
      </c>
      <c r="D2416" s="15" t="s">
        <v>125</v>
      </c>
      <c r="E2416" s="9" t="s">
        <v>4636</v>
      </c>
      <c r="F2416" s="9"/>
      <c r="G2416" s="15" t="s">
        <v>122</v>
      </c>
      <c r="H2416" s="15" t="s">
        <v>3976</v>
      </c>
      <c r="I2416" s="15"/>
    </row>
    <row r="2417" spans="1:9" ht="36" x14ac:dyDescent="0.25">
      <c r="A2417" s="13" t="s">
        <v>729</v>
      </c>
      <c r="B2417" s="13" t="s">
        <v>103</v>
      </c>
      <c r="C2417" s="7" t="s">
        <v>730</v>
      </c>
      <c r="D2417" s="13" t="s">
        <v>125</v>
      </c>
      <c r="E2417" s="7" t="s">
        <v>4637</v>
      </c>
      <c r="F2417" s="7" t="s">
        <v>4638</v>
      </c>
      <c r="G2417" s="13" t="s">
        <v>122</v>
      </c>
      <c r="H2417" s="13" t="s">
        <v>3976</v>
      </c>
      <c r="I2417" s="13"/>
    </row>
    <row r="2418" spans="1:9" ht="36" x14ac:dyDescent="0.25">
      <c r="A2418" s="15" t="s">
        <v>729</v>
      </c>
      <c r="B2418" s="15" t="s">
        <v>103</v>
      </c>
      <c r="C2418" s="9" t="s">
        <v>730</v>
      </c>
      <c r="D2418" s="15" t="s">
        <v>125</v>
      </c>
      <c r="E2418" s="9" t="s">
        <v>4639</v>
      </c>
      <c r="F2418" s="9"/>
      <c r="G2418" s="15" t="s">
        <v>122</v>
      </c>
      <c r="H2418" s="15" t="s">
        <v>3976</v>
      </c>
      <c r="I2418" s="15"/>
    </row>
    <row r="2419" spans="1:9" ht="36" x14ac:dyDescent="0.25">
      <c r="A2419" s="13" t="s">
        <v>729</v>
      </c>
      <c r="B2419" s="13" t="s">
        <v>103</v>
      </c>
      <c r="C2419" s="7" t="s">
        <v>730</v>
      </c>
      <c r="D2419" s="13" t="s">
        <v>126</v>
      </c>
      <c r="E2419" s="7" t="s">
        <v>4640</v>
      </c>
      <c r="F2419" s="7"/>
      <c r="G2419" s="13" t="s">
        <v>122</v>
      </c>
      <c r="H2419" s="13" t="s">
        <v>3976</v>
      </c>
      <c r="I2419" s="13" t="s">
        <v>1275</v>
      </c>
    </row>
    <row r="2420" spans="1:9" ht="36" x14ac:dyDescent="0.25">
      <c r="A2420" s="15" t="s">
        <v>729</v>
      </c>
      <c r="B2420" s="15" t="s">
        <v>103</v>
      </c>
      <c r="C2420" s="9" t="s">
        <v>730</v>
      </c>
      <c r="D2420" s="15" t="s">
        <v>126</v>
      </c>
      <c r="E2420" s="9" t="s">
        <v>4641</v>
      </c>
      <c r="F2420" s="9"/>
      <c r="G2420" s="15" t="s">
        <v>122</v>
      </c>
      <c r="H2420" s="15" t="s">
        <v>3976</v>
      </c>
      <c r="I2420" s="15" t="s">
        <v>1275</v>
      </c>
    </row>
    <row r="2421" spans="1:9" ht="36" x14ac:dyDescent="0.25">
      <c r="A2421" s="13" t="s">
        <v>729</v>
      </c>
      <c r="B2421" s="13" t="s">
        <v>103</v>
      </c>
      <c r="C2421" s="7" t="s">
        <v>730</v>
      </c>
      <c r="D2421" s="13" t="s">
        <v>126</v>
      </c>
      <c r="E2421" s="7" t="s">
        <v>4642</v>
      </c>
      <c r="F2421" s="7" t="s">
        <v>4643</v>
      </c>
      <c r="G2421" s="13" t="s">
        <v>122</v>
      </c>
      <c r="H2421" s="13" t="s">
        <v>3976</v>
      </c>
      <c r="I2421" s="13" t="s">
        <v>1275</v>
      </c>
    </row>
    <row r="2422" spans="1:9" ht="36" x14ac:dyDescent="0.25">
      <c r="A2422" s="15" t="s">
        <v>729</v>
      </c>
      <c r="B2422" s="15" t="s">
        <v>103</v>
      </c>
      <c r="C2422" s="9" t="s">
        <v>730</v>
      </c>
      <c r="D2422" s="15" t="s">
        <v>126</v>
      </c>
      <c r="E2422" s="9" t="s">
        <v>4644</v>
      </c>
      <c r="F2422" s="9"/>
      <c r="G2422" s="15" t="s">
        <v>122</v>
      </c>
      <c r="H2422" s="15" t="s">
        <v>3976</v>
      </c>
      <c r="I2422" s="15" t="s">
        <v>1275</v>
      </c>
    </row>
    <row r="2423" spans="1:9" ht="36" x14ac:dyDescent="0.25">
      <c r="A2423" s="13" t="s">
        <v>729</v>
      </c>
      <c r="B2423" s="13" t="s">
        <v>103</v>
      </c>
      <c r="C2423" s="7" t="s">
        <v>730</v>
      </c>
      <c r="D2423" s="13" t="s">
        <v>126</v>
      </c>
      <c r="E2423" s="7" t="s">
        <v>4645</v>
      </c>
      <c r="F2423" s="7" t="s">
        <v>4646</v>
      </c>
      <c r="G2423" s="13" t="s">
        <v>122</v>
      </c>
      <c r="H2423" s="13" t="s">
        <v>3976</v>
      </c>
      <c r="I2423" s="13" t="s">
        <v>1275</v>
      </c>
    </row>
    <row r="2424" spans="1:9" ht="36" x14ac:dyDescent="0.25">
      <c r="A2424" s="15" t="s">
        <v>729</v>
      </c>
      <c r="B2424" s="15" t="s">
        <v>103</v>
      </c>
      <c r="C2424" s="9" t="s">
        <v>730</v>
      </c>
      <c r="D2424" s="15" t="s">
        <v>126</v>
      </c>
      <c r="E2424" s="9" t="s">
        <v>4647</v>
      </c>
      <c r="F2424" s="9" t="s">
        <v>4648</v>
      </c>
      <c r="G2424" s="15" t="s">
        <v>122</v>
      </c>
      <c r="H2424" s="15" t="s">
        <v>3976</v>
      </c>
      <c r="I2424" s="15" t="s">
        <v>1275</v>
      </c>
    </row>
    <row r="2425" spans="1:9" ht="36" x14ac:dyDescent="0.25">
      <c r="A2425" s="13" t="s">
        <v>729</v>
      </c>
      <c r="B2425" s="13" t="s">
        <v>103</v>
      </c>
      <c r="C2425" s="7" t="s">
        <v>730</v>
      </c>
      <c r="D2425" s="13" t="s">
        <v>126</v>
      </c>
      <c r="E2425" s="7" t="s">
        <v>4649</v>
      </c>
      <c r="F2425" s="7"/>
      <c r="G2425" s="13" t="s">
        <v>121</v>
      </c>
      <c r="H2425" s="13" t="s">
        <v>3976</v>
      </c>
      <c r="I2425" s="13" t="s">
        <v>1275</v>
      </c>
    </row>
    <row r="2426" spans="1:9" ht="36" x14ac:dyDescent="0.25">
      <c r="A2426" s="15" t="s">
        <v>729</v>
      </c>
      <c r="B2426" s="15" t="s">
        <v>103</v>
      </c>
      <c r="C2426" s="9" t="s">
        <v>730</v>
      </c>
      <c r="D2426" s="15" t="s">
        <v>126</v>
      </c>
      <c r="E2426" s="9" t="s">
        <v>4650</v>
      </c>
      <c r="F2426" s="9"/>
      <c r="G2426" s="15" t="s">
        <v>122</v>
      </c>
      <c r="H2426" s="15" t="s">
        <v>3976</v>
      </c>
      <c r="I2426" s="15" t="s">
        <v>1275</v>
      </c>
    </row>
    <row r="2427" spans="1:9" ht="36" x14ac:dyDescent="0.25">
      <c r="A2427" s="13" t="s">
        <v>729</v>
      </c>
      <c r="B2427" s="13" t="s">
        <v>103</v>
      </c>
      <c r="C2427" s="7" t="s">
        <v>730</v>
      </c>
      <c r="D2427" s="13" t="s">
        <v>126</v>
      </c>
      <c r="E2427" s="7" t="s">
        <v>4651</v>
      </c>
      <c r="F2427" s="7"/>
      <c r="G2427" s="13" t="s">
        <v>122</v>
      </c>
      <c r="H2427" s="13" t="s">
        <v>3976</v>
      </c>
      <c r="I2427" s="13" t="s">
        <v>1275</v>
      </c>
    </row>
    <row r="2428" spans="1:9" ht="36" x14ac:dyDescent="0.25">
      <c r="A2428" s="15" t="s">
        <v>729</v>
      </c>
      <c r="B2428" s="15" t="s">
        <v>103</v>
      </c>
      <c r="C2428" s="9" t="s">
        <v>730</v>
      </c>
      <c r="D2428" s="15" t="s">
        <v>126</v>
      </c>
      <c r="E2428" s="9" t="s">
        <v>4652</v>
      </c>
      <c r="F2428" s="9"/>
      <c r="G2428" s="15" t="s">
        <v>122</v>
      </c>
      <c r="H2428" s="15" t="s">
        <v>3980</v>
      </c>
      <c r="I2428" s="15"/>
    </row>
    <row r="2429" spans="1:9" ht="36" x14ac:dyDescent="0.25">
      <c r="A2429" s="13" t="s">
        <v>729</v>
      </c>
      <c r="B2429" s="13" t="s">
        <v>103</v>
      </c>
      <c r="C2429" s="7" t="s">
        <v>730</v>
      </c>
      <c r="D2429" s="13" t="s">
        <v>126</v>
      </c>
      <c r="E2429" s="7" t="s">
        <v>4653</v>
      </c>
      <c r="F2429" s="7"/>
      <c r="G2429" s="13" t="s">
        <v>122</v>
      </c>
      <c r="H2429" s="13" t="s">
        <v>3980</v>
      </c>
      <c r="I2429" s="13"/>
    </row>
    <row r="2430" spans="1:9" ht="36" x14ac:dyDescent="0.25">
      <c r="A2430" s="15" t="s">
        <v>729</v>
      </c>
      <c r="B2430" s="15" t="s">
        <v>103</v>
      </c>
      <c r="C2430" s="9" t="s">
        <v>730</v>
      </c>
      <c r="D2430" s="15" t="s">
        <v>126</v>
      </c>
      <c r="E2430" s="9" t="s">
        <v>4654</v>
      </c>
      <c r="F2430" s="9"/>
      <c r="G2430" s="15" t="s">
        <v>122</v>
      </c>
      <c r="H2430" s="15" t="s">
        <v>3980</v>
      </c>
      <c r="I2430" s="15"/>
    </row>
    <row r="2431" spans="1:9" ht="36" x14ac:dyDescent="0.25">
      <c r="A2431" s="13" t="s">
        <v>729</v>
      </c>
      <c r="B2431" s="13" t="s">
        <v>103</v>
      </c>
      <c r="C2431" s="7" t="s">
        <v>730</v>
      </c>
      <c r="D2431" s="13" t="s">
        <v>126</v>
      </c>
      <c r="E2431" s="7" t="s">
        <v>4655</v>
      </c>
      <c r="F2431" s="7"/>
      <c r="G2431" s="13" t="s">
        <v>122</v>
      </c>
      <c r="H2431" s="13" t="s">
        <v>3980</v>
      </c>
      <c r="I2431" s="13"/>
    </row>
    <row r="2432" spans="1:9" ht="36" x14ac:dyDescent="0.25">
      <c r="A2432" s="15" t="s">
        <v>729</v>
      </c>
      <c r="B2432" s="15" t="s">
        <v>103</v>
      </c>
      <c r="C2432" s="9" t="s">
        <v>730</v>
      </c>
      <c r="D2432" s="15" t="s">
        <v>126</v>
      </c>
      <c r="E2432" s="9" t="s">
        <v>4656</v>
      </c>
      <c r="F2432" s="9" t="s">
        <v>4657</v>
      </c>
      <c r="G2432" s="15" t="s">
        <v>122</v>
      </c>
      <c r="H2432" s="15" t="s">
        <v>3980</v>
      </c>
      <c r="I2432" s="15"/>
    </row>
    <row r="2433" spans="1:9" ht="36" x14ac:dyDescent="0.25">
      <c r="A2433" s="13" t="s">
        <v>729</v>
      </c>
      <c r="B2433" s="13" t="s">
        <v>103</v>
      </c>
      <c r="C2433" s="7" t="s">
        <v>730</v>
      </c>
      <c r="D2433" s="13" t="s">
        <v>126</v>
      </c>
      <c r="E2433" s="7" t="s">
        <v>4658</v>
      </c>
      <c r="F2433" s="7" t="s">
        <v>4659</v>
      </c>
      <c r="G2433" s="13" t="s">
        <v>122</v>
      </c>
      <c r="H2433" s="13" t="s">
        <v>3980</v>
      </c>
      <c r="I2433" s="13"/>
    </row>
    <row r="2434" spans="1:9" ht="36" x14ac:dyDescent="0.25">
      <c r="A2434" s="15" t="s">
        <v>729</v>
      </c>
      <c r="B2434" s="15" t="s">
        <v>103</v>
      </c>
      <c r="C2434" s="9" t="s">
        <v>730</v>
      </c>
      <c r="D2434" s="15" t="s">
        <v>126</v>
      </c>
      <c r="E2434" s="9" t="s">
        <v>4660</v>
      </c>
      <c r="F2434" s="9" t="s">
        <v>4661</v>
      </c>
      <c r="G2434" s="15" t="s">
        <v>122</v>
      </c>
      <c r="H2434" s="15" t="s">
        <v>3980</v>
      </c>
      <c r="I2434" s="15"/>
    </row>
    <row r="2435" spans="1:9" ht="36" x14ac:dyDescent="0.25">
      <c r="A2435" s="13" t="s">
        <v>729</v>
      </c>
      <c r="B2435" s="13" t="s">
        <v>103</v>
      </c>
      <c r="C2435" s="7" t="s">
        <v>730</v>
      </c>
      <c r="D2435" s="13" t="s">
        <v>126</v>
      </c>
      <c r="E2435" s="7" t="s">
        <v>4662</v>
      </c>
      <c r="F2435" s="7"/>
      <c r="G2435" s="13" t="s">
        <v>122</v>
      </c>
      <c r="H2435" s="13" t="s">
        <v>3980</v>
      </c>
      <c r="I2435" s="13"/>
    </row>
    <row r="2436" spans="1:9" ht="36" x14ac:dyDescent="0.25">
      <c r="A2436" s="15" t="s">
        <v>732</v>
      </c>
      <c r="B2436" s="15" t="s">
        <v>103</v>
      </c>
      <c r="C2436" s="9" t="s">
        <v>733</v>
      </c>
      <c r="D2436" s="15" t="s">
        <v>125</v>
      </c>
      <c r="E2436" s="9" t="s">
        <v>4663</v>
      </c>
      <c r="F2436" s="9" t="s">
        <v>4664</v>
      </c>
      <c r="G2436" s="15" t="s">
        <v>123</v>
      </c>
      <c r="H2436" s="15" t="s">
        <v>4610</v>
      </c>
      <c r="I2436" s="15" t="s">
        <v>1275</v>
      </c>
    </row>
    <row r="2437" spans="1:9" ht="36" x14ac:dyDescent="0.25">
      <c r="A2437" s="13" t="s">
        <v>732</v>
      </c>
      <c r="B2437" s="13" t="s">
        <v>103</v>
      </c>
      <c r="C2437" s="7" t="s">
        <v>733</v>
      </c>
      <c r="D2437" s="13" t="s">
        <v>125</v>
      </c>
      <c r="E2437" s="7" t="s">
        <v>4665</v>
      </c>
      <c r="F2437" s="7"/>
      <c r="G2437" s="13" t="s">
        <v>122</v>
      </c>
      <c r="H2437" s="13" t="s">
        <v>4610</v>
      </c>
      <c r="I2437" s="13" t="s">
        <v>1275</v>
      </c>
    </row>
    <row r="2438" spans="1:9" ht="36" x14ac:dyDescent="0.25">
      <c r="A2438" s="15" t="s">
        <v>732</v>
      </c>
      <c r="B2438" s="15" t="s">
        <v>103</v>
      </c>
      <c r="C2438" s="9" t="s">
        <v>733</v>
      </c>
      <c r="D2438" s="15" t="s">
        <v>125</v>
      </c>
      <c r="E2438" s="9" t="s">
        <v>4666</v>
      </c>
      <c r="F2438" s="9" t="s">
        <v>4667</v>
      </c>
      <c r="G2438" s="15" t="s">
        <v>122</v>
      </c>
      <c r="H2438" s="15" t="s">
        <v>4610</v>
      </c>
      <c r="I2438" s="15" t="s">
        <v>1275</v>
      </c>
    </row>
    <row r="2439" spans="1:9" ht="36" x14ac:dyDescent="0.25">
      <c r="A2439" s="13" t="s">
        <v>732</v>
      </c>
      <c r="B2439" s="13" t="s">
        <v>103</v>
      </c>
      <c r="C2439" s="7" t="s">
        <v>733</v>
      </c>
      <c r="D2439" s="13" t="s">
        <v>125</v>
      </c>
      <c r="E2439" s="7" t="s">
        <v>4668</v>
      </c>
      <c r="F2439" s="7"/>
      <c r="G2439" s="13" t="s">
        <v>122</v>
      </c>
      <c r="H2439" s="13" t="s">
        <v>4610</v>
      </c>
      <c r="I2439" s="13" t="s">
        <v>1275</v>
      </c>
    </row>
    <row r="2440" spans="1:9" ht="36" x14ac:dyDescent="0.25">
      <c r="A2440" s="15" t="s">
        <v>732</v>
      </c>
      <c r="B2440" s="15" t="s">
        <v>103</v>
      </c>
      <c r="C2440" s="9" t="s">
        <v>733</v>
      </c>
      <c r="D2440" s="15" t="s">
        <v>125</v>
      </c>
      <c r="E2440" s="9" t="s">
        <v>4669</v>
      </c>
      <c r="F2440" s="9"/>
      <c r="G2440" s="15" t="s">
        <v>122</v>
      </c>
      <c r="H2440" s="15" t="s">
        <v>737</v>
      </c>
      <c r="I2440" s="15"/>
    </row>
    <row r="2441" spans="1:9" ht="36" x14ac:dyDescent="0.25">
      <c r="A2441" s="13" t="s">
        <v>732</v>
      </c>
      <c r="B2441" s="13" t="s">
        <v>103</v>
      </c>
      <c r="C2441" s="7" t="s">
        <v>733</v>
      </c>
      <c r="D2441" s="13" t="s">
        <v>125</v>
      </c>
      <c r="E2441" s="7" t="s">
        <v>4670</v>
      </c>
      <c r="F2441" s="7" t="s">
        <v>4671</v>
      </c>
      <c r="G2441" s="13" t="s">
        <v>122</v>
      </c>
      <c r="H2441" s="13" t="s">
        <v>737</v>
      </c>
      <c r="I2441" s="13"/>
    </row>
    <row r="2442" spans="1:9" ht="36" x14ac:dyDescent="0.25">
      <c r="A2442" s="15" t="s">
        <v>732</v>
      </c>
      <c r="B2442" s="15" t="s">
        <v>103</v>
      </c>
      <c r="C2442" s="9" t="s">
        <v>733</v>
      </c>
      <c r="D2442" s="15" t="s">
        <v>125</v>
      </c>
      <c r="E2442" s="9" t="s">
        <v>4672</v>
      </c>
      <c r="F2442" s="9" t="s">
        <v>4673</v>
      </c>
      <c r="G2442" s="15" t="s">
        <v>122</v>
      </c>
      <c r="H2442" s="15" t="s">
        <v>737</v>
      </c>
      <c r="I2442" s="15"/>
    </row>
    <row r="2443" spans="1:9" ht="54" x14ac:dyDescent="0.25">
      <c r="A2443" s="13" t="s">
        <v>732</v>
      </c>
      <c r="B2443" s="13" t="s">
        <v>103</v>
      </c>
      <c r="C2443" s="7" t="s">
        <v>733</v>
      </c>
      <c r="D2443" s="13" t="s">
        <v>125</v>
      </c>
      <c r="E2443" s="7" t="s">
        <v>4674</v>
      </c>
      <c r="F2443" s="7" t="s">
        <v>4675</v>
      </c>
      <c r="G2443" s="13" t="s">
        <v>122</v>
      </c>
      <c r="H2443" s="13" t="s">
        <v>4610</v>
      </c>
      <c r="I2443" s="13" t="s">
        <v>1318</v>
      </c>
    </row>
    <row r="2444" spans="1:9" ht="36" x14ac:dyDescent="0.25">
      <c r="A2444" s="15" t="s">
        <v>735</v>
      </c>
      <c r="B2444" s="15" t="s">
        <v>103</v>
      </c>
      <c r="C2444" s="9" t="s">
        <v>736</v>
      </c>
      <c r="D2444" s="15" t="s">
        <v>125</v>
      </c>
      <c r="E2444" s="9" t="s">
        <v>4676</v>
      </c>
      <c r="F2444" s="9" t="s">
        <v>4677</v>
      </c>
      <c r="G2444" s="15" t="s">
        <v>123</v>
      </c>
      <c r="H2444" s="15" t="s">
        <v>737</v>
      </c>
      <c r="I2444" s="15"/>
    </row>
    <row r="2445" spans="1:9" ht="36" x14ac:dyDescent="0.25">
      <c r="A2445" s="13" t="s">
        <v>735</v>
      </c>
      <c r="B2445" s="13" t="s">
        <v>103</v>
      </c>
      <c r="C2445" s="7" t="s">
        <v>736</v>
      </c>
      <c r="D2445" s="13" t="s">
        <v>125</v>
      </c>
      <c r="E2445" s="7" t="s">
        <v>4678</v>
      </c>
      <c r="F2445" s="7" t="s">
        <v>4679</v>
      </c>
      <c r="G2445" s="13" t="s">
        <v>122</v>
      </c>
      <c r="H2445" s="13" t="s">
        <v>737</v>
      </c>
      <c r="I2445" s="13"/>
    </row>
    <row r="2446" spans="1:9" ht="36" x14ac:dyDescent="0.25">
      <c r="A2446" s="15" t="s">
        <v>735</v>
      </c>
      <c r="B2446" s="15" t="s">
        <v>103</v>
      </c>
      <c r="C2446" s="9" t="s">
        <v>736</v>
      </c>
      <c r="D2446" s="15" t="s">
        <v>125</v>
      </c>
      <c r="E2446" s="9" t="s">
        <v>4680</v>
      </c>
      <c r="F2446" s="9"/>
      <c r="G2446" s="15" t="s">
        <v>122</v>
      </c>
      <c r="H2446" s="15" t="s">
        <v>737</v>
      </c>
      <c r="I2446" s="15"/>
    </row>
    <row r="2447" spans="1:9" ht="36" x14ac:dyDescent="0.25">
      <c r="A2447" s="13" t="s">
        <v>735</v>
      </c>
      <c r="B2447" s="13" t="s">
        <v>103</v>
      </c>
      <c r="C2447" s="7" t="s">
        <v>736</v>
      </c>
      <c r="D2447" s="13" t="s">
        <v>125</v>
      </c>
      <c r="E2447" s="7" t="s">
        <v>4681</v>
      </c>
      <c r="F2447" s="7" t="s">
        <v>4682</v>
      </c>
      <c r="G2447" s="13" t="s">
        <v>122</v>
      </c>
      <c r="H2447" s="13" t="s">
        <v>737</v>
      </c>
      <c r="I2447" s="13"/>
    </row>
    <row r="2448" spans="1:9" ht="36" x14ac:dyDescent="0.25">
      <c r="A2448" s="15" t="s">
        <v>735</v>
      </c>
      <c r="B2448" s="15" t="s">
        <v>103</v>
      </c>
      <c r="C2448" s="9" t="s">
        <v>736</v>
      </c>
      <c r="D2448" s="15" t="s">
        <v>125</v>
      </c>
      <c r="E2448" s="9" t="s">
        <v>4683</v>
      </c>
      <c r="F2448" s="9" t="s">
        <v>4684</v>
      </c>
      <c r="G2448" s="15" t="s">
        <v>122</v>
      </c>
      <c r="H2448" s="15" t="s">
        <v>737</v>
      </c>
      <c r="I2448" s="15"/>
    </row>
    <row r="2449" spans="1:9" ht="36" x14ac:dyDescent="0.25">
      <c r="A2449" s="13" t="s">
        <v>735</v>
      </c>
      <c r="B2449" s="13" t="s">
        <v>103</v>
      </c>
      <c r="C2449" s="7" t="s">
        <v>736</v>
      </c>
      <c r="D2449" s="13" t="s">
        <v>125</v>
      </c>
      <c r="E2449" s="7" t="s">
        <v>4685</v>
      </c>
      <c r="F2449" s="7" t="s">
        <v>4686</v>
      </c>
      <c r="G2449" s="13" t="s">
        <v>122</v>
      </c>
      <c r="H2449" s="13" t="s">
        <v>737</v>
      </c>
      <c r="I2449" s="13"/>
    </row>
    <row r="2450" spans="1:9" ht="72" x14ac:dyDescent="0.25">
      <c r="A2450" s="15" t="s">
        <v>735</v>
      </c>
      <c r="B2450" s="15" t="s">
        <v>103</v>
      </c>
      <c r="C2450" s="9" t="s">
        <v>736</v>
      </c>
      <c r="D2450" s="15" t="s">
        <v>125</v>
      </c>
      <c r="E2450" s="9" t="s">
        <v>4687</v>
      </c>
      <c r="F2450" s="9" t="s">
        <v>4688</v>
      </c>
      <c r="G2450" s="15" t="s">
        <v>122</v>
      </c>
      <c r="H2450" s="15" t="s">
        <v>737</v>
      </c>
      <c r="I2450" s="15" t="s">
        <v>1318</v>
      </c>
    </row>
    <row r="2451" spans="1:9" ht="36" x14ac:dyDescent="0.25">
      <c r="A2451" s="13" t="s">
        <v>738</v>
      </c>
      <c r="B2451" s="13" t="s">
        <v>103</v>
      </c>
      <c r="C2451" s="7" t="s">
        <v>739</v>
      </c>
      <c r="D2451" s="13" t="s">
        <v>126</v>
      </c>
      <c r="E2451" s="7" t="s">
        <v>4689</v>
      </c>
      <c r="F2451" s="7"/>
      <c r="G2451" s="13" t="s">
        <v>122</v>
      </c>
      <c r="H2451" s="13" t="s">
        <v>740</v>
      </c>
      <c r="I2451" s="13"/>
    </row>
    <row r="2452" spans="1:9" ht="18" x14ac:dyDescent="0.25">
      <c r="A2452" s="15" t="s">
        <v>738</v>
      </c>
      <c r="B2452" s="15" t="s">
        <v>103</v>
      </c>
      <c r="C2452" s="9" t="s">
        <v>739</v>
      </c>
      <c r="D2452" s="15" t="s">
        <v>126</v>
      </c>
      <c r="E2452" s="9" t="s">
        <v>4690</v>
      </c>
      <c r="F2452" s="9" t="s">
        <v>4691</v>
      </c>
      <c r="G2452" s="15" t="s">
        <v>122</v>
      </c>
      <c r="H2452" s="15" t="s">
        <v>740</v>
      </c>
      <c r="I2452" s="15"/>
    </row>
    <row r="2453" spans="1:9" ht="18" x14ac:dyDescent="0.25">
      <c r="A2453" s="13" t="s">
        <v>741</v>
      </c>
      <c r="B2453" s="13" t="s">
        <v>103</v>
      </c>
      <c r="C2453" s="7" t="s">
        <v>742</v>
      </c>
      <c r="D2453" s="13" t="s">
        <v>127</v>
      </c>
      <c r="E2453" s="7" t="s">
        <v>4692</v>
      </c>
      <c r="F2453" s="7"/>
      <c r="G2453" s="13" t="s">
        <v>122</v>
      </c>
      <c r="H2453" s="13" t="s">
        <v>740</v>
      </c>
      <c r="I2453" s="13" t="s">
        <v>1275</v>
      </c>
    </row>
    <row r="2454" spans="1:9" ht="36" x14ac:dyDescent="0.25">
      <c r="A2454" s="15" t="s">
        <v>741</v>
      </c>
      <c r="B2454" s="15" t="s">
        <v>103</v>
      </c>
      <c r="C2454" s="9" t="s">
        <v>742</v>
      </c>
      <c r="D2454" s="15" t="s">
        <v>127</v>
      </c>
      <c r="E2454" s="9" t="s">
        <v>4693</v>
      </c>
      <c r="F2454" s="9"/>
      <c r="G2454" s="15" t="s">
        <v>122</v>
      </c>
      <c r="H2454" s="15" t="s">
        <v>740</v>
      </c>
      <c r="I2454" s="15" t="s">
        <v>1275</v>
      </c>
    </row>
    <row r="2455" spans="1:9" ht="18" x14ac:dyDescent="0.25">
      <c r="A2455" s="13" t="s">
        <v>741</v>
      </c>
      <c r="B2455" s="13" t="s">
        <v>103</v>
      </c>
      <c r="C2455" s="7" t="s">
        <v>742</v>
      </c>
      <c r="D2455" s="13" t="s">
        <v>127</v>
      </c>
      <c r="E2455" s="7" t="s">
        <v>4694</v>
      </c>
      <c r="F2455" s="7" t="s">
        <v>4695</v>
      </c>
      <c r="G2455" s="13" t="s">
        <v>122</v>
      </c>
      <c r="H2455" s="13" t="s">
        <v>740</v>
      </c>
      <c r="I2455" s="13" t="s">
        <v>1275</v>
      </c>
    </row>
    <row r="2456" spans="1:9" ht="18" x14ac:dyDescent="0.25">
      <c r="A2456" s="15" t="s">
        <v>741</v>
      </c>
      <c r="B2456" s="15" t="s">
        <v>103</v>
      </c>
      <c r="C2456" s="9" t="s">
        <v>742</v>
      </c>
      <c r="D2456" s="15" t="s">
        <v>127</v>
      </c>
      <c r="E2456" s="9" t="s">
        <v>4696</v>
      </c>
      <c r="F2456" s="9" t="s">
        <v>4697</v>
      </c>
      <c r="G2456" s="15" t="s">
        <v>122</v>
      </c>
      <c r="H2456" s="15" t="s">
        <v>740</v>
      </c>
      <c r="I2456" s="15" t="s">
        <v>1275</v>
      </c>
    </row>
    <row r="2457" spans="1:9" ht="18" x14ac:dyDescent="0.25">
      <c r="A2457" s="13" t="s">
        <v>741</v>
      </c>
      <c r="B2457" s="13" t="s">
        <v>103</v>
      </c>
      <c r="C2457" s="7" t="s">
        <v>742</v>
      </c>
      <c r="D2457" s="13" t="s">
        <v>127</v>
      </c>
      <c r="E2457" s="7" t="s">
        <v>4698</v>
      </c>
      <c r="F2457" s="7"/>
      <c r="G2457" s="13" t="s">
        <v>122</v>
      </c>
      <c r="H2457" s="13" t="s">
        <v>740</v>
      </c>
      <c r="I2457" s="13" t="s">
        <v>1275</v>
      </c>
    </row>
    <row r="2458" spans="1:9" ht="18" x14ac:dyDescent="0.25">
      <c r="A2458" s="15" t="s">
        <v>741</v>
      </c>
      <c r="B2458" s="15" t="s">
        <v>103</v>
      </c>
      <c r="C2458" s="9" t="s">
        <v>742</v>
      </c>
      <c r="D2458" s="15" t="s">
        <v>127</v>
      </c>
      <c r="E2458" s="9" t="s">
        <v>4699</v>
      </c>
      <c r="F2458" s="9"/>
      <c r="G2458" s="15" t="s">
        <v>122</v>
      </c>
      <c r="H2458" s="15" t="s">
        <v>740</v>
      </c>
      <c r="I2458" s="15" t="s">
        <v>1275</v>
      </c>
    </row>
    <row r="2459" spans="1:9" ht="18" x14ac:dyDescent="0.25">
      <c r="A2459" s="13" t="s">
        <v>741</v>
      </c>
      <c r="B2459" s="13" t="s">
        <v>103</v>
      </c>
      <c r="C2459" s="7" t="s">
        <v>742</v>
      </c>
      <c r="D2459" s="13" t="s">
        <v>127</v>
      </c>
      <c r="E2459" s="7" t="s">
        <v>4700</v>
      </c>
      <c r="F2459" s="7"/>
      <c r="G2459" s="13" t="s">
        <v>122</v>
      </c>
      <c r="H2459" s="13" t="s">
        <v>740</v>
      </c>
      <c r="I2459" s="13" t="s">
        <v>1275</v>
      </c>
    </row>
    <row r="2460" spans="1:9" ht="18" x14ac:dyDescent="0.25">
      <c r="A2460" s="15" t="s">
        <v>741</v>
      </c>
      <c r="B2460" s="15" t="s">
        <v>103</v>
      </c>
      <c r="C2460" s="9" t="s">
        <v>742</v>
      </c>
      <c r="D2460" s="15" t="s">
        <v>127</v>
      </c>
      <c r="E2460" s="9" t="s">
        <v>4701</v>
      </c>
      <c r="F2460" s="9"/>
      <c r="G2460" s="15" t="s">
        <v>122</v>
      </c>
      <c r="H2460" s="15" t="s">
        <v>740</v>
      </c>
      <c r="I2460" s="15" t="s">
        <v>1275</v>
      </c>
    </row>
    <row r="2461" spans="1:9" ht="18" x14ac:dyDescent="0.25">
      <c r="A2461" s="13" t="s">
        <v>741</v>
      </c>
      <c r="B2461" s="13" t="s">
        <v>103</v>
      </c>
      <c r="C2461" s="7" t="s">
        <v>742</v>
      </c>
      <c r="D2461" s="13" t="s">
        <v>127</v>
      </c>
      <c r="E2461" s="7" t="s">
        <v>4702</v>
      </c>
      <c r="F2461" s="7"/>
      <c r="G2461" s="13" t="s">
        <v>122</v>
      </c>
      <c r="H2461" s="13" t="s">
        <v>740</v>
      </c>
      <c r="I2461" s="13" t="s">
        <v>1275</v>
      </c>
    </row>
    <row r="2462" spans="1:9" ht="18" x14ac:dyDescent="0.25">
      <c r="A2462" s="15" t="s">
        <v>741</v>
      </c>
      <c r="B2462" s="15" t="s">
        <v>103</v>
      </c>
      <c r="C2462" s="9" t="s">
        <v>742</v>
      </c>
      <c r="D2462" s="15" t="s">
        <v>127</v>
      </c>
      <c r="E2462" s="9" t="s">
        <v>4703</v>
      </c>
      <c r="F2462" s="9"/>
      <c r="G2462" s="15" t="s">
        <v>122</v>
      </c>
      <c r="H2462" s="15" t="s">
        <v>782</v>
      </c>
      <c r="I2462" s="15"/>
    </row>
    <row r="2463" spans="1:9" ht="18" x14ac:dyDescent="0.25">
      <c r="A2463" s="13" t="s">
        <v>741</v>
      </c>
      <c r="B2463" s="13" t="s">
        <v>103</v>
      </c>
      <c r="C2463" s="7" t="s">
        <v>742</v>
      </c>
      <c r="D2463" s="13" t="s">
        <v>127</v>
      </c>
      <c r="E2463" s="7" t="s">
        <v>4704</v>
      </c>
      <c r="F2463" s="7" t="s">
        <v>4173</v>
      </c>
      <c r="G2463" s="13" t="s">
        <v>122</v>
      </c>
      <c r="H2463" s="13" t="s">
        <v>782</v>
      </c>
      <c r="I2463" s="13"/>
    </row>
    <row r="2464" spans="1:9" ht="18" x14ac:dyDescent="0.25">
      <c r="A2464" s="15" t="s">
        <v>741</v>
      </c>
      <c r="B2464" s="15" t="s">
        <v>103</v>
      </c>
      <c r="C2464" s="9" t="s">
        <v>742</v>
      </c>
      <c r="D2464" s="15" t="s">
        <v>127</v>
      </c>
      <c r="E2464" s="9" t="s">
        <v>4705</v>
      </c>
      <c r="F2464" s="9"/>
      <c r="G2464" s="15" t="s">
        <v>122</v>
      </c>
      <c r="H2464" s="15" t="s">
        <v>782</v>
      </c>
      <c r="I2464" s="15"/>
    </row>
    <row r="2465" spans="1:9" ht="18" x14ac:dyDescent="0.25">
      <c r="A2465" s="13" t="s">
        <v>741</v>
      </c>
      <c r="B2465" s="13" t="s">
        <v>103</v>
      </c>
      <c r="C2465" s="7" t="s">
        <v>742</v>
      </c>
      <c r="D2465" s="13" t="s">
        <v>127</v>
      </c>
      <c r="E2465" s="7" t="s">
        <v>4706</v>
      </c>
      <c r="F2465" s="7"/>
      <c r="G2465" s="13" t="s">
        <v>123</v>
      </c>
      <c r="H2465" s="13" t="s">
        <v>782</v>
      </c>
      <c r="I2465" s="13"/>
    </row>
    <row r="2466" spans="1:9" ht="36" x14ac:dyDescent="0.25">
      <c r="A2466" s="15" t="s">
        <v>744</v>
      </c>
      <c r="B2466" s="15" t="s">
        <v>103</v>
      </c>
      <c r="C2466" s="9" t="s">
        <v>745</v>
      </c>
      <c r="D2466" s="15" t="s">
        <v>125</v>
      </c>
      <c r="E2466" s="9" t="s">
        <v>4707</v>
      </c>
      <c r="F2466" s="9"/>
      <c r="G2466" s="15" t="s">
        <v>122</v>
      </c>
      <c r="H2466" s="15" t="s">
        <v>785</v>
      </c>
      <c r="I2466" s="15" t="s">
        <v>1275</v>
      </c>
    </row>
    <row r="2467" spans="1:9" ht="18" x14ac:dyDescent="0.25">
      <c r="A2467" s="13" t="s">
        <v>744</v>
      </c>
      <c r="B2467" s="13" t="s">
        <v>103</v>
      </c>
      <c r="C2467" s="7" t="s">
        <v>745</v>
      </c>
      <c r="D2467" s="13" t="s">
        <v>125</v>
      </c>
      <c r="E2467" s="7" t="s">
        <v>4708</v>
      </c>
      <c r="F2467" s="7"/>
      <c r="G2467" s="13" t="s">
        <v>122</v>
      </c>
      <c r="H2467" s="13" t="s">
        <v>785</v>
      </c>
      <c r="I2467" s="13" t="s">
        <v>1275</v>
      </c>
    </row>
    <row r="2468" spans="1:9" ht="18" x14ac:dyDescent="0.25">
      <c r="A2468" s="15" t="s">
        <v>744</v>
      </c>
      <c r="B2468" s="15" t="s">
        <v>103</v>
      </c>
      <c r="C2468" s="9" t="s">
        <v>745</v>
      </c>
      <c r="D2468" s="15" t="s">
        <v>125</v>
      </c>
      <c r="E2468" s="9" t="s">
        <v>4709</v>
      </c>
      <c r="F2468" s="9"/>
      <c r="G2468" s="15" t="s">
        <v>122</v>
      </c>
      <c r="H2468" s="15" t="s">
        <v>785</v>
      </c>
      <c r="I2468" s="15" t="s">
        <v>1275</v>
      </c>
    </row>
    <row r="2469" spans="1:9" ht="36" x14ac:dyDescent="0.25">
      <c r="A2469" s="13" t="s">
        <v>744</v>
      </c>
      <c r="B2469" s="13" t="s">
        <v>103</v>
      </c>
      <c r="C2469" s="7" t="s">
        <v>745</v>
      </c>
      <c r="D2469" s="13" t="s">
        <v>125</v>
      </c>
      <c r="E2469" s="7" t="s">
        <v>4710</v>
      </c>
      <c r="F2469" s="7" t="s">
        <v>4711</v>
      </c>
      <c r="G2469" s="13" t="s">
        <v>121</v>
      </c>
      <c r="H2469" s="13" t="s">
        <v>4712</v>
      </c>
      <c r="I2469" s="13" t="s">
        <v>1275</v>
      </c>
    </row>
    <row r="2470" spans="1:9" ht="18" x14ac:dyDescent="0.25">
      <c r="A2470" s="15" t="s">
        <v>744</v>
      </c>
      <c r="B2470" s="15" t="s">
        <v>103</v>
      </c>
      <c r="C2470" s="9" t="s">
        <v>745</v>
      </c>
      <c r="D2470" s="15" t="s">
        <v>125</v>
      </c>
      <c r="E2470" s="9" t="s">
        <v>4713</v>
      </c>
      <c r="F2470" s="9" t="s">
        <v>4714</v>
      </c>
      <c r="G2470" s="15" t="s">
        <v>122</v>
      </c>
      <c r="H2470" s="15" t="s">
        <v>4715</v>
      </c>
      <c r="I2470" s="15"/>
    </row>
    <row r="2471" spans="1:9" ht="36" x14ac:dyDescent="0.25">
      <c r="A2471" s="13" t="s">
        <v>744</v>
      </c>
      <c r="B2471" s="13" t="s">
        <v>103</v>
      </c>
      <c r="C2471" s="7" t="s">
        <v>745</v>
      </c>
      <c r="D2471" s="13" t="s">
        <v>126</v>
      </c>
      <c r="E2471" s="7" t="s">
        <v>4716</v>
      </c>
      <c r="F2471" s="7" t="s">
        <v>4717</v>
      </c>
      <c r="G2471" s="13" t="s">
        <v>122</v>
      </c>
      <c r="H2471" s="13" t="s">
        <v>4715</v>
      </c>
      <c r="I2471" s="13"/>
    </row>
    <row r="2472" spans="1:9" ht="36" x14ac:dyDescent="0.25">
      <c r="A2472" s="15" t="s">
        <v>744</v>
      </c>
      <c r="B2472" s="15" t="s">
        <v>103</v>
      </c>
      <c r="C2472" s="9" t="s">
        <v>745</v>
      </c>
      <c r="D2472" s="15" t="s">
        <v>126</v>
      </c>
      <c r="E2472" s="9" t="s">
        <v>4718</v>
      </c>
      <c r="F2472" s="9" t="s">
        <v>4719</v>
      </c>
      <c r="G2472" s="15" t="s">
        <v>122</v>
      </c>
      <c r="H2472" s="15" t="s">
        <v>4715</v>
      </c>
      <c r="I2472" s="15"/>
    </row>
    <row r="2473" spans="1:9" ht="18" x14ac:dyDescent="0.25">
      <c r="A2473" s="13" t="s">
        <v>744</v>
      </c>
      <c r="B2473" s="13" t="s">
        <v>103</v>
      </c>
      <c r="C2473" s="7" t="s">
        <v>745</v>
      </c>
      <c r="D2473" s="13" t="s">
        <v>126</v>
      </c>
      <c r="E2473" s="7" t="s">
        <v>4720</v>
      </c>
      <c r="F2473" s="7"/>
      <c r="G2473" s="13" t="s">
        <v>122</v>
      </c>
      <c r="H2473" s="13" t="s">
        <v>4715</v>
      </c>
      <c r="I2473" s="13"/>
    </row>
    <row r="2474" spans="1:9" ht="18" x14ac:dyDescent="0.25">
      <c r="A2474" s="15" t="s">
        <v>744</v>
      </c>
      <c r="B2474" s="15" t="s">
        <v>103</v>
      </c>
      <c r="C2474" s="9" t="s">
        <v>745</v>
      </c>
      <c r="D2474" s="15" t="s">
        <v>126</v>
      </c>
      <c r="E2474" s="9" t="s">
        <v>4721</v>
      </c>
      <c r="F2474" s="9"/>
      <c r="G2474" s="15" t="s">
        <v>122</v>
      </c>
      <c r="H2474" s="15" t="s">
        <v>4715</v>
      </c>
      <c r="I2474" s="15"/>
    </row>
    <row r="2475" spans="1:9" ht="18" x14ac:dyDescent="0.25">
      <c r="A2475" s="13" t="s">
        <v>744</v>
      </c>
      <c r="B2475" s="13" t="s">
        <v>103</v>
      </c>
      <c r="C2475" s="7" t="s">
        <v>745</v>
      </c>
      <c r="D2475" s="13" t="s">
        <v>126</v>
      </c>
      <c r="E2475" s="7" t="s">
        <v>4722</v>
      </c>
      <c r="F2475" s="7" t="s">
        <v>4723</v>
      </c>
      <c r="G2475" s="13" t="s">
        <v>122</v>
      </c>
      <c r="H2475" s="13" t="s">
        <v>4715</v>
      </c>
      <c r="I2475" s="13"/>
    </row>
    <row r="2476" spans="1:9" ht="18" x14ac:dyDescent="0.25">
      <c r="A2476" s="15" t="s">
        <v>744</v>
      </c>
      <c r="B2476" s="15" t="s">
        <v>103</v>
      </c>
      <c r="C2476" s="9" t="s">
        <v>745</v>
      </c>
      <c r="D2476" s="15" t="s">
        <v>126</v>
      </c>
      <c r="E2476" s="9" t="s">
        <v>4724</v>
      </c>
      <c r="F2476" s="9" t="s">
        <v>4725</v>
      </c>
      <c r="G2476" s="15" t="s">
        <v>122</v>
      </c>
      <c r="H2476" s="15" t="s">
        <v>4715</v>
      </c>
      <c r="I2476" s="15"/>
    </row>
    <row r="2477" spans="1:9" ht="54" x14ac:dyDescent="0.25">
      <c r="A2477" s="13" t="s">
        <v>744</v>
      </c>
      <c r="B2477" s="13" t="s">
        <v>103</v>
      </c>
      <c r="C2477" s="7" t="s">
        <v>745</v>
      </c>
      <c r="D2477" s="13" t="s">
        <v>126</v>
      </c>
      <c r="E2477" s="7" t="s">
        <v>4726</v>
      </c>
      <c r="F2477" s="7" t="s">
        <v>4727</v>
      </c>
      <c r="G2477" s="13" t="s">
        <v>122</v>
      </c>
      <c r="H2477" s="13" t="s">
        <v>4715</v>
      </c>
      <c r="I2477" s="13" t="s">
        <v>1538</v>
      </c>
    </row>
    <row r="2478" spans="1:9" ht="18" x14ac:dyDescent="0.25">
      <c r="A2478" s="15" t="s">
        <v>744</v>
      </c>
      <c r="B2478" s="15" t="s">
        <v>103</v>
      </c>
      <c r="C2478" s="9" t="s">
        <v>745</v>
      </c>
      <c r="D2478" s="15" t="s">
        <v>126</v>
      </c>
      <c r="E2478" s="9" t="s">
        <v>4728</v>
      </c>
      <c r="F2478" s="9"/>
      <c r="G2478" s="15" t="s">
        <v>122</v>
      </c>
      <c r="H2478" s="15" t="s">
        <v>4715</v>
      </c>
      <c r="I2478" s="15"/>
    </row>
    <row r="2479" spans="1:9" ht="18" x14ac:dyDescent="0.25">
      <c r="A2479" s="13" t="s">
        <v>744</v>
      </c>
      <c r="B2479" s="13" t="s">
        <v>103</v>
      </c>
      <c r="C2479" s="7" t="s">
        <v>745</v>
      </c>
      <c r="D2479" s="13" t="s">
        <v>126</v>
      </c>
      <c r="E2479" s="7" t="s">
        <v>4729</v>
      </c>
      <c r="F2479" s="7" t="s">
        <v>4730</v>
      </c>
      <c r="G2479" s="13" t="s">
        <v>122</v>
      </c>
      <c r="H2479" s="13" t="s">
        <v>4715</v>
      </c>
      <c r="I2479" s="13"/>
    </row>
    <row r="2480" spans="1:9" ht="36" x14ac:dyDescent="0.25">
      <c r="A2480" s="15" t="s">
        <v>744</v>
      </c>
      <c r="B2480" s="15" t="s">
        <v>103</v>
      </c>
      <c r="C2480" s="9" t="s">
        <v>745</v>
      </c>
      <c r="D2480" s="15" t="s">
        <v>126</v>
      </c>
      <c r="E2480" s="9" t="s">
        <v>4731</v>
      </c>
      <c r="F2480" s="9" t="s">
        <v>4732</v>
      </c>
      <c r="G2480" s="15" t="s">
        <v>122</v>
      </c>
      <c r="H2480" s="15" t="s">
        <v>4715</v>
      </c>
      <c r="I2480" s="15"/>
    </row>
    <row r="2481" spans="1:9" ht="18" x14ac:dyDescent="0.25">
      <c r="A2481" s="13" t="s">
        <v>744</v>
      </c>
      <c r="B2481" s="13" t="s">
        <v>103</v>
      </c>
      <c r="C2481" s="7" t="s">
        <v>745</v>
      </c>
      <c r="D2481" s="13" t="s">
        <v>126</v>
      </c>
      <c r="E2481" s="7" t="s">
        <v>4733</v>
      </c>
      <c r="F2481" s="7"/>
      <c r="G2481" s="13" t="s">
        <v>122</v>
      </c>
      <c r="H2481" s="13" t="s">
        <v>4715</v>
      </c>
      <c r="I2481" s="13"/>
    </row>
    <row r="2482" spans="1:9" ht="18" x14ac:dyDescent="0.25">
      <c r="A2482" s="15" t="s">
        <v>744</v>
      </c>
      <c r="B2482" s="15" t="s">
        <v>103</v>
      </c>
      <c r="C2482" s="9" t="s">
        <v>745</v>
      </c>
      <c r="D2482" s="15" t="s">
        <v>126</v>
      </c>
      <c r="E2482" s="9" t="s">
        <v>4734</v>
      </c>
      <c r="F2482" s="9"/>
      <c r="G2482" s="15" t="s">
        <v>122</v>
      </c>
      <c r="H2482" s="15" t="s">
        <v>4715</v>
      </c>
      <c r="I2482" s="15"/>
    </row>
    <row r="2483" spans="1:9" ht="36" x14ac:dyDescent="0.25">
      <c r="A2483" s="13" t="s">
        <v>744</v>
      </c>
      <c r="B2483" s="13" t="s">
        <v>103</v>
      </c>
      <c r="C2483" s="7" t="s">
        <v>745</v>
      </c>
      <c r="D2483" s="13" t="s">
        <v>126</v>
      </c>
      <c r="E2483" s="7" t="s">
        <v>4735</v>
      </c>
      <c r="F2483" s="7" t="s">
        <v>4736</v>
      </c>
      <c r="G2483" s="13" t="s">
        <v>122</v>
      </c>
      <c r="H2483" s="13" t="s">
        <v>4715</v>
      </c>
      <c r="I2483" s="13"/>
    </row>
    <row r="2484" spans="1:9" ht="54" x14ac:dyDescent="0.25">
      <c r="A2484" s="15" t="s">
        <v>747</v>
      </c>
      <c r="B2484" s="15" t="s">
        <v>103</v>
      </c>
      <c r="C2484" s="9" t="s">
        <v>748</v>
      </c>
      <c r="D2484" s="15" t="s">
        <v>126</v>
      </c>
      <c r="E2484" s="9" t="s">
        <v>4737</v>
      </c>
      <c r="F2484" s="9" t="s">
        <v>4738</v>
      </c>
      <c r="G2484" s="15" t="s">
        <v>122</v>
      </c>
      <c r="H2484" s="15" t="s">
        <v>749</v>
      </c>
      <c r="I2484" s="15"/>
    </row>
    <row r="2485" spans="1:9" ht="18" x14ac:dyDescent="0.25">
      <c r="A2485" s="13" t="s">
        <v>747</v>
      </c>
      <c r="B2485" s="13" t="s">
        <v>103</v>
      </c>
      <c r="C2485" s="7" t="s">
        <v>748</v>
      </c>
      <c r="D2485" s="13" t="s">
        <v>126</v>
      </c>
      <c r="E2485" s="7" t="s">
        <v>4739</v>
      </c>
      <c r="F2485" s="7"/>
      <c r="G2485" s="13" t="s">
        <v>122</v>
      </c>
      <c r="H2485" s="13" t="s">
        <v>749</v>
      </c>
      <c r="I2485" s="13"/>
    </row>
    <row r="2486" spans="1:9" ht="18" x14ac:dyDescent="0.25">
      <c r="A2486" s="15" t="s">
        <v>747</v>
      </c>
      <c r="B2486" s="15" t="s">
        <v>103</v>
      </c>
      <c r="C2486" s="9" t="s">
        <v>748</v>
      </c>
      <c r="D2486" s="15" t="s">
        <v>126</v>
      </c>
      <c r="E2486" s="9" t="s">
        <v>4740</v>
      </c>
      <c r="F2486" s="9"/>
      <c r="G2486" s="15" t="s">
        <v>122</v>
      </c>
      <c r="H2486" s="15" t="s">
        <v>749</v>
      </c>
      <c r="I2486" s="15"/>
    </row>
    <row r="2487" spans="1:9" ht="36" x14ac:dyDescent="0.25">
      <c r="A2487" s="13" t="s">
        <v>747</v>
      </c>
      <c r="B2487" s="13" t="s">
        <v>103</v>
      </c>
      <c r="C2487" s="7" t="s">
        <v>748</v>
      </c>
      <c r="D2487" s="13" t="s">
        <v>126</v>
      </c>
      <c r="E2487" s="7" t="s">
        <v>4741</v>
      </c>
      <c r="F2487" s="7" t="s">
        <v>4742</v>
      </c>
      <c r="G2487" s="13" t="s">
        <v>122</v>
      </c>
      <c r="H2487" s="13" t="s">
        <v>749</v>
      </c>
      <c r="I2487" s="13"/>
    </row>
    <row r="2488" spans="1:9" ht="18" x14ac:dyDescent="0.25">
      <c r="A2488" s="15" t="s">
        <v>747</v>
      </c>
      <c r="B2488" s="15" t="s">
        <v>103</v>
      </c>
      <c r="C2488" s="9" t="s">
        <v>748</v>
      </c>
      <c r="D2488" s="15" t="s">
        <v>126</v>
      </c>
      <c r="E2488" s="9" t="s">
        <v>4743</v>
      </c>
      <c r="F2488" s="9" t="s">
        <v>4744</v>
      </c>
      <c r="G2488" s="15" t="s">
        <v>122</v>
      </c>
      <c r="H2488" s="15" t="s">
        <v>749</v>
      </c>
      <c r="I2488" s="15"/>
    </row>
    <row r="2489" spans="1:9" ht="36" x14ac:dyDescent="0.25">
      <c r="A2489" s="13" t="s">
        <v>747</v>
      </c>
      <c r="B2489" s="13" t="s">
        <v>103</v>
      </c>
      <c r="C2489" s="7" t="s">
        <v>748</v>
      </c>
      <c r="D2489" s="13" t="s">
        <v>126</v>
      </c>
      <c r="E2489" s="7" t="s">
        <v>4745</v>
      </c>
      <c r="F2489" s="7"/>
      <c r="G2489" s="13" t="s">
        <v>122</v>
      </c>
      <c r="H2489" s="13" t="s">
        <v>749</v>
      </c>
      <c r="I2489" s="13"/>
    </row>
    <row r="2490" spans="1:9" ht="36" x14ac:dyDescent="0.25">
      <c r="A2490" s="15" t="s">
        <v>750</v>
      </c>
      <c r="B2490" s="15" t="s">
        <v>103</v>
      </c>
      <c r="C2490" s="9" t="s">
        <v>751</v>
      </c>
      <c r="D2490" s="15" t="s">
        <v>124</v>
      </c>
      <c r="E2490" s="9" t="s">
        <v>4746</v>
      </c>
      <c r="F2490" s="9"/>
      <c r="G2490" s="15" t="s">
        <v>123</v>
      </c>
      <c r="H2490" s="15" t="s">
        <v>4747</v>
      </c>
      <c r="I2490" s="15"/>
    </row>
    <row r="2491" spans="1:9" ht="36" x14ac:dyDescent="0.25">
      <c r="A2491" s="13" t="s">
        <v>750</v>
      </c>
      <c r="B2491" s="13" t="s">
        <v>103</v>
      </c>
      <c r="C2491" s="7" t="s">
        <v>751</v>
      </c>
      <c r="D2491" s="13" t="s">
        <v>126</v>
      </c>
      <c r="E2491" s="7" t="s">
        <v>4748</v>
      </c>
      <c r="F2491" s="7"/>
      <c r="G2491" s="13" t="s">
        <v>122</v>
      </c>
      <c r="H2491" s="13" t="s">
        <v>4749</v>
      </c>
      <c r="I2491" s="13" t="s">
        <v>1275</v>
      </c>
    </row>
    <row r="2492" spans="1:9" ht="36" x14ac:dyDescent="0.25">
      <c r="A2492" s="15" t="s">
        <v>750</v>
      </c>
      <c r="B2492" s="15" t="s">
        <v>103</v>
      </c>
      <c r="C2492" s="9" t="s">
        <v>751</v>
      </c>
      <c r="D2492" s="15" t="s">
        <v>126</v>
      </c>
      <c r="E2492" s="9" t="s">
        <v>4750</v>
      </c>
      <c r="F2492" s="9"/>
      <c r="G2492" s="15" t="s">
        <v>122</v>
      </c>
      <c r="H2492" s="15" t="s">
        <v>4749</v>
      </c>
      <c r="I2492" s="15" t="s">
        <v>1318</v>
      </c>
    </row>
    <row r="2493" spans="1:9" ht="36" x14ac:dyDescent="0.25">
      <c r="A2493" s="13" t="s">
        <v>753</v>
      </c>
      <c r="B2493" s="13" t="s">
        <v>103</v>
      </c>
      <c r="C2493" s="7" t="s">
        <v>754</v>
      </c>
      <c r="D2493" s="13" t="s">
        <v>127</v>
      </c>
      <c r="E2493" s="7" t="s">
        <v>4751</v>
      </c>
      <c r="F2493" s="7"/>
      <c r="G2493" s="13" t="s">
        <v>121</v>
      </c>
      <c r="H2493" s="13" t="s">
        <v>755</v>
      </c>
      <c r="I2493" s="13"/>
    </row>
    <row r="2494" spans="1:9" ht="36" x14ac:dyDescent="0.25">
      <c r="A2494" s="15" t="s">
        <v>753</v>
      </c>
      <c r="B2494" s="15" t="s">
        <v>103</v>
      </c>
      <c r="C2494" s="9" t="s">
        <v>754</v>
      </c>
      <c r="D2494" s="15" t="s">
        <v>127</v>
      </c>
      <c r="E2494" s="9" t="s">
        <v>4752</v>
      </c>
      <c r="F2494" s="9"/>
      <c r="G2494" s="15" t="s">
        <v>121</v>
      </c>
      <c r="H2494" s="15" t="s">
        <v>755</v>
      </c>
      <c r="I2494" s="15"/>
    </row>
    <row r="2495" spans="1:9" ht="36" x14ac:dyDescent="0.25">
      <c r="A2495" s="13" t="s">
        <v>753</v>
      </c>
      <c r="B2495" s="13" t="s">
        <v>103</v>
      </c>
      <c r="C2495" s="7" t="s">
        <v>754</v>
      </c>
      <c r="D2495" s="13" t="s">
        <v>127</v>
      </c>
      <c r="E2495" s="7" t="s">
        <v>4753</v>
      </c>
      <c r="F2495" s="7"/>
      <c r="G2495" s="13" t="s">
        <v>122</v>
      </c>
      <c r="H2495" s="13" t="s">
        <v>755</v>
      </c>
      <c r="I2495" s="13"/>
    </row>
    <row r="2496" spans="1:9" ht="36" x14ac:dyDescent="0.25">
      <c r="A2496" s="15" t="s">
        <v>753</v>
      </c>
      <c r="B2496" s="15" t="s">
        <v>103</v>
      </c>
      <c r="C2496" s="9" t="s">
        <v>754</v>
      </c>
      <c r="D2496" s="15" t="s">
        <v>125</v>
      </c>
      <c r="E2496" s="9" t="s">
        <v>4754</v>
      </c>
      <c r="F2496" s="9"/>
      <c r="G2496" s="15" t="s">
        <v>122</v>
      </c>
      <c r="H2496" s="15" t="s">
        <v>755</v>
      </c>
      <c r="I2496" s="15"/>
    </row>
    <row r="2497" spans="1:9" ht="36" x14ac:dyDescent="0.25">
      <c r="A2497" s="13" t="s">
        <v>753</v>
      </c>
      <c r="B2497" s="13" t="s">
        <v>103</v>
      </c>
      <c r="C2497" s="7" t="s">
        <v>754</v>
      </c>
      <c r="D2497" s="13" t="s">
        <v>127</v>
      </c>
      <c r="E2497" s="7" t="s">
        <v>4755</v>
      </c>
      <c r="F2497" s="7" t="s">
        <v>4756</v>
      </c>
      <c r="G2497" s="13" t="s">
        <v>121</v>
      </c>
      <c r="H2497" s="13" t="s">
        <v>755</v>
      </c>
      <c r="I2497" s="13"/>
    </row>
    <row r="2498" spans="1:9" ht="36" x14ac:dyDescent="0.25">
      <c r="A2498" s="15" t="s">
        <v>756</v>
      </c>
      <c r="B2498" s="15" t="s">
        <v>103</v>
      </c>
      <c r="C2498" s="9" t="s">
        <v>757</v>
      </c>
      <c r="D2498" s="15" t="s">
        <v>126</v>
      </c>
      <c r="E2498" s="9" t="s">
        <v>4757</v>
      </c>
      <c r="F2498" s="9" t="s">
        <v>4758</v>
      </c>
      <c r="G2498" s="15" t="s">
        <v>122</v>
      </c>
      <c r="H2498" s="15" t="s">
        <v>758</v>
      </c>
      <c r="I2498" s="15"/>
    </row>
    <row r="2499" spans="1:9" ht="36" x14ac:dyDescent="0.25">
      <c r="A2499" s="13" t="s">
        <v>756</v>
      </c>
      <c r="B2499" s="13" t="s">
        <v>103</v>
      </c>
      <c r="C2499" s="7" t="s">
        <v>757</v>
      </c>
      <c r="D2499" s="13" t="s">
        <v>126</v>
      </c>
      <c r="E2499" s="7" t="s">
        <v>4759</v>
      </c>
      <c r="F2499" s="7" t="s">
        <v>4760</v>
      </c>
      <c r="G2499" s="13" t="s">
        <v>122</v>
      </c>
      <c r="H2499" s="13" t="s">
        <v>758</v>
      </c>
      <c r="I2499" s="13"/>
    </row>
    <row r="2500" spans="1:9" ht="36" x14ac:dyDescent="0.25">
      <c r="A2500" s="15" t="s">
        <v>756</v>
      </c>
      <c r="B2500" s="15" t="s">
        <v>103</v>
      </c>
      <c r="C2500" s="9" t="s">
        <v>757</v>
      </c>
      <c r="D2500" s="15" t="s">
        <v>126</v>
      </c>
      <c r="E2500" s="9" t="s">
        <v>4761</v>
      </c>
      <c r="F2500" s="9" t="s">
        <v>4762</v>
      </c>
      <c r="G2500" s="15" t="s">
        <v>122</v>
      </c>
      <c r="H2500" s="15" t="s">
        <v>758</v>
      </c>
      <c r="I2500" s="15"/>
    </row>
    <row r="2501" spans="1:9" ht="36" x14ac:dyDescent="0.25">
      <c r="A2501" s="13" t="s">
        <v>756</v>
      </c>
      <c r="B2501" s="13" t="s">
        <v>103</v>
      </c>
      <c r="C2501" s="7" t="s">
        <v>757</v>
      </c>
      <c r="D2501" s="13" t="s">
        <v>126</v>
      </c>
      <c r="E2501" s="7" t="s">
        <v>4763</v>
      </c>
      <c r="F2501" s="7"/>
      <c r="G2501" s="13" t="s">
        <v>122</v>
      </c>
      <c r="H2501" s="13" t="s">
        <v>758</v>
      </c>
      <c r="I2501" s="13"/>
    </row>
    <row r="2502" spans="1:9" ht="36" x14ac:dyDescent="0.25">
      <c r="A2502" s="15" t="s">
        <v>756</v>
      </c>
      <c r="B2502" s="15" t="s">
        <v>103</v>
      </c>
      <c r="C2502" s="9" t="s">
        <v>757</v>
      </c>
      <c r="D2502" s="15" t="s">
        <v>126</v>
      </c>
      <c r="E2502" s="9" t="s">
        <v>4764</v>
      </c>
      <c r="F2502" s="9" t="s">
        <v>4765</v>
      </c>
      <c r="G2502" s="15" t="s">
        <v>122</v>
      </c>
      <c r="H2502" s="15" t="s">
        <v>758</v>
      </c>
      <c r="I2502" s="15"/>
    </row>
    <row r="2503" spans="1:9" ht="36" x14ac:dyDescent="0.25">
      <c r="A2503" s="13" t="s">
        <v>756</v>
      </c>
      <c r="B2503" s="13" t="s">
        <v>103</v>
      </c>
      <c r="C2503" s="7" t="s">
        <v>757</v>
      </c>
      <c r="D2503" s="13" t="s">
        <v>127</v>
      </c>
      <c r="E2503" s="7" t="s">
        <v>4766</v>
      </c>
      <c r="F2503" s="7"/>
      <c r="G2503" s="13" t="s">
        <v>122</v>
      </c>
      <c r="H2503" s="13" t="s">
        <v>758</v>
      </c>
      <c r="I2503" s="13"/>
    </row>
    <row r="2504" spans="1:9" ht="18" x14ac:dyDescent="0.25">
      <c r="A2504" s="15" t="s">
        <v>759</v>
      </c>
      <c r="B2504" s="15" t="s">
        <v>104</v>
      </c>
      <c r="C2504" s="9" t="s">
        <v>760</v>
      </c>
      <c r="D2504" s="15" t="s">
        <v>126</v>
      </c>
      <c r="E2504" s="9" t="s">
        <v>4767</v>
      </c>
      <c r="F2504" s="9"/>
      <c r="G2504" s="15" t="s">
        <v>122</v>
      </c>
      <c r="H2504" s="15" t="s">
        <v>683</v>
      </c>
      <c r="I2504" s="15" t="s">
        <v>1275</v>
      </c>
    </row>
    <row r="2505" spans="1:9" ht="18" x14ac:dyDescent="0.25">
      <c r="A2505" s="13" t="s">
        <v>759</v>
      </c>
      <c r="B2505" s="13" t="s">
        <v>104</v>
      </c>
      <c r="C2505" s="7" t="s">
        <v>760</v>
      </c>
      <c r="D2505" s="13" t="s">
        <v>126</v>
      </c>
      <c r="E2505" s="7" t="s">
        <v>4768</v>
      </c>
      <c r="F2505" s="7"/>
      <c r="G2505" s="13" t="s">
        <v>122</v>
      </c>
      <c r="H2505" s="13" t="s">
        <v>683</v>
      </c>
      <c r="I2505" s="13" t="s">
        <v>1275</v>
      </c>
    </row>
    <row r="2506" spans="1:9" ht="18" x14ac:dyDescent="0.25">
      <c r="A2506" s="15" t="s">
        <v>759</v>
      </c>
      <c r="B2506" s="15" t="s">
        <v>104</v>
      </c>
      <c r="C2506" s="9" t="s">
        <v>760</v>
      </c>
      <c r="D2506" s="15" t="s">
        <v>126</v>
      </c>
      <c r="E2506" s="9" t="s">
        <v>4769</v>
      </c>
      <c r="F2506" s="9"/>
      <c r="G2506" s="15" t="s">
        <v>121</v>
      </c>
      <c r="H2506" s="15" t="s">
        <v>683</v>
      </c>
      <c r="I2506" s="15" t="s">
        <v>1275</v>
      </c>
    </row>
    <row r="2507" spans="1:9" ht="18" x14ac:dyDescent="0.25">
      <c r="A2507" s="13" t="s">
        <v>759</v>
      </c>
      <c r="B2507" s="13" t="s">
        <v>104</v>
      </c>
      <c r="C2507" s="7" t="s">
        <v>760</v>
      </c>
      <c r="D2507" s="13" t="s">
        <v>126</v>
      </c>
      <c r="E2507" s="7" t="s">
        <v>4770</v>
      </c>
      <c r="F2507" s="7"/>
      <c r="G2507" s="13" t="s">
        <v>122</v>
      </c>
      <c r="H2507" s="13" t="s">
        <v>683</v>
      </c>
      <c r="I2507" s="13" t="s">
        <v>1275</v>
      </c>
    </row>
    <row r="2508" spans="1:9" ht="18" x14ac:dyDescent="0.25">
      <c r="A2508" s="15" t="s">
        <v>759</v>
      </c>
      <c r="B2508" s="15" t="s">
        <v>104</v>
      </c>
      <c r="C2508" s="9" t="s">
        <v>760</v>
      </c>
      <c r="D2508" s="15" t="s">
        <v>126</v>
      </c>
      <c r="E2508" s="9" t="s">
        <v>4771</v>
      </c>
      <c r="F2508" s="9"/>
      <c r="G2508" s="15" t="s">
        <v>122</v>
      </c>
      <c r="H2508" s="15" t="s">
        <v>683</v>
      </c>
      <c r="I2508" s="15" t="s">
        <v>1275</v>
      </c>
    </row>
    <row r="2509" spans="1:9" ht="18" x14ac:dyDescent="0.25">
      <c r="A2509" s="13" t="s">
        <v>759</v>
      </c>
      <c r="B2509" s="13" t="s">
        <v>104</v>
      </c>
      <c r="C2509" s="7" t="s">
        <v>760</v>
      </c>
      <c r="D2509" s="13" t="s">
        <v>126</v>
      </c>
      <c r="E2509" s="7" t="s">
        <v>4772</v>
      </c>
      <c r="F2509" s="7"/>
      <c r="G2509" s="13" t="s">
        <v>122</v>
      </c>
      <c r="H2509" s="13" t="s">
        <v>764</v>
      </c>
      <c r="I2509" s="13" t="s">
        <v>1275</v>
      </c>
    </row>
    <row r="2510" spans="1:9" ht="18" x14ac:dyDescent="0.25">
      <c r="A2510" s="15" t="s">
        <v>759</v>
      </c>
      <c r="B2510" s="15" t="s">
        <v>104</v>
      </c>
      <c r="C2510" s="9" t="s">
        <v>760</v>
      </c>
      <c r="D2510" s="15" t="s">
        <v>126</v>
      </c>
      <c r="E2510" s="9" t="s">
        <v>4773</v>
      </c>
      <c r="F2510" s="9"/>
      <c r="G2510" s="15" t="s">
        <v>122</v>
      </c>
      <c r="H2510" s="15" t="s">
        <v>764</v>
      </c>
      <c r="I2510" s="15" t="s">
        <v>1275</v>
      </c>
    </row>
    <row r="2511" spans="1:9" ht="18" x14ac:dyDescent="0.25">
      <c r="A2511" s="13" t="s">
        <v>762</v>
      </c>
      <c r="B2511" s="13" t="s">
        <v>104</v>
      </c>
      <c r="C2511" s="7" t="s">
        <v>763</v>
      </c>
      <c r="D2511" s="13" t="s">
        <v>127</v>
      </c>
      <c r="E2511" s="7" t="s">
        <v>4774</v>
      </c>
      <c r="F2511" s="7"/>
      <c r="G2511" s="13" t="s">
        <v>122</v>
      </c>
      <c r="H2511" s="13" t="s">
        <v>764</v>
      </c>
      <c r="I2511" s="13" t="s">
        <v>1275</v>
      </c>
    </row>
    <row r="2512" spans="1:9" ht="18" x14ac:dyDescent="0.25">
      <c r="A2512" s="15" t="s">
        <v>762</v>
      </c>
      <c r="B2512" s="15" t="s">
        <v>104</v>
      </c>
      <c r="C2512" s="9" t="s">
        <v>763</v>
      </c>
      <c r="D2512" s="15" t="s">
        <v>127</v>
      </c>
      <c r="E2512" s="9" t="s">
        <v>4775</v>
      </c>
      <c r="F2512" s="9"/>
      <c r="G2512" s="15" t="s">
        <v>122</v>
      </c>
      <c r="H2512" s="15" t="s">
        <v>764</v>
      </c>
      <c r="I2512" s="15" t="s">
        <v>1275</v>
      </c>
    </row>
    <row r="2513" spans="1:9" ht="18" x14ac:dyDescent="0.25">
      <c r="A2513" s="13" t="s">
        <v>762</v>
      </c>
      <c r="B2513" s="13" t="s">
        <v>104</v>
      </c>
      <c r="C2513" s="7" t="s">
        <v>763</v>
      </c>
      <c r="D2513" s="13" t="s">
        <v>127</v>
      </c>
      <c r="E2513" s="7" t="s">
        <v>4776</v>
      </c>
      <c r="F2513" s="7"/>
      <c r="G2513" s="13" t="s">
        <v>122</v>
      </c>
      <c r="H2513" s="13" t="s">
        <v>764</v>
      </c>
      <c r="I2513" s="13" t="s">
        <v>1275</v>
      </c>
    </row>
    <row r="2514" spans="1:9" ht="18" x14ac:dyDescent="0.25">
      <c r="A2514" s="15" t="s">
        <v>762</v>
      </c>
      <c r="B2514" s="15" t="s">
        <v>104</v>
      </c>
      <c r="C2514" s="9" t="s">
        <v>763</v>
      </c>
      <c r="D2514" s="15" t="s">
        <v>127</v>
      </c>
      <c r="E2514" s="9" t="s">
        <v>4777</v>
      </c>
      <c r="F2514" s="9"/>
      <c r="G2514" s="15" t="s">
        <v>122</v>
      </c>
      <c r="H2514" s="15" t="s">
        <v>764</v>
      </c>
      <c r="I2514" s="15" t="s">
        <v>1275</v>
      </c>
    </row>
    <row r="2515" spans="1:9" ht="18" x14ac:dyDescent="0.25">
      <c r="A2515" s="13" t="s">
        <v>762</v>
      </c>
      <c r="B2515" s="13" t="s">
        <v>104</v>
      </c>
      <c r="C2515" s="7" t="s">
        <v>763</v>
      </c>
      <c r="D2515" s="13" t="s">
        <v>127</v>
      </c>
      <c r="E2515" s="7" t="s">
        <v>4778</v>
      </c>
      <c r="F2515" s="7"/>
      <c r="G2515" s="13" t="s">
        <v>122</v>
      </c>
      <c r="H2515" s="13" t="s">
        <v>764</v>
      </c>
      <c r="I2515" s="13" t="s">
        <v>1275</v>
      </c>
    </row>
    <row r="2516" spans="1:9" ht="18" x14ac:dyDescent="0.25">
      <c r="A2516" s="15" t="s">
        <v>762</v>
      </c>
      <c r="B2516" s="15" t="s">
        <v>104</v>
      </c>
      <c r="C2516" s="9" t="s">
        <v>763</v>
      </c>
      <c r="D2516" s="15" t="s">
        <v>127</v>
      </c>
      <c r="E2516" s="9" t="s">
        <v>4779</v>
      </c>
      <c r="F2516" s="9"/>
      <c r="G2516" s="15" t="s">
        <v>122</v>
      </c>
      <c r="H2516" s="15" t="s">
        <v>764</v>
      </c>
      <c r="I2516" s="15" t="s">
        <v>1275</v>
      </c>
    </row>
    <row r="2517" spans="1:9" ht="18" x14ac:dyDescent="0.25">
      <c r="A2517" s="13" t="s">
        <v>762</v>
      </c>
      <c r="B2517" s="13" t="s">
        <v>104</v>
      </c>
      <c r="C2517" s="7" t="s">
        <v>763</v>
      </c>
      <c r="D2517" s="13" t="s">
        <v>127</v>
      </c>
      <c r="E2517" s="7" t="s">
        <v>4780</v>
      </c>
      <c r="F2517" s="7" t="s">
        <v>4781</v>
      </c>
      <c r="G2517" s="13" t="s">
        <v>122</v>
      </c>
      <c r="H2517" s="13" t="s">
        <v>764</v>
      </c>
      <c r="I2517" s="13" t="s">
        <v>1275</v>
      </c>
    </row>
    <row r="2518" spans="1:9" ht="36" x14ac:dyDescent="0.25">
      <c r="A2518" s="15" t="s">
        <v>765</v>
      </c>
      <c r="B2518" s="15" t="s">
        <v>104</v>
      </c>
      <c r="C2518" s="9" t="s">
        <v>766</v>
      </c>
      <c r="D2518" s="15" t="s">
        <v>126</v>
      </c>
      <c r="E2518" s="9" t="s">
        <v>4782</v>
      </c>
      <c r="F2518" s="9"/>
      <c r="G2518" s="15" t="s">
        <v>123</v>
      </c>
      <c r="H2518" s="15" t="s">
        <v>764</v>
      </c>
      <c r="I2518" s="15" t="s">
        <v>1275</v>
      </c>
    </row>
    <row r="2519" spans="1:9" ht="36" x14ac:dyDescent="0.25">
      <c r="A2519" s="13" t="s">
        <v>765</v>
      </c>
      <c r="B2519" s="13" t="s">
        <v>104</v>
      </c>
      <c r="C2519" s="7" t="s">
        <v>766</v>
      </c>
      <c r="D2519" s="13" t="s">
        <v>126</v>
      </c>
      <c r="E2519" s="7" t="s">
        <v>4783</v>
      </c>
      <c r="F2519" s="7"/>
      <c r="G2519" s="13" t="s">
        <v>122</v>
      </c>
      <c r="H2519" s="13" t="s">
        <v>764</v>
      </c>
      <c r="I2519" s="13" t="s">
        <v>1275</v>
      </c>
    </row>
    <row r="2520" spans="1:9" ht="36" x14ac:dyDescent="0.25">
      <c r="A2520" s="15" t="s">
        <v>765</v>
      </c>
      <c r="B2520" s="15" t="s">
        <v>104</v>
      </c>
      <c r="C2520" s="9" t="s">
        <v>766</v>
      </c>
      <c r="D2520" s="15" t="s">
        <v>126</v>
      </c>
      <c r="E2520" s="9" t="s">
        <v>4784</v>
      </c>
      <c r="F2520" s="9" t="s">
        <v>4785</v>
      </c>
      <c r="G2520" s="15" t="s">
        <v>121</v>
      </c>
      <c r="H2520" s="15" t="s">
        <v>764</v>
      </c>
      <c r="I2520" s="15" t="s">
        <v>1275</v>
      </c>
    </row>
    <row r="2521" spans="1:9" ht="36" x14ac:dyDescent="0.25">
      <c r="A2521" s="13" t="s">
        <v>765</v>
      </c>
      <c r="B2521" s="13" t="s">
        <v>104</v>
      </c>
      <c r="C2521" s="7" t="s">
        <v>766</v>
      </c>
      <c r="D2521" s="13" t="s">
        <v>126</v>
      </c>
      <c r="E2521" s="7" t="s">
        <v>4786</v>
      </c>
      <c r="F2521" s="7"/>
      <c r="G2521" s="13" t="s">
        <v>122</v>
      </c>
      <c r="H2521" s="13" t="s">
        <v>764</v>
      </c>
      <c r="I2521" s="13" t="s">
        <v>1275</v>
      </c>
    </row>
    <row r="2522" spans="1:9" ht="36" x14ac:dyDescent="0.25">
      <c r="A2522" s="15" t="s">
        <v>765</v>
      </c>
      <c r="B2522" s="15" t="s">
        <v>104</v>
      </c>
      <c r="C2522" s="9" t="s">
        <v>766</v>
      </c>
      <c r="D2522" s="15" t="s">
        <v>126</v>
      </c>
      <c r="E2522" s="9" t="s">
        <v>4787</v>
      </c>
      <c r="F2522" s="9"/>
      <c r="G2522" s="15" t="s">
        <v>122</v>
      </c>
      <c r="H2522" s="15" t="s">
        <v>764</v>
      </c>
      <c r="I2522" s="15" t="s">
        <v>1275</v>
      </c>
    </row>
    <row r="2523" spans="1:9" ht="36" x14ac:dyDescent="0.25">
      <c r="A2523" s="13" t="s">
        <v>765</v>
      </c>
      <c r="B2523" s="13" t="s">
        <v>104</v>
      </c>
      <c r="C2523" s="7" t="s">
        <v>766</v>
      </c>
      <c r="D2523" s="13" t="s">
        <v>126</v>
      </c>
      <c r="E2523" s="7" t="s">
        <v>4788</v>
      </c>
      <c r="F2523" s="7"/>
      <c r="G2523" s="13" t="s">
        <v>122</v>
      </c>
      <c r="H2523" s="13" t="s">
        <v>764</v>
      </c>
      <c r="I2523" s="13" t="s">
        <v>1275</v>
      </c>
    </row>
    <row r="2524" spans="1:9" ht="36" x14ac:dyDescent="0.25">
      <c r="A2524" s="15" t="s">
        <v>765</v>
      </c>
      <c r="B2524" s="15" t="s">
        <v>104</v>
      </c>
      <c r="C2524" s="9" t="s">
        <v>766</v>
      </c>
      <c r="D2524" s="15" t="s">
        <v>126</v>
      </c>
      <c r="E2524" s="9" t="s">
        <v>4789</v>
      </c>
      <c r="F2524" s="9"/>
      <c r="G2524" s="15" t="s">
        <v>122</v>
      </c>
      <c r="H2524" s="15" t="s">
        <v>4790</v>
      </c>
      <c r="I2524" s="15" t="s">
        <v>1275</v>
      </c>
    </row>
    <row r="2525" spans="1:9" ht="36" x14ac:dyDescent="0.25">
      <c r="A2525" s="13" t="s">
        <v>765</v>
      </c>
      <c r="B2525" s="13" t="s">
        <v>104</v>
      </c>
      <c r="C2525" s="7" t="s">
        <v>766</v>
      </c>
      <c r="D2525" s="13" t="s">
        <v>126</v>
      </c>
      <c r="E2525" s="7" t="s">
        <v>4791</v>
      </c>
      <c r="F2525" s="7"/>
      <c r="G2525" s="13" t="s">
        <v>122</v>
      </c>
      <c r="H2525" s="13" t="s">
        <v>4790</v>
      </c>
      <c r="I2525" s="13" t="s">
        <v>1275</v>
      </c>
    </row>
    <row r="2526" spans="1:9" ht="54" x14ac:dyDescent="0.25">
      <c r="A2526" s="15" t="s">
        <v>765</v>
      </c>
      <c r="B2526" s="15" t="s">
        <v>104</v>
      </c>
      <c r="C2526" s="9" t="s">
        <v>766</v>
      </c>
      <c r="D2526" s="15" t="s">
        <v>126</v>
      </c>
      <c r="E2526" s="9" t="s">
        <v>4792</v>
      </c>
      <c r="F2526" s="9" t="s">
        <v>4793</v>
      </c>
      <c r="G2526" s="15" t="s">
        <v>122</v>
      </c>
      <c r="H2526" s="15" t="s">
        <v>764</v>
      </c>
      <c r="I2526" s="15" t="s">
        <v>1275</v>
      </c>
    </row>
    <row r="2527" spans="1:9" ht="72" x14ac:dyDescent="0.25">
      <c r="A2527" s="13" t="s">
        <v>765</v>
      </c>
      <c r="B2527" s="13" t="s">
        <v>104</v>
      </c>
      <c r="C2527" s="7" t="s">
        <v>766</v>
      </c>
      <c r="D2527" s="13" t="s">
        <v>126</v>
      </c>
      <c r="E2527" s="7" t="s">
        <v>4794</v>
      </c>
      <c r="F2527" s="7" t="s">
        <v>4795</v>
      </c>
      <c r="G2527" s="13" t="s">
        <v>122</v>
      </c>
      <c r="H2527" s="13" t="s">
        <v>4790</v>
      </c>
      <c r="I2527" s="13" t="s">
        <v>1318</v>
      </c>
    </row>
    <row r="2528" spans="1:9" ht="18" x14ac:dyDescent="0.25">
      <c r="A2528" s="15" t="s">
        <v>768</v>
      </c>
      <c r="B2528" s="15" t="s">
        <v>104</v>
      </c>
      <c r="C2528" s="9" t="s">
        <v>769</v>
      </c>
      <c r="D2528" s="15" t="s">
        <v>124</v>
      </c>
      <c r="E2528" s="9" t="s">
        <v>4796</v>
      </c>
      <c r="F2528" s="9"/>
      <c r="G2528" s="15" t="s">
        <v>123</v>
      </c>
      <c r="H2528" s="15" t="s">
        <v>749</v>
      </c>
      <c r="I2528" s="15" t="s">
        <v>1275</v>
      </c>
    </row>
    <row r="2529" spans="1:9" ht="36" x14ac:dyDescent="0.25">
      <c r="A2529" s="13" t="s">
        <v>768</v>
      </c>
      <c r="B2529" s="13" t="s">
        <v>104</v>
      </c>
      <c r="C2529" s="7" t="s">
        <v>769</v>
      </c>
      <c r="D2529" s="13" t="s">
        <v>124</v>
      </c>
      <c r="E2529" s="7" t="s">
        <v>4797</v>
      </c>
      <c r="F2529" s="7"/>
      <c r="G2529" s="13" t="s">
        <v>123</v>
      </c>
      <c r="H2529" s="13" t="s">
        <v>749</v>
      </c>
      <c r="I2529" s="13" t="s">
        <v>1275</v>
      </c>
    </row>
    <row r="2530" spans="1:9" ht="36" x14ac:dyDescent="0.25">
      <c r="A2530" s="15" t="s">
        <v>768</v>
      </c>
      <c r="B2530" s="15" t="s">
        <v>104</v>
      </c>
      <c r="C2530" s="9" t="s">
        <v>769</v>
      </c>
      <c r="D2530" s="15" t="s">
        <v>124</v>
      </c>
      <c r="E2530" s="9" t="s">
        <v>4798</v>
      </c>
      <c r="F2530" s="9"/>
      <c r="G2530" s="15" t="s">
        <v>121</v>
      </c>
      <c r="H2530" s="15" t="s">
        <v>749</v>
      </c>
      <c r="I2530" s="15" t="s">
        <v>1275</v>
      </c>
    </row>
    <row r="2531" spans="1:9" ht="18" x14ac:dyDescent="0.25">
      <c r="A2531" s="13" t="s">
        <v>768</v>
      </c>
      <c r="B2531" s="13" t="s">
        <v>104</v>
      </c>
      <c r="C2531" s="7" t="s">
        <v>769</v>
      </c>
      <c r="D2531" s="13" t="s">
        <v>124</v>
      </c>
      <c r="E2531" s="7" t="s">
        <v>4799</v>
      </c>
      <c r="F2531" s="7"/>
      <c r="G2531" s="13" t="s">
        <v>122</v>
      </c>
      <c r="H2531" s="13" t="s">
        <v>4800</v>
      </c>
      <c r="I2531" s="13"/>
    </row>
    <row r="2532" spans="1:9" ht="18" x14ac:dyDescent="0.25">
      <c r="A2532" s="15" t="s">
        <v>768</v>
      </c>
      <c r="B2532" s="15" t="s">
        <v>104</v>
      </c>
      <c r="C2532" s="9" t="s">
        <v>769</v>
      </c>
      <c r="D2532" s="15" t="s">
        <v>124</v>
      </c>
      <c r="E2532" s="9" t="s">
        <v>4801</v>
      </c>
      <c r="F2532" s="9" t="s">
        <v>4802</v>
      </c>
      <c r="G2532" s="15" t="s">
        <v>123</v>
      </c>
      <c r="H2532" s="15" t="s">
        <v>4800</v>
      </c>
      <c r="I2532" s="15"/>
    </row>
    <row r="2533" spans="1:9" ht="18" x14ac:dyDescent="0.25">
      <c r="A2533" s="13" t="s">
        <v>768</v>
      </c>
      <c r="B2533" s="13" t="s">
        <v>104</v>
      </c>
      <c r="C2533" s="7" t="s">
        <v>769</v>
      </c>
      <c r="D2533" s="13" t="s">
        <v>125</v>
      </c>
      <c r="E2533" s="7" t="s">
        <v>4803</v>
      </c>
      <c r="F2533" s="7"/>
      <c r="G2533" s="13" t="s">
        <v>122</v>
      </c>
      <c r="H2533" s="13" t="s">
        <v>4800</v>
      </c>
      <c r="I2533" s="13"/>
    </row>
    <row r="2534" spans="1:9" ht="18" x14ac:dyDescent="0.25">
      <c r="A2534" s="15" t="s">
        <v>768</v>
      </c>
      <c r="B2534" s="15" t="s">
        <v>104</v>
      </c>
      <c r="C2534" s="9" t="s">
        <v>769</v>
      </c>
      <c r="D2534" s="15" t="s">
        <v>125</v>
      </c>
      <c r="E2534" s="9" t="s">
        <v>4804</v>
      </c>
      <c r="F2534" s="9"/>
      <c r="G2534" s="15" t="s">
        <v>122</v>
      </c>
      <c r="H2534" s="15" t="s">
        <v>4800</v>
      </c>
      <c r="I2534" s="15"/>
    </row>
    <row r="2535" spans="1:9" ht="36" x14ac:dyDescent="0.25">
      <c r="A2535" s="13" t="s">
        <v>768</v>
      </c>
      <c r="B2535" s="13" t="s">
        <v>104</v>
      </c>
      <c r="C2535" s="7" t="s">
        <v>769</v>
      </c>
      <c r="D2535" s="13" t="s">
        <v>125</v>
      </c>
      <c r="E2535" s="7" t="s">
        <v>4805</v>
      </c>
      <c r="F2535" s="7" t="s">
        <v>4806</v>
      </c>
      <c r="G2535" s="13" t="s">
        <v>122</v>
      </c>
      <c r="H2535" s="13" t="s">
        <v>4800</v>
      </c>
      <c r="I2535" s="13"/>
    </row>
    <row r="2536" spans="1:9" ht="18" x14ac:dyDescent="0.25">
      <c r="A2536" s="15" t="s">
        <v>768</v>
      </c>
      <c r="B2536" s="15" t="s">
        <v>104</v>
      </c>
      <c r="C2536" s="9" t="s">
        <v>769</v>
      </c>
      <c r="D2536" s="15" t="s">
        <v>125</v>
      </c>
      <c r="E2536" s="9" t="s">
        <v>4807</v>
      </c>
      <c r="F2536" s="9"/>
      <c r="G2536" s="15" t="s">
        <v>122</v>
      </c>
      <c r="H2536" s="15" t="s">
        <v>4800</v>
      </c>
      <c r="I2536" s="15"/>
    </row>
    <row r="2537" spans="1:9" ht="36" x14ac:dyDescent="0.25">
      <c r="A2537" s="13" t="s">
        <v>768</v>
      </c>
      <c r="B2537" s="13" t="s">
        <v>104</v>
      </c>
      <c r="C2537" s="7" t="s">
        <v>769</v>
      </c>
      <c r="D2537" s="13" t="s">
        <v>126</v>
      </c>
      <c r="E2537" s="7" t="s">
        <v>4808</v>
      </c>
      <c r="F2537" s="7" t="s">
        <v>4809</v>
      </c>
      <c r="G2537" s="13" t="s">
        <v>121</v>
      </c>
      <c r="H2537" s="13" t="s">
        <v>4800</v>
      </c>
      <c r="I2537" s="13"/>
    </row>
    <row r="2538" spans="1:9" ht="18" x14ac:dyDescent="0.25">
      <c r="A2538" s="15" t="s">
        <v>768</v>
      </c>
      <c r="B2538" s="15" t="s">
        <v>104</v>
      </c>
      <c r="C2538" s="9" t="s">
        <v>769</v>
      </c>
      <c r="D2538" s="15" t="s">
        <v>126</v>
      </c>
      <c r="E2538" s="9" t="s">
        <v>4810</v>
      </c>
      <c r="F2538" s="9" t="s">
        <v>2758</v>
      </c>
      <c r="G2538" s="15" t="s">
        <v>122</v>
      </c>
      <c r="H2538" s="15" t="s">
        <v>4800</v>
      </c>
      <c r="I2538" s="15"/>
    </row>
    <row r="2539" spans="1:9" ht="18" x14ac:dyDescent="0.25">
      <c r="A2539" s="13" t="s">
        <v>768</v>
      </c>
      <c r="B2539" s="13" t="s">
        <v>104</v>
      </c>
      <c r="C2539" s="7" t="s">
        <v>769</v>
      </c>
      <c r="D2539" s="13" t="s">
        <v>126</v>
      </c>
      <c r="E2539" s="7" t="s">
        <v>4811</v>
      </c>
      <c r="F2539" s="7"/>
      <c r="G2539" s="13" t="s">
        <v>122</v>
      </c>
      <c r="H2539" s="13" t="s">
        <v>4800</v>
      </c>
      <c r="I2539" s="13"/>
    </row>
    <row r="2540" spans="1:9" ht="18" x14ac:dyDescent="0.25">
      <c r="A2540" s="15" t="s">
        <v>768</v>
      </c>
      <c r="B2540" s="15" t="s">
        <v>104</v>
      </c>
      <c r="C2540" s="9" t="s">
        <v>769</v>
      </c>
      <c r="D2540" s="15" t="s">
        <v>126</v>
      </c>
      <c r="E2540" s="9" t="s">
        <v>4812</v>
      </c>
      <c r="F2540" s="9"/>
      <c r="G2540" s="15" t="s">
        <v>122</v>
      </c>
      <c r="H2540" s="15" t="s">
        <v>4800</v>
      </c>
      <c r="I2540" s="15"/>
    </row>
    <row r="2541" spans="1:9" ht="18" x14ac:dyDescent="0.25">
      <c r="A2541" s="13" t="s">
        <v>768</v>
      </c>
      <c r="B2541" s="13" t="s">
        <v>104</v>
      </c>
      <c r="C2541" s="7" t="s">
        <v>769</v>
      </c>
      <c r="D2541" s="13" t="s">
        <v>126</v>
      </c>
      <c r="E2541" s="7" t="s">
        <v>4813</v>
      </c>
      <c r="F2541" s="7"/>
      <c r="G2541" s="13" t="s">
        <v>121</v>
      </c>
      <c r="H2541" s="13" t="s">
        <v>4800</v>
      </c>
      <c r="I2541" s="13"/>
    </row>
    <row r="2542" spans="1:9" ht="18" x14ac:dyDescent="0.25">
      <c r="A2542" s="15" t="s">
        <v>768</v>
      </c>
      <c r="B2542" s="15" t="s">
        <v>104</v>
      </c>
      <c r="C2542" s="9" t="s">
        <v>769</v>
      </c>
      <c r="D2542" s="15" t="s">
        <v>126</v>
      </c>
      <c r="E2542" s="9" t="s">
        <v>4814</v>
      </c>
      <c r="F2542" s="9"/>
      <c r="G2542" s="15" t="s">
        <v>122</v>
      </c>
      <c r="H2542" s="15" t="s">
        <v>4800</v>
      </c>
      <c r="I2542" s="15"/>
    </row>
    <row r="2543" spans="1:9" ht="18" x14ac:dyDescent="0.25">
      <c r="A2543" s="13" t="s">
        <v>768</v>
      </c>
      <c r="B2543" s="13" t="s">
        <v>104</v>
      </c>
      <c r="C2543" s="7" t="s">
        <v>769</v>
      </c>
      <c r="D2543" s="13" t="s">
        <v>126</v>
      </c>
      <c r="E2543" s="7" t="s">
        <v>4815</v>
      </c>
      <c r="F2543" s="7"/>
      <c r="G2543" s="13" t="s">
        <v>122</v>
      </c>
      <c r="H2543" s="13" t="s">
        <v>4800</v>
      </c>
      <c r="I2543" s="13"/>
    </row>
    <row r="2544" spans="1:9" ht="18" x14ac:dyDescent="0.25">
      <c r="A2544" s="15" t="s">
        <v>768</v>
      </c>
      <c r="B2544" s="15" t="s">
        <v>104</v>
      </c>
      <c r="C2544" s="9" t="s">
        <v>769</v>
      </c>
      <c r="D2544" s="15" t="s">
        <v>126</v>
      </c>
      <c r="E2544" s="9" t="s">
        <v>4816</v>
      </c>
      <c r="F2544" s="9"/>
      <c r="G2544" s="15" t="s">
        <v>122</v>
      </c>
      <c r="H2544" s="15" t="s">
        <v>4800</v>
      </c>
      <c r="I2544" s="15"/>
    </row>
    <row r="2545" spans="1:9" ht="18" x14ac:dyDescent="0.25">
      <c r="A2545" s="13" t="s">
        <v>768</v>
      </c>
      <c r="B2545" s="13" t="s">
        <v>104</v>
      </c>
      <c r="C2545" s="7" t="s">
        <v>769</v>
      </c>
      <c r="D2545" s="13" t="s">
        <v>126</v>
      </c>
      <c r="E2545" s="7" t="s">
        <v>4817</v>
      </c>
      <c r="F2545" s="7"/>
      <c r="G2545" s="13" t="s">
        <v>122</v>
      </c>
      <c r="H2545" s="13" t="s">
        <v>4800</v>
      </c>
      <c r="I2545" s="13"/>
    </row>
    <row r="2546" spans="1:9" ht="18" x14ac:dyDescent="0.25">
      <c r="A2546" s="15" t="s">
        <v>768</v>
      </c>
      <c r="B2546" s="15" t="s">
        <v>104</v>
      </c>
      <c r="C2546" s="9" t="s">
        <v>769</v>
      </c>
      <c r="D2546" s="15" t="s">
        <v>126</v>
      </c>
      <c r="E2546" s="9" t="s">
        <v>4818</v>
      </c>
      <c r="F2546" s="9"/>
      <c r="G2546" s="15" t="s">
        <v>122</v>
      </c>
      <c r="H2546" s="15" t="s">
        <v>4800</v>
      </c>
      <c r="I2546" s="15"/>
    </row>
    <row r="2547" spans="1:9" ht="18" x14ac:dyDescent="0.25">
      <c r="A2547" s="13" t="s">
        <v>768</v>
      </c>
      <c r="B2547" s="13" t="s">
        <v>104</v>
      </c>
      <c r="C2547" s="7" t="s">
        <v>769</v>
      </c>
      <c r="D2547" s="13" t="s">
        <v>126</v>
      </c>
      <c r="E2547" s="7" t="s">
        <v>4819</v>
      </c>
      <c r="F2547" s="7"/>
      <c r="G2547" s="13" t="s">
        <v>122</v>
      </c>
      <c r="H2547" s="13" t="s">
        <v>4800</v>
      </c>
      <c r="I2547" s="13"/>
    </row>
    <row r="2548" spans="1:9" ht="18" x14ac:dyDescent="0.25">
      <c r="A2548" s="15" t="s">
        <v>768</v>
      </c>
      <c r="B2548" s="15" t="s">
        <v>104</v>
      </c>
      <c r="C2548" s="9" t="s">
        <v>769</v>
      </c>
      <c r="D2548" s="15" t="s">
        <v>126</v>
      </c>
      <c r="E2548" s="9" t="s">
        <v>4820</v>
      </c>
      <c r="F2548" s="9" t="s">
        <v>4821</v>
      </c>
      <c r="G2548" s="15" t="s">
        <v>122</v>
      </c>
      <c r="H2548" s="15" t="s">
        <v>4800</v>
      </c>
      <c r="I2548" s="15"/>
    </row>
    <row r="2549" spans="1:9" ht="18" x14ac:dyDescent="0.25">
      <c r="A2549" s="13" t="s">
        <v>768</v>
      </c>
      <c r="B2549" s="13" t="s">
        <v>104</v>
      </c>
      <c r="C2549" s="7" t="s">
        <v>769</v>
      </c>
      <c r="D2549" s="13" t="s">
        <v>126</v>
      </c>
      <c r="E2549" s="7" t="s">
        <v>4822</v>
      </c>
      <c r="F2549" s="7" t="s">
        <v>4823</v>
      </c>
      <c r="G2549" s="13" t="s">
        <v>122</v>
      </c>
      <c r="H2549" s="13" t="s">
        <v>4800</v>
      </c>
      <c r="I2549" s="13"/>
    </row>
    <row r="2550" spans="1:9" ht="18" x14ac:dyDescent="0.25">
      <c r="A2550" s="15" t="s">
        <v>768</v>
      </c>
      <c r="B2550" s="15" t="s">
        <v>104</v>
      </c>
      <c r="C2550" s="9" t="s">
        <v>769</v>
      </c>
      <c r="D2550" s="15" t="s">
        <v>126</v>
      </c>
      <c r="E2550" s="9" t="s">
        <v>4824</v>
      </c>
      <c r="F2550" s="9"/>
      <c r="G2550" s="15" t="s">
        <v>122</v>
      </c>
      <c r="H2550" s="15" t="s">
        <v>4825</v>
      </c>
      <c r="I2550" s="15" t="s">
        <v>1275</v>
      </c>
    </row>
    <row r="2551" spans="1:9" ht="18" x14ac:dyDescent="0.25">
      <c r="A2551" s="13" t="s">
        <v>768</v>
      </c>
      <c r="B2551" s="13" t="s">
        <v>104</v>
      </c>
      <c r="C2551" s="7" t="s">
        <v>769</v>
      </c>
      <c r="D2551" s="13" t="s">
        <v>126</v>
      </c>
      <c r="E2551" s="7" t="s">
        <v>4826</v>
      </c>
      <c r="F2551" s="7"/>
      <c r="G2551" s="13" t="s">
        <v>122</v>
      </c>
      <c r="H2551" s="13" t="s">
        <v>4825</v>
      </c>
      <c r="I2551" s="13" t="s">
        <v>1275</v>
      </c>
    </row>
    <row r="2552" spans="1:9" ht="18" x14ac:dyDescent="0.25">
      <c r="A2552" s="15" t="s">
        <v>768</v>
      </c>
      <c r="B2552" s="15" t="s">
        <v>104</v>
      </c>
      <c r="C2552" s="9" t="s">
        <v>769</v>
      </c>
      <c r="D2552" s="15" t="s">
        <v>126</v>
      </c>
      <c r="E2552" s="9" t="s">
        <v>4827</v>
      </c>
      <c r="F2552" s="9"/>
      <c r="G2552" s="15" t="s">
        <v>122</v>
      </c>
      <c r="H2552" s="15" t="s">
        <v>4825</v>
      </c>
      <c r="I2552" s="15" t="s">
        <v>1275</v>
      </c>
    </row>
    <row r="2553" spans="1:9" ht="18" x14ac:dyDescent="0.25">
      <c r="A2553" s="13" t="s">
        <v>768</v>
      </c>
      <c r="B2553" s="13" t="s">
        <v>104</v>
      </c>
      <c r="C2553" s="7" t="s">
        <v>769</v>
      </c>
      <c r="D2553" s="13" t="s">
        <v>126</v>
      </c>
      <c r="E2553" s="7" t="s">
        <v>4828</v>
      </c>
      <c r="F2553" s="7"/>
      <c r="G2553" s="13" t="s">
        <v>122</v>
      </c>
      <c r="H2553" s="13" t="s">
        <v>4825</v>
      </c>
      <c r="I2553" s="13" t="s">
        <v>1275</v>
      </c>
    </row>
    <row r="2554" spans="1:9" ht="18" x14ac:dyDescent="0.25">
      <c r="A2554" s="15" t="s">
        <v>768</v>
      </c>
      <c r="B2554" s="15" t="s">
        <v>104</v>
      </c>
      <c r="C2554" s="9" t="s">
        <v>769</v>
      </c>
      <c r="D2554" s="15" t="s">
        <v>126</v>
      </c>
      <c r="E2554" s="9" t="s">
        <v>4829</v>
      </c>
      <c r="F2554" s="9"/>
      <c r="G2554" s="15" t="s">
        <v>122</v>
      </c>
      <c r="H2554" s="15" t="s">
        <v>4825</v>
      </c>
      <c r="I2554" s="15" t="s">
        <v>1275</v>
      </c>
    </row>
    <row r="2555" spans="1:9" ht="54" x14ac:dyDescent="0.25">
      <c r="A2555" s="13" t="s">
        <v>768</v>
      </c>
      <c r="B2555" s="13" t="s">
        <v>104</v>
      </c>
      <c r="C2555" s="7" t="s">
        <v>769</v>
      </c>
      <c r="D2555" s="13" t="s">
        <v>126</v>
      </c>
      <c r="E2555" s="7" t="s">
        <v>4830</v>
      </c>
      <c r="F2555" s="7" t="s">
        <v>4831</v>
      </c>
      <c r="G2555" s="13" t="s">
        <v>122</v>
      </c>
      <c r="H2555" s="13" t="s">
        <v>4825</v>
      </c>
      <c r="I2555" s="13" t="s">
        <v>1275</v>
      </c>
    </row>
    <row r="2556" spans="1:9" ht="36" x14ac:dyDescent="0.25">
      <c r="A2556" s="15" t="s">
        <v>768</v>
      </c>
      <c r="B2556" s="15" t="s">
        <v>104</v>
      </c>
      <c r="C2556" s="9" t="s">
        <v>769</v>
      </c>
      <c r="D2556" s="15" t="s">
        <v>126</v>
      </c>
      <c r="E2556" s="9" t="s">
        <v>4832</v>
      </c>
      <c r="F2556" s="9"/>
      <c r="G2556" s="15" t="s">
        <v>122</v>
      </c>
      <c r="H2556" s="15" t="s">
        <v>4825</v>
      </c>
      <c r="I2556" s="15" t="s">
        <v>1275</v>
      </c>
    </row>
    <row r="2557" spans="1:9" ht="18" x14ac:dyDescent="0.25">
      <c r="A2557" s="13" t="s">
        <v>768</v>
      </c>
      <c r="B2557" s="13" t="s">
        <v>104</v>
      </c>
      <c r="C2557" s="7" t="s">
        <v>769</v>
      </c>
      <c r="D2557" s="13" t="s">
        <v>126</v>
      </c>
      <c r="E2557" s="7" t="s">
        <v>4833</v>
      </c>
      <c r="F2557" s="7"/>
      <c r="G2557" s="13" t="s">
        <v>122</v>
      </c>
      <c r="H2557" s="13" t="s">
        <v>4825</v>
      </c>
      <c r="I2557" s="13" t="s">
        <v>1275</v>
      </c>
    </row>
    <row r="2558" spans="1:9" ht="36" x14ac:dyDescent="0.25">
      <c r="A2558" s="15" t="s">
        <v>768</v>
      </c>
      <c r="B2558" s="15" t="s">
        <v>104</v>
      </c>
      <c r="C2558" s="9" t="s">
        <v>769</v>
      </c>
      <c r="D2558" s="15" t="s">
        <v>126</v>
      </c>
      <c r="E2558" s="9" t="s">
        <v>4834</v>
      </c>
      <c r="F2558" s="9" t="s">
        <v>4835</v>
      </c>
      <c r="G2558" s="15" t="s">
        <v>122</v>
      </c>
      <c r="H2558" s="15" t="s">
        <v>4825</v>
      </c>
      <c r="I2558" s="15" t="s">
        <v>1275</v>
      </c>
    </row>
    <row r="2559" spans="1:9" ht="18" x14ac:dyDescent="0.25">
      <c r="A2559" s="13" t="s">
        <v>768</v>
      </c>
      <c r="B2559" s="13" t="s">
        <v>104</v>
      </c>
      <c r="C2559" s="7" t="s">
        <v>769</v>
      </c>
      <c r="D2559" s="13" t="s">
        <v>126</v>
      </c>
      <c r="E2559" s="7" t="s">
        <v>4836</v>
      </c>
      <c r="F2559" s="7" t="s">
        <v>4837</v>
      </c>
      <c r="G2559" s="13" t="s">
        <v>121</v>
      </c>
      <c r="H2559" s="13" t="s">
        <v>4825</v>
      </c>
      <c r="I2559" s="13" t="s">
        <v>1275</v>
      </c>
    </row>
    <row r="2560" spans="1:9" ht="18" x14ac:dyDescent="0.25">
      <c r="A2560" s="15" t="s">
        <v>768</v>
      </c>
      <c r="B2560" s="15" t="s">
        <v>104</v>
      </c>
      <c r="C2560" s="9" t="s">
        <v>769</v>
      </c>
      <c r="D2560" s="15" t="s">
        <v>126</v>
      </c>
      <c r="E2560" s="9" t="s">
        <v>4838</v>
      </c>
      <c r="F2560" s="9"/>
      <c r="G2560" s="15" t="s">
        <v>122</v>
      </c>
      <c r="H2560" s="15" t="s">
        <v>4825</v>
      </c>
      <c r="I2560" s="15" t="s">
        <v>1275</v>
      </c>
    </row>
    <row r="2561" spans="1:9" ht="18" x14ac:dyDescent="0.25">
      <c r="A2561" s="13" t="s">
        <v>768</v>
      </c>
      <c r="B2561" s="13" t="s">
        <v>104</v>
      </c>
      <c r="C2561" s="7" t="s">
        <v>769</v>
      </c>
      <c r="D2561" s="13" t="s">
        <v>126</v>
      </c>
      <c r="E2561" s="7" t="s">
        <v>4839</v>
      </c>
      <c r="F2561" s="7"/>
      <c r="G2561" s="13" t="s">
        <v>122</v>
      </c>
      <c r="H2561" s="13" t="s">
        <v>4825</v>
      </c>
      <c r="I2561" s="13" t="s">
        <v>1275</v>
      </c>
    </row>
    <row r="2562" spans="1:9" ht="36" x14ac:dyDescent="0.25">
      <c r="A2562" s="15" t="s">
        <v>768</v>
      </c>
      <c r="B2562" s="15" t="s">
        <v>104</v>
      </c>
      <c r="C2562" s="9" t="s">
        <v>769</v>
      </c>
      <c r="D2562" s="15" t="s">
        <v>126</v>
      </c>
      <c r="E2562" s="9" t="s">
        <v>4840</v>
      </c>
      <c r="F2562" s="9"/>
      <c r="G2562" s="15" t="s">
        <v>123</v>
      </c>
      <c r="H2562" s="15" t="s">
        <v>4825</v>
      </c>
      <c r="I2562" s="15" t="s">
        <v>1275</v>
      </c>
    </row>
    <row r="2563" spans="1:9" ht="36" x14ac:dyDescent="0.25">
      <c r="A2563" s="13" t="s">
        <v>768</v>
      </c>
      <c r="B2563" s="13" t="s">
        <v>104</v>
      </c>
      <c r="C2563" s="7" t="s">
        <v>769</v>
      </c>
      <c r="D2563" s="13" t="s">
        <v>126</v>
      </c>
      <c r="E2563" s="7" t="s">
        <v>4841</v>
      </c>
      <c r="F2563" s="7"/>
      <c r="G2563" s="13" t="s">
        <v>122</v>
      </c>
      <c r="H2563" s="13" t="s">
        <v>4842</v>
      </c>
      <c r="I2563" s="13" t="s">
        <v>1275</v>
      </c>
    </row>
    <row r="2564" spans="1:9" ht="18" x14ac:dyDescent="0.25">
      <c r="A2564" s="15" t="s">
        <v>771</v>
      </c>
      <c r="B2564" s="15" t="s">
        <v>104</v>
      </c>
      <c r="C2564" s="9" t="s">
        <v>772</v>
      </c>
      <c r="D2564" s="15" t="s">
        <v>124</v>
      </c>
      <c r="E2564" s="9" t="s">
        <v>4843</v>
      </c>
      <c r="F2564" s="9"/>
      <c r="G2564" s="15" t="s">
        <v>123</v>
      </c>
      <c r="H2564" s="15" t="s">
        <v>4496</v>
      </c>
      <c r="I2564" s="15" t="s">
        <v>1275</v>
      </c>
    </row>
    <row r="2565" spans="1:9" ht="36" x14ac:dyDescent="0.25">
      <c r="A2565" s="13" t="s">
        <v>771</v>
      </c>
      <c r="B2565" s="13" t="s">
        <v>104</v>
      </c>
      <c r="C2565" s="7" t="s">
        <v>772</v>
      </c>
      <c r="D2565" s="13" t="s">
        <v>124</v>
      </c>
      <c r="E2565" s="7" t="s">
        <v>4844</v>
      </c>
      <c r="F2565" s="7"/>
      <c r="G2565" s="13" t="s">
        <v>121</v>
      </c>
      <c r="H2565" s="13" t="s">
        <v>4496</v>
      </c>
      <c r="I2565" s="13" t="s">
        <v>1275</v>
      </c>
    </row>
    <row r="2566" spans="1:9" ht="18" x14ac:dyDescent="0.25">
      <c r="A2566" s="15" t="s">
        <v>771</v>
      </c>
      <c r="B2566" s="15" t="s">
        <v>104</v>
      </c>
      <c r="C2566" s="9" t="s">
        <v>772</v>
      </c>
      <c r="D2566" s="15" t="s">
        <v>124</v>
      </c>
      <c r="E2566" s="9" t="s">
        <v>4845</v>
      </c>
      <c r="F2566" s="9"/>
      <c r="G2566" s="15" t="s">
        <v>123</v>
      </c>
      <c r="H2566" s="15" t="s">
        <v>4496</v>
      </c>
      <c r="I2566" s="15" t="s">
        <v>1275</v>
      </c>
    </row>
    <row r="2567" spans="1:9" ht="18" x14ac:dyDescent="0.25">
      <c r="A2567" s="13" t="s">
        <v>771</v>
      </c>
      <c r="B2567" s="13" t="s">
        <v>104</v>
      </c>
      <c r="C2567" s="7" t="s">
        <v>772</v>
      </c>
      <c r="D2567" s="13" t="s">
        <v>125</v>
      </c>
      <c r="E2567" s="7" t="s">
        <v>4846</v>
      </c>
      <c r="F2567" s="7"/>
      <c r="G2567" s="13" t="s">
        <v>122</v>
      </c>
      <c r="H2567" s="13" t="s">
        <v>4496</v>
      </c>
      <c r="I2567" s="13" t="s">
        <v>1275</v>
      </c>
    </row>
    <row r="2568" spans="1:9" ht="36" x14ac:dyDescent="0.25">
      <c r="A2568" s="15" t="s">
        <v>771</v>
      </c>
      <c r="B2568" s="15" t="s">
        <v>104</v>
      </c>
      <c r="C2568" s="9" t="s">
        <v>772</v>
      </c>
      <c r="D2568" s="15" t="s">
        <v>125</v>
      </c>
      <c r="E2568" s="9" t="s">
        <v>4847</v>
      </c>
      <c r="F2568" s="9"/>
      <c r="G2568" s="15" t="s">
        <v>122</v>
      </c>
      <c r="H2568" s="15" t="s">
        <v>4496</v>
      </c>
      <c r="I2568" s="15" t="s">
        <v>1275</v>
      </c>
    </row>
    <row r="2569" spans="1:9" ht="18" x14ac:dyDescent="0.25">
      <c r="A2569" s="13" t="s">
        <v>771</v>
      </c>
      <c r="B2569" s="13" t="s">
        <v>104</v>
      </c>
      <c r="C2569" s="7" t="s">
        <v>772</v>
      </c>
      <c r="D2569" s="13" t="s">
        <v>125</v>
      </c>
      <c r="E2569" s="7" t="s">
        <v>4848</v>
      </c>
      <c r="F2569" s="7"/>
      <c r="G2569" s="13" t="s">
        <v>123</v>
      </c>
      <c r="H2569" s="13" t="s">
        <v>4496</v>
      </c>
      <c r="I2569" s="13" t="s">
        <v>1275</v>
      </c>
    </row>
    <row r="2570" spans="1:9" ht="18" x14ac:dyDescent="0.25">
      <c r="A2570" s="15" t="s">
        <v>771</v>
      </c>
      <c r="B2570" s="15" t="s">
        <v>104</v>
      </c>
      <c r="C2570" s="9" t="s">
        <v>772</v>
      </c>
      <c r="D2570" s="15" t="s">
        <v>125</v>
      </c>
      <c r="E2570" s="9" t="s">
        <v>4849</v>
      </c>
      <c r="F2570" s="9"/>
      <c r="G2570" s="15" t="s">
        <v>122</v>
      </c>
      <c r="H2570" s="15" t="s">
        <v>4496</v>
      </c>
      <c r="I2570" s="15" t="s">
        <v>1275</v>
      </c>
    </row>
    <row r="2571" spans="1:9" ht="18" x14ac:dyDescent="0.25">
      <c r="A2571" s="13" t="s">
        <v>771</v>
      </c>
      <c r="B2571" s="13" t="s">
        <v>104</v>
      </c>
      <c r="C2571" s="7" t="s">
        <v>772</v>
      </c>
      <c r="D2571" s="13" t="s">
        <v>125</v>
      </c>
      <c r="E2571" s="7" t="s">
        <v>4850</v>
      </c>
      <c r="F2571" s="7"/>
      <c r="G2571" s="13" t="s">
        <v>122</v>
      </c>
      <c r="H2571" s="13" t="s">
        <v>4496</v>
      </c>
      <c r="I2571" s="13" t="s">
        <v>1275</v>
      </c>
    </row>
    <row r="2572" spans="1:9" ht="18" x14ac:dyDescent="0.25">
      <c r="A2572" s="15" t="s">
        <v>771</v>
      </c>
      <c r="B2572" s="15" t="s">
        <v>104</v>
      </c>
      <c r="C2572" s="9" t="s">
        <v>772</v>
      </c>
      <c r="D2572" s="15" t="s">
        <v>125</v>
      </c>
      <c r="E2572" s="9" t="s">
        <v>4851</v>
      </c>
      <c r="F2572" s="9"/>
      <c r="G2572" s="15" t="s">
        <v>122</v>
      </c>
      <c r="H2572" s="15" t="s">
        <v>4496</v>
      </c>
      <c r="I2572" s="15" t="s">
        <v>1275</v>
      </c>
    </row>
    <row r="2573" spans="1:9" ht="18" x14ac:dyDescent="0.25">
      <c r="A2573" s="13" t="s">
        <v>771</v>
      </c>
      <c r="B2573" s="13" t="s">
        <v>104</v>
      </c>
      <c r="C2573" s="7" t="s">
        <v>772</v>
      </c>
      <c r="D2573" s="13" t="s">
        <v>125</v>
      </c>
      <c r="E2573" s="7" t="s">
        <v>4852</v>
      </c>
      <c r="F2573" s="7"/>
      <c r="G2573" s="13" t="s">
        <v>122</v>
      </c>
      <c r="H2573" s="13" t="s">
        <v>4853</v>
      </c>
      <c r="I2573" s="13"/>
    </row>
    <row r="2574" spans="1:9" ht="54" x14ac:dyDescent="0.25">
      <c r="A2574" s="15" t="s">
        <v>771</v>
      </c>
      <c r="B2574" s="15" t="s">
        <v>104</v>
      </c>
      <c r="C2574" s="9" t="s">
        <v>772</v>
      </c>
      <c r="D2574" s="15" t="s">
        <v>125</v>
      </c>
      <c r="E2574" s="9" t="s">
        <v>4854</v>
      </c>
      <c r="F2574" s="9" t="s">
        <v>4855</v>
      </c>
      <c r="G2574" s="15" t="s">
        <v>122</v>
      </c>
      <c r="H2574" s="15" t="s">
        <v>4853</v>
      </c>
      <c r="I2574" s="15"/>
    </row>
    <row r="2575" spans="1:9" ht="36" x14ac:dyDescent="0.25">
      <c r="A2575" s="13" t="s">
        <v>771</v>
      </c>
      <c r="B2575" s="13" t="s">
        <v>104</v>
      </c>
      <c r="C2575" s="7" t="s">
        <v>772</v>
      </c>
      <c r="D2575" s="13" t="s">
        <v>125</v>
      </c>
      <c r="E2575" s="7" t="s">
        <v>4856</v>
      </c>
      <c r="F2575" s="7" t="s">
        <v>4857</v>
      </c>
      <c r="G2575" s="13" t="s">
        <v>122</v>
      </c>
      <c r="H2575" s="13" t="s">
        <v>4853</v>
      </c>
      <c r="I2575" s="13"/>
    </row>
    <row r="2576" spans="1:9" ht="18" x14ac:dyDescent="0.25">
      <c r="A2576" s="15" t="s">
        <v>771</v>
      </c>
      <c r="B2576" s="15" t="s">
        <v>104</v>
      </c>
      <c r="C2576" s="9" t="s">
        <v>772</v>
      </c>
      <c r="D2576" s="15" t="s">
        <v>125</v>
      </c>
      <c r="E2576" s="9" t="s">
        <v>4858</v>
      </c>
      <c r="F2576" s="9"/>
      <c r="G2576" s="15" t="s">
        <v>122</v>
      </c>
      <c r="H2576" s="15" t="s">
        <v>4853</v>
      </c>
      <c r="I2576" s="15"/>
    </row>
    <row r="2577" spans="1:9" ht="18" x14ac:dyDescent="0.25">
      <c r="A2577" s="13" t="s">
        <v>771</v>
      </c>
      <c r="B2577" s="13" t="s">
        <v>104</v>
      </c>
      <c r="C2577" s="7" t="s">
        <v>772</v>
      </c>
      <c r="D2577" s="13" t="s">
        <v>125</v>
      </c>
      <c r="E2577" s="7" t="s">
        <v>4859</v>
      </c>
      <c r="F2577" s="7"/>
      <c r="G2577" s="13" t="s">
        <v>122</v>
      </c>
      <c r="H2577" s="13" t="s">
        <v>4853</v>
      </c>
      <c r="I2577" s="13"/>
    </row>
    <row r="2578" spans="1:9" ht="18" x14ac:dyDescent="0.25">
      <c r="A2578" s="15" t="s">
        <v>771</v>
      </c>
      <c r="B2578" s="15" t="s">
        <v>104</v>
      </c>
      <c r="C2578" s="9" t="s">
        <v>772</v>
      </c>
      <c r="D2578" s="15" t="s">
        <v>126</v>
      </c>
      <c r="E2578" s="9" t="s">
        <v>4860</v>
      </c>
      <c r="F2578" s="9"/>
      <c r="G2578" s="15" t="s">
        <v>122</v>
      </c>
      <c r="H2578" s="15" t="s">
        <v>4853</v>
      </c>
      <c r="I2578" s="15" t="s">
        <v>1275</v>
      </c>
    </row>
    <row r="2579" spans="1:9" ht="18" x14ac:dyDescent="0.25">
      <c r="A2579" s="13" t="s">
        <v>771</v>
      </c>
      <c r="B2579" s="13" t="s">
        <v>104</v>
      </c>
      <c r="C2579" s="7" t="s">
        <v>772</v>
      </c>
      <c r="D2579" s="13" t="s">
        <v>126</v>
      </c>
      <c r="E2579" s="7" t="s">
        <v>4861</v>
      </c>
      <c r="F2579" s="7"/>
      <c r="G2579" s="13" t="s">
        <v>122</v>
      </c>
      <c r="H2579" s="13" t="s">
        <v>4853</v>
      </c>
      <c r="I2579" s="13" t="s">
        <v>1275</v>
      </c>
    </row>
    <row r="2580" spans="1:9" ht="18" x14ac:dyDescent="0.25">
      <c r="A2580" s="15" t="s">
        <v>771</v>
      </c>
      <c r="B2580" s="15" t="s">
        <v>104</v>
      </c>
      <c r="C2580" s="9" t="s">
        <v>772</v>
      </c>
      <c r="D2580" s="15" t="s">
        <v>126</v>
      </c>
      <c r="E2580" s="9" t="s">
        <v>4862</v>
      </c>
      <c r="F2580" s="9"/>
      <c r="G2580" s="15" t="s">
        <v>122</v>
      </c>
      <c r="H2580" s="15" t="s">
        <v>4853</v>
      </c>
      <c r="I2580" s="15" t="s">
        <v>1275</v>
      </c>
    </row>
    <row r="2581" spans="1:9" ht="36" x14ac:dyDescent="0.25">
      <c r="A2581" s="13" t="s">
        <v>771</v>
      </c>
      <c r="B2581" s="13" t="s">
        <v>104</v>
      </c>
      <c r="C2581" s="7" t="s">
        <v>772</v>
      </c>
      <c r="D2581" s="13" t="s">
        <v>126</v>
      </c>
      <c r="E2581" s="7" t="s">
        <v>4863</v>
      </c>
      <c r="F2581" s="7" t="s">
        <v>4864</v>
      </c>
      <c r="G2581" s="13" t="s">
        <v>122</v>
      </c>
      <c r="H2581" s="13" t="s">
        <v>4865</v>
      </c>
      <c r="I2581" s="13" t="s">
        <v>1275</v>
      </c>
    </row>
    <row r="2582" spans="1:9" ht="18" x14ac:dyDescent="0.25">
      <c r="A2582" s="15" t="s">
        <v>771</v>
      </c>
      <c r="B2582" s="15" t="s">
        <v>104</v>
      </c>
      <c r="C2582" s="9" t="s">
        <v>772</v>
      </c>
      <c r="D2582" s="15" t="s">
        <v>126</v>
      </c>
      <c r="E2582" s="9" t="s">
        <v>4866</v>
      </c>
      <c r="F2582" s="9"/>
      <c r="G2582" s="15" t="s">
        <v>122</v>
      </c>
      <c r="H2582" s="15" t="s">
        <v>4867</v>
      </c>
      <c r="I2582" s="15"/>
    </row>
    <row r="2583" spans="1:9" ht="18" x14ac:dyDescent="0.25">
      <c r="A2583" s="13" t="s">
        <v>771</v>
      </c>
      <c r="B2583" s="13" t="s">
        <v>104</v>
      </c>
      <c r="C2583" s="7" t="s">
        <v>772</v>
      </c>
      <c r="D2583" s="13" t="s">
        <v>126</v>
      </c>
      <c r="E2583" s="7" t="s">
        <v>4868</v>
      </c>
      <c r="F2583" s="7"/>
      <c r="G2583" s="13" t="s">
        <v>123</v>
      </c>
      <c r="H2583" s="13" t="s">
        <v>4867</v>
      </c>
      <c r="I2583" s="13"/>
    </row>
    <row r="2584" spans="1:9" ht="18" x14ac:dyDescent="0.25">
      <c r="A2584" s="15" t="s">
        <v>771</v>
      </c>
      <c r="B2584" s="15" t="s">
        <v>104</v>
      </c>
      <c r="C2584" s="9" t="s">
        <v>772</v>
      </c>
      <c r="D2584" s="15" t="s">
        <v>126</v>
      </c>
      <c r="E2584" s="9" t="s">
        <v>4869</v>
      </c>
      <c r="F2584" s="9"/>
      <c r="G2584" s="15" t="s">
        <v>122</v>
      </c>
      <c r="H2584" s="15" t="s">
        <v>4867</v>
      </c>
      <c r="I2584" s="15"/>
    </row>
    <row r="2585" spans="1:9" ht="36" x14ac:dyDescent="0.25">
      <c r="A2585" s="13" t="s">
        <v>771</v>
      </c>
      <c r="B2585" s="13" t="s">
        <v>104</v>
      </c>
      <c r="C2585" s="7" t="s">
        <v>772</v>
      </c>
      <c r="D2585" s="13" t="s">
        <v>126</v>
      </c>
      <c r="E2585" s="7" t="s">
        <v>4870</v>
      </c>
      <c r="F2585" s="7"/>
      <c r="G2585" s="13" t="s">
        <v>122</v>
      </c>
      <c r="H2585" s="13" t="s">
        <v>4867</v>
      </c>
      <c r="I2585" s="13"/>
    </row>
    <row r="2586" spans="1:9" ht="36" x14ac:dyDescent="0.25">
      <c r="A2586" s="15" t="s">
        <v>771</v>
      </c>
      <c r="B2586" s="15" t="s">
        <v>104</v>
      </c>
      <c r="C2586" s="9" t="s">
        <v>772</v>
      </c>
      <c r="D2586" s="15" t="s">
        <v>126</v>
      </c>
      <c r="E2586" s="9" t="s">
        <v>4871</v>
      </c>
      <c r="F2586" s="9"/>
      <c r="G2586" s="15" t="s">
        <v>122</v>
      </c>
      <c r="H2586" s="15" t="s">
        <v>4867</v>
      </c>
      <c r="I2586" s="15"/>
    </row>
    <row r="2587" spans="1:9" ht="18" x14ac:dyDescent="0.25">
      <c r="A2587" s="13" t="s">
        <v>771</v>
      </c>
      <c r="B2587" s="13" t="s">
        <v>104</v>
      </c>
      <c r="C2587" s="7" t="s">
        <v>772</v>
      </c>
      <c r="D2587" s="13" t="s">
        <v>126</v>
      </c>
      <c r="E2587" s="7" t="s">
        <v>4872</v>
      </c>
      <c r="F2587" s="7"/>
      <c r="G2587" s="13" t="s">
        <v>122</v>
      </c>
      <c r="H2587" s="13" t="s">
        <v>4867</v>
      </c>
      <c r="I2587" s="13"/>
    </row>
    <row r="2588" spans="1:9" ht="18" x14ac:dyDescent="0.25">
      <c r="A2588" s="15" t="s">
        <v>771</v>
      </c>
      <c r="B2588" s="15" t="s">
        <v>104</v>
      </c>
      <c r="C2588" s="9" t="s">
        <v>772</v>
      </c>
      <c r="D2588" s="15" t="s">
        <v>126</v>
      </c>
      <c r="E2588" s="9" t="s">
        <v>4873</v>
      </c>
      <c r="F2588" s="9"/>
      <c r="G2588" s="15" t="s">
        <v>122</v>
      </c>
      <c r="H2588" s="15" t="s">
        <v>4867</v>
      </c>
      <c r="I2588" s="15"/>
    </row>
    <row r="2589" spans="1:9" ht="18" x14ac:dyDescent="0.25">
      <c r="A2589" s="13" t="s">
        <v>771</v>
      </c>
      <c r="B2589" s="13" t="s">
        <v>104</v>
      </c>
      <c r="C2589" s="7" t="s">
        <v>772</v>
      </c>
      <c r="D2589" s="13" t="s">
        <v>126</v>
      </c>
      <c r="E2589" s="7" t="s">
        <v>4874</v>
      </c>
      <c r="F2589" s="7"/>
      <c r="G2589" s="13" t="s">
        <v>122</v>
      </c>
      <c r="H2589" s="13" t="s">
        <v>4867</v>
      </c>
      <c r="I2589" s="13"/>
    </row>
    <row r="2590" spans="1:9" ht="36" x14ac:dyDescent="0.25">
      <c r="A2590" s="15" t="s">
        <v>771</v>
      </c>
      <c r="B2590" s="15" t="s">
        <v>104</v>
      </c>
      <c r="C2590" s="9" t="s">
        <v>772</v>
      </c>
      <c r="D2590" s="15" t="s">
        <v>126</v>
      </c>
      <c r="E2590" s="9" t="s">
        <v>4875</v>
      </c>
      <c r="F2590" s="9"/>
      <c r="G2590" s="15" t="s">
        <v>122</v>
      </c>
      <c r="H2590" s="15" t="s">
        <v>4867</v>
      </c>
      <c r="I2590" s="15"/>
    </row>
    <row r="2591" spans="1:9" ht="18" x14ac:dyDescent="0.25">
      <c r="A2591" s="13" t="s">
        <v>771</v>
      </c>
      <c r="B2591" s="13" t="s">
        <v>104</v>
      </c>
      <c r="C2591" s="7" t="s">
        <v>772</v>
      </c>
      <c r="D2591" s="13" t="s">
        <v>126</v>
      </c>
      <c r="E2591" s="7" t="s">
        <v>4876</v>
      </c>
      <c r="F2591" s="7"/>
      <c r="G2591" s="13" t="s">
        <v>122</v>
      </c>
      <c r="H2591" s="13" t="s">
        <v>4867</v>
      </c>
      <c r="I2591" s="13"/>
    </row>
    <row r="2592" spans="1:9" ht="18" x14ac:dyDescent="0.25">
      <c r="A2592" s="15" t="s">
        <v>771</v>
      </c>
      <c r="B2592" s="15" t="s">
        <v>104</v>
      </c>
      <c r="C2592" s="9" t="s">
        <v>772</v>
      </c>
      <c r="D2592" s="15" t="s">
        <v>126</v>
      </c>
      <c r="E2592" s="9" t="s">
        <v>4877</v>
      </c>
      <c r="F2592" s="9"/>
      <c r="G2592" s="15" t="s">
        <v>122</v>
      </c>
      <c r="H2592" s="15" t="s">
        <v>4867</v>
      </c>
      <c r="I2592" s="15"/>
    </row>
    <row r="2593" spans="1:9" ht="18" x14ac:dyDescent="0.25">
      <c r="A2593" s="13" t="s">
        <v>771</v>
      </c>
      <c r="B2593" s="13" t="s">
        <v>104</v>
      </c>
      <c r="C2593" s="7" t="s">
        <v>772</v>
      </c>
      <c r="D2593" s="13" t="s">
        <v>126</v>
      </c>
      <c r="E2593" s="7" t="s">
        <v>4878</v>
      </c>
      <c r="F2593" s="7"/>
      <c r="G2593" s="13" t="s">
        <v>122</v>
      </c>
      <c r="H2593" s="13" t="s">
        <v>4879</v>
      </c>
      <c r="I2593" s="13" t="s">
        <v>1275</v>
      </c>
    </row>
    <row r="2594" spans="1:9" ht="18" x14ac:dyDescent="0.25">
      <c r="A2594" s="15" t="s">
        <v>771</v>
      </c>
      <c r="B2594" s="15" t="s">
        <v>104</v>
      </c>
      <c r="C2594" s="9" t="s">
        <v>772</v>
      </c>
      <c r="D2594" s="15" t="s">
        <v>126</v>
      </c>
      <c r="E2594" s="9" t="s">
        <v>4880</v>
      </c>
      <c r="F2594" s="9"/>
      <c r="G2594" s="15" t="s">
        <v>122</v>
      </c>
      <c r="H2594" s="15" t="s">
        <v>4879</v>
      </c>
      <c r="I2594" s="15" t="s">
        <v>1275</v>
      </c>
    </row>
    <row r="2595" spans="1:9" ht="18" x14ac:dyDescent="0.25">
      <c r="A2595" s="13" t="s">
        <v>771</v>
      </c>
      <c r="B2595" s="13" t="s">
        <v>104</v>
      </c>
      <c r="C2595" s="7" t="s">
        <v>772</v>
      </c>
      <c r="D2595" s="13" t="s">
        <v>126</v>
      </c>
      <c r="E2595" s="7" t="s">
        <v>4881</v>
      </c>
      <c r="F2595" s="7"/>
      <c r="G2595" s="13" t="s">
        <v>122</v>
      </c>
      <c r="H2595" s="13" t="s">
        <v>4882</v>
      </c>
      <c r="I2595" s="13" t="s">
        <v>1275</v>
      </c>
    </row>
    <row r="2596" spans="1:9" ht="18" x14ac:dyDescent="0.25">
      <c r="A2596" s="15" t="s">
        <v>771</v>
      </c>
      <c r="B2596" s="15" t="s">
        <v>104</v>
      </c>
      <c r="C2596" s="9" t="s">
        <v>772</v>
      </c>
      <c r="D2596" s="15" t="s">
        <v>126</v>
      </c>
      <c r="E2596" s="9" t="s">
        <v>4883</v>
      </c>
      <c r="F2596" s="9"/>
      <c r="G2596" s="15" t="s">
        <v>122</v>
      </c>
      <c r="H2596" s="15" t="s">
        <v>4879</v>
      </c>
      <c r="I2596" s="15" t="s">
        <v>1275</v>
      </c>
    </row>
    <row r="2597" spans="1:9" ht="18" x14ac:dyDescent="0.25">
      <c r="A2597" s="13" t="s">
        <v>771</v>
      </c>
      <c r="B2597" s="13" t="s">
        <v>104</v>
      </c>
      <c r="C2597" s="7" t="s">
        <v>772</v>
      </c>
      <c r="D2597" s="13" t="s">
        <v>126</v>
      </c>
      <c r="E2597" s="7" t="s">
        <v>4884</v>
      </c>
      <c r="F2597" s="7"/>
      <c r="G2597" s="13" t="s">
        <v>122</v>
      </c>
      <c r="H2597" s="13" t="s">
        <v>4879</v>
      </c>
      <c r="I2597" s="13" t="s">
        <v>1275</v>
      </c>
    </row>
    <row r="2598" spans="1:9" ht="36" x14ac:dyDescent="0.25">
      <c r="A2598" s="15" t="s">
        <v>771</v>
      </c>
      <c r="B2598" s="15" t="s">
        <v>104</v>
      </c>
      <c r="C2598" s="9" t="s">
        <v>772</v>
      </c>
      <c r="D2598" s="15" t="s">
        <v>126</v>
      </c>
      <c r="E2598" s="9" t="s">
        <v>4885</v>
      </c>
      <c r="F2598" s="9" t="s">
        <v>4886</v>
      </c>
      <c r="G2598" s="15" t="s">
        <v>122</v>
      </c>
      <c r="H2598" s="15" t="s">
        <v>4879</v>
      </c>
      <c r="I2598" s="15" t="s">
        <v>1275</v>
      </c>
    </row>
    <row r="2599" spans="1:9" ht="18" x14ac:dyDescent="0.25">
      <c r="A2599" s="13" t="s">
        <v>771</v>
      </c>
      <c r="B2599" s="13" t="s">
        <v>104</v>
      </c>
      <c r="C2599" s="7" t="s">
        <v>772</v>
      </c>
      <c r="D2599" s="13" t="s">
        <v>126</v>
      </c>
      <c r="E2599" s="7" t="s">
        <v>4887</v>
      </c>
      <c r="F2599" s="7" t="s">
        <v>4888</v>
      </c>
      <c r="G2599" s="13" t="s">
        <v>122</v>
      </c>
      <c r="H2599" s="13" t="s">
        <v>4879</v>
      </c>
      <c r="I2599" s="13" t="s">
        <v>1275</v>
      </c>
    </row>
    <row r="2600" spans="1:9" ht="18" x14ac:dyDescent="0.25">
      <c r="A2600" s="15" t="s">
        <v>771</v>
      </c>
      <c r="B2600" s="15" t="s">
        <v>104</v>
      </c>
      <c r="C2600" s="9" t="s">
        <v>772</v>
      </c>
      <c r="D2600" s="15" t="s">
        <v>127</v>
      </c>
      <c r="E2600" s="9" t="s">
        <v>4889</v>
      </c>
      <c r="F2600" s="9"/>
      <c r="G2600" s="15" t="s">
        <v>122</v>
      </c>
      <c r="H2600" s="15" t="s">
        <v>4853</v>
      </c>
      <c r="I2600" s="15" t="s">
        <v>1275</v>
      </c>
    </row>
    <row r="2601" spans="1:9" ht="18" x14ac:dyDescent="0.25">
      <c r="A2601" s="13" t="s">
        <v>771</v>
      </c>
      <c r="B2601" s="13" t="s">
        <v>104</v>
      </c>
      <c r="C2601" s="7" t="s">
        <v>772</v>
      </c>
      <c r="D2601" s="13" t="s">
        <v>127</v>
      </c>
      <c r="E2601" s="7" t="s">
        <v>4890</v>
      </c>
      <c r="F2601" s="7"/>
      <c r="G2601" s="13" t="s">
        <v>122</v>
      </c>
      <c r="H2601" s="13" t="s">
        <v>4867</v>
      </c>
      <c r="I2601" s="13" t="s">
        <v>1275</v>
      </c>
    </row>
    <row r="2602" spans="1:9" ht="18" x14ac:dyDescent="0.25">
      <c r="A2602" s="15" t="s">
        <v>771</v>
      </c>
      <c r="B2602" s="15" t="s">
        <v>104</v>
      </c>
      <c r="C2602" s="9" t="s">
        <v>772</v>
      </c>
      <c r="D2602" s="15" t="s">
        <v>127</v>
      </c>
      <c r="E2602" s="9" t="s">
        <v>4891</v>
      </c>
      <c r="F2602" s="9"/>
      <c r="G2602" s="15" t="s">
        <v>122</v>
      </c>
      <c r="H2602" s="15" t="s">
        <v>4867</v>
      </c>
      <c r="I2602" s="15" t="s">
        <v>1275</v>
      </c>
    </row>
    <row r="2603" spans="1:9" ht="18" x14ac:dyDescent="0.25">
      <c r="A2603" s="13" t="s">
        <v>771</v>
      </c>
      <c r="B2603" s="13" t="s">
        <v>104</v>
      </c>
      <c r="C2603" s="7" t="s">
        <v>772</v>
      </c>
      <c r="D2603" s="13" t="s">
        <v>127</v>
      </c>
      <c r="E2603" s="7" t="s">
        <v>4892</v>
      </c>
      <c r="F2603" s="7"/>
      <c r="G2603" s="13" t="s">
        <v>122</v>
      </c>
      <c r="H2603" s="13" t="s">
        <v>4867</v>
      </c>
      <c r="I2603" s="13" t="s">
        <v>1275</v>
      </c>
    </row>
    <row r="2604" spans="1:9" ht="18" x14ac:dyDescent="0.25">
      <c r="A2604" s="15" t="s">
        <v>771</v>
      </c>
      <c r="B2604" s="15" t="s">
        <v>104</v>
      </c>
      <c r="C2604" s="9" t="s">
        <v>772</v>
      </c>
      <c r="D2604" s="15" t="s">
        <v>127</v>
      </c>
      <c r="E2604" s="9" t="s">
        <v>4893</v>
      </c>
      <c r="F2604" s="9"/>
      <c r="G2604" s="15" t="s">
        <v>122</v>
      </c>
      <c r="H2604" s="15" t="s">
        <v>4867</v>
      </c>
      <c r="I2604" s="15" t="s">
        <v>1275</v>
      </c>
    </row>
    <row r="2605" spans="1:9" ht="36" x14ac:dyDescent="0.25">
      <c r="A2605" s="13" t="s">
        <v>771</v>
      </c>
      <c r="B2605" s="13" t="s">
        <v>104</v>
      </c>
      <c r="C2605" s="7" t="s">
        <v>772</v>
      </c>
      <c r="D2605" s="13" t="s">
        <v>127</v>
      </c>
      <c r="E2605" s="7" t="s">
        <v>4894</v>
      </c>
      <c r="F2605" s="7" t="s">
        <v>4895</v>
      </c>
      <c r="G2605" s="13" t="s">
        <v>123</v>
      </c>
      <c r="H2605" s="13" t="s">
        <v>4879</v>
      </c>
      <c r="I2605" s="13"/>
    </row>
    <row r="2606" spans="1:9" ht="36" x14ac:dyDescent="0.25">
      <c r="A2606" s="15" t="s">
        <v>774</v>
      </c>
      <c r="B2606" s="15" t="s">
        <v>104</v>
      </c>
      <c r="C2606" s="9" t="s">
        <v>775</v>
      </c>
      <c r="D2606" s="15" t="s">
        <v>124</v>
      </c>
      <c r="E2606" s="9" t="s">
        <v>4896</v>
      </c>
      <c r="F2606" s="9"/>
      <c r="G2606" s="15" t="s">
        <v>121</v>
      </c>
      <c r="H2606" s="15" t="s">
        <v>4879</v>
      </c>
      <c r="I2606" s="15"/>
    </row>
    <row r="2607" spans="1:9" ht="18" x14ac:dyDescent="0.25">
      <c r="A2607" s="13" t="s">
        <v>774</v>
      </c>
      <c r="B2607" s="13" t="s">
        <v>104</v>
      </c>
      <c r="C2607" s="7" t="s">
        <v>775</v>
      </c>
      <c r="D2607" s="13" t="s">
        <v>124</v>
      </c>
      <c r="E2607" s="7" t="s">
        <v>4897</v>
      </c>
      <c r="F2607" s="7"/>
      <c r="G2607" s="13" t="s">
        <v>123</v>
      </c>
      <c r="H2607" s="13" t="s">
        <v>4898</v>
      </c>
      <c r="I2607" s="13" t="s">
        <v>1275</v>
      </c>
    </row>
    <row r="2608" spans="1:9" ht="18" x14ac:dyDescent="0.25">
      <c r="A2608" s="15" t="s">
        <v>774</v>
      </c>
      <c r="B2608" s="15" t="s">
        <v>104</v>
      </c>
      <c r="C2608" s="9" t="s">
        <v>775</v>
      </c>
      <c r="D2608" s="15" t="s">
        <v>126</v>
      </c>
      <c r="E2608" s="9" t="s">
        <v>4899</v>
      </c>
      <c r="F2608" s="9"/>
      <c r="G2608" s="15" t="s">
        <v>122</v>
      </c>
      <c r="H2608" s="15" t="s">
        <v>4879</v>
      </c>
      <c r="I2608" s="15" t="s">
        <v>1275</v>
      </c>
    </row>
    <row r="2609" spans="1:9" ht="18" x14ac:dyDescent="0.25">
      <c r="A2609" s="13" t="s">
        <v>774</v>
      </c>
      <c r="B2609" s="13" t="s">
        <v>104</v>
      </c>
      <c r="C2609" s="7" t="s">
        <v>775</v>
      </c>
      <c r="D2609" s="13" t="s">
        <v>126</v>
      </c>
      <c r="E2609" s="7" t="s">
        <v>4900</v>
      </c>
      <c r="F2609" s="7"/>
      <c r="G2609" s="13" t="s">
        <v>122</v>
      </c>
      <c r="H2609" s="13" t="s">
        <v>4879</v>
      </c>
      <c r="I2609" s="13" t="s">
        <v>1275</v>
      </c>
    </row>
    <row r="2610" spans="1:9" ht="36" x14ac:dyDescent="0.25">
      <c r="A2610" s="15" t="s">
        <v>774</v>
      </c>
      <c r="B2610" s="15" t="s">
        <v>104</v>
      </c>
      <c r="C2610" s="9" t="s">
        <v>775</v>
      </c>
      <c r="D2610" s="15" t="s">
        <v>126</v>
      </c>
      <c r="E2610" s="9" t="s">
        <v>4901</v>
      </c>
      <c r="F2610" s="9"/>
      <c r="G2610" s="15" t="s">
        <v>122</v>
      </c>
      <c r="H2610" s="15" t="s">
        <v>4898</v>
      </c>
      <c r="I2610" s="15"/>
    </row>
    <row r="2611" spans="1:9" ht="18" x14ac:dyDescent="0.25">
      <c r="A2611" s="13" t="s">
        <v>774</v>
      </c>
      <c r="B2611" s="13" t="s">
        <v>104</v>
      </c>
      <c r="C2611" s="7" t="s">
        <v>775</v>
      </c>
      <c r="D2611" s="13" t="s">
        <v>126</v>
      </c>
      <c r="E2611" s="7" t="s">
        <v>4902</v>
      </c>
      <c r="F2611" s="7"/>
      <c r="G2611" s="13" t="s">
        <v>122</v>
      </c>
      <c r="H2611" s="13" t="s">
        <v>4898</v>
      </c>
      <c r="I2611" s="13"/>
    </row>
    <row r="2612" spans="1:9" ht="18" x14ac:dyDescent="0.25">
      <c r="A2612" s="15" t="s">
        <v>774</v>
      </c>
      <c r="B2612" s="15" t="s">
        <v>104</v>
      </c>
      <c r="C2612" s="9" t="s">
        <v>775</v>
      </c>
      <c r="D2612" s="15" t="s">
        <v>126</v>
      </c>
      <c r="E2612" s="9" t="s">
        <v>4903</v>
      </c>
      <c r="F2612" s="9"/>
      <c r="G2612" s="15" t="s">
        <v>122</v>
      </c>
      <c r="H2612" s="15" t="s">
        <v>4898</v>
      </c>
      <c r="I2612" s="15"/>
    </row>
    <row r="2613" spans="1:9" ht="18" x14ac:dyDescent="0.25">
      <c r="A2613" s="13" t="s">
        <v>774</v>
      </c>
      <c r="B2613" s="13" t="s">
        <v>104</v>
      </c>
      <c r="C2613" s="7" t="s">
        <v>775</v>
      </c>
      <c r="D2613" s="13" t="s">
        <v>126</v>
      </c>
      <c r="E2613" s="7" t="s">
        <v>4904</v>
      </c>
      <c r="F2613" s="7"/>
      <c r="G2613" s="13" t="s">
        <v>122</v>
      </c>
      <c r="H2613" s="13" t="s">
        <v>4898</v>
      </c>
      <c r="I2613" s="13"/>
    </row>
    <row r="2614" spans="1:9" ht="18" x14ac:dyDescent="0.25">
      <c r="A2614" s="15" t="s">
        <v>774</v>
      </c>
      <c r="B2614" s="15" t="s">
        <v>104</v>
      </c>
      <c r="C2614" s="9" t="s">
        <v>775</v>
      </c>
      <c r="D2614" s="15" t="s">
        <v>126</v>
      </c>
      <c r="E2614" s="9" t="s">
        <v>4905</v>
      </c>
      <c r="F2614" s="9"/>
      <c r="G2614" s="15" t="s">
        <v>122</v>
      </c>
      <c r="H2614" s="15" t="s">
        <v>4898</v>
      </c>
      <c r="I2614" s="15"/>
    </row>
    <row r="2615" spans="1:9" ht="18" x14ac:dyDescent="0.25">
      <c r="A2615" s="13" t="s">
        <v>774</v>
      </c>
      <c r="B2615" s="13" t="s">
        <v>104</v>
      </c>
      <c r="C2615" s="7" t="s">
        <v>775</v>
      </c>
      <c r="D2615" s="13" t="s">
        <v>126</v>
      </c>
      <c r="E2615" s="7" t="s">
        <v>4906</v>
      </c>
      <c r="F2615" s="7"/>
      <c r="G2615" s="13" t="s">
        <v>122</v>
      </c>
      <c r="H2615" s="13" t="s">
        <v>4898</v>
      </c>
      <c r="I2615" s="13"/>
    </row>
    <row r="2616" spans="1:9" ht="36" x14ac:dyDescent="0.25">
      <c r="A2616" s="15" t="s">
        <v>774</v>
      </c>
      <c r="B2616" s="15" t="s">
        <v>104</v>
      </c>
      <c r="C2616" s="9" t="s">
        <v>775</v>
      </c>
      <c r="D2616" s="15" t="s">
        <v>126</v>
      </c>
      <c r="E2616" s="9" t="s">
        <v>4907</v>
      </c>
      <c r="F2616" s="9"/>
      <c r="G2616" s="15" t="s">
        <v>121</v>
      </c>
      <c r="H2616" s="15" t="s">
        <v>4898</v>
      </c>
      <c r="I2616" s="15"/>
    </row>
    <row r="2617" spans="1:9" ht="18" x14ac:dyDescent="0.25">
      <c r="A2617" s="13" t="s">
        <v>774</v>
      </c>
      <c r="B2617" s="13" t="s">
        <v>104</v>
      </c>
      <c r="C2617" s="7" t="s">
        <v>775</v>
      </c>
      <c r="D2617" s="13" t="s">
        <v>126</v>
      </c>
      <c r="E2617" s="7" t="s">
        <v>4908</v>
      </c>
      <c r="F2617" s="7"/>
      <c r="G2617" s="13" t="s">
        <v>121</v>
      </c>
      <c r="H2617" s="13" t="s">
        <v>4898</v>
      </c>
      <c r="I2617" s="13"/>
    </row>
    <row r="2618" spans="1:9" ht="18" x14ac:dyDescent="0.25">
      <c r="A2618" s="15" t="s">
        <v>774</v>
      </c>
      <c r="B2618" s="15" t="s">
        <v>104</v>
      </c>
      <c r="C2618" s="9" t="s">
        <v>775</v>
      </c>
      <c r="D2618" s="15" t="s">
        <v>126</v>
      </c>
      <c r="E2618" s="9" t="s">
        <v>4909</v>
      </c>
      <c r="F2618" s="9"/>
      <c r="G2618" s="15" t="s">
        <v>122</v>
      </c>
      <c r="H2618" s="15" t="s">
        <v>4898</v>
      </c>
      <c r="I2618" s="15"/>
    </row>
    <row r="2619" spans="1:9" ht="36" x14ac:dyDescent="0.25">
      <c r="A2619" s="13" t="s">
        <v>774</v>
      </c>
      <c r="B2619" s="13" t="s">
        <v>104</v>
      </c>
      <c r="C2619" s="7" t="s">
        <v>775</v>
      </c>
      <c r="D2619" s="13" t="s">
        <v>126</v>
      </c>
      <c r="E2619" s="7" t="s">
        <v>4910</v>
      </c>
      <c r="F2619" s="7"/>
      <c r="G2619" s="13" t="s">
        <v>122</v>
      </c>
      <c r="H2619" s="13" t="s">
        <v>4898</v>
      </c>
      <c r="I2619" s="13"/>
    </row>
    <row r="2620" spans="1:9" ht="36" x14ac:dyDescent="0.25">
      <c r="A2620" s="15" t="s">
        <v>774</v>
      </c>
      <c r="B2620" s="15" t="s">
        <v>104</v>
      </c>
      <c r="C2620" s="9" t="s">
        <v>775</v>
      </c>
      <c r="D2620" s="15" t="s">
        <v>126</v>
      </c>
      <c r="E2620" s="9" t="s">
        <v>4911</v>
      </c>
      <c r="F2620" s="9"/>
      <c r="G2620" s="15" t="s">
        <v>122</v>
      </c>
      <c r="H2620" s="15" t="s">
        <v>4898</v>
      </c>
      <c r="I2620" s="15"/>
    </row>
    <row r="2621" spans="1:9" ht="18" x14ac:dyDescent="0.25">
      <c r="A2621" s="13" t="s">
        <v>777</v>
      </c>
      <c r="B2621" s="13" t="s">
        <v>104</v>
      </c>
      <c r="C2621" s="7" t="s">
        <v>685</v>
      </c>
      <c r="D2621" s="13" t="s">
        <v>126</v>
      </c>
      <c r="E2621" s="7" t="s">
        <v>4912</v>
      </c>
      <c r="F2621" s="7" t="s">
        <v>4224</v>
      </c>
      <c r="G2621" s="13" t="s">
        <v>122</v>
      </c>
      <c r="H2621" s="13" t="s">
        <v>686</v>
      </c>
      <c r="I2621" s="13"/>
    </row>
    <row r="2622" spans="1:9" ht="18" x14ac:dyDescent="0.25">
      <c r="A2622" s="15" t="s">
        <v>777</v>
      </c>
      <c r="B2622" s="15" t="s">
        <v>104</v>
      </c>
      <c r="C2622" s="9" t="s">
        <v>685</v>
      </c>
      <c r="D2622" s="15" t="s">
        <v>126</v>
      </c>
      <c r="E2622" s="9" t="s">
        <v>4913</v>
      </c>
      <c r="F2622" s="9"/>
      <c r="G2622" s="15" t="s">
        <v>122</v>
      </c>
      <c r="H2622" s="15" t="s">
        <v>686</v>
      </c>
      <c r="I2622" s="15"/>
    </row>
    <row r="2623" spans="1:9" ht="18" x14ac:dyDescent="0.25">
      <c r="A2623" s="13" t="s">
        <v>778</v>
      </c>
      <c r="B2623" s="13" t="s">
        <v>105</v>
      </c>
      <c r="C2623" s="7" t="s">
        <v>158</v>
      </c>
      <c r="D2623" s="13" t="s">
        <v>126</v>
      </c>
      <c r="E2623" s="7" t="s">
        <v>4914</v>
      </c>
      <c r="F2623" s="7"/>
      <c r="G2623" s="13" t="s">
        <v>122</v>
      </c>
      <c r="H2623" s="13" t="s">
        <v>779</v>
      </c>
      <c r="I2623" s="13"/>
    </row>
    <row r="2624" spans="1:9" ht="18" x14ac:dyDescent="0.25">
      <c r="A2624" s="15" t="s">
        <v>780</v>
      </c>
      <c r="B2624" s="15" t="s">
        <v>105</v>
      </c>
      <c r="C2624" s="9" t="s">
        <v>781</v>
      </c>
      <c r="D2624" s="15" t="s">
        <v>125</v>
      </c>
      <c r="E2624" s="9" t="s">
        <v>4915</v>
      </c>
      <c r="F2624" s="9"/>
      <c r="G2624" s="15" t="s">
        <v>121</v>
      </c>
      <c r="H2624" s="15" t="s">
        <v>782</v>
      </c>
      <c r="I2624" s="15" t="s">
        <v>1275</v>
      </c>
    </row>
    <row r="2625" spans="1:9" ht="18" x14ac:dyDescent="0.25">
      <c r="A2625" s="13" t="s">
        <v>780</v>
      </c>
      <c r="B2625" s="13" t="s">
        <v>105</v>
      </c>
      <c r="C2625" s="7" t="s">
        <v>781</v>
      </c>
      <c r="D2625" s="13" t="s">
        <v>125</v>
      </c>
      <c r="E2625" s="7" t="s">
        <v>4916</v>
      </c>
      <c r="F2625" s="7"/>
      <c r="G2625" s="13" t="s">
        <v>122</v>
      </c>
      <c r="H2625" s="13" t="s">
        <v>782</v>
      </c>
      <c r="I2625" s="13" t="s">
        <v>1275</v>
      </c>
    </row>
    <row r="2626" spans="1:9" ht="18" x14ac:dyDescent="0.25">
      <c r="A2626" s="15" t="s">
        <v>780</v>
      </c>
      <c r="B2626" s="15" t="s">
        <v>105</v>
      </c>
      <c r="C2626" s="9" t="s">
        <v>781</v>
      </c>
      <c r="D2626" s="15" t="s">
        <v>125</v>
      </c>
      <c r="E2626" s="9" t="s">
        <v>4917</v>
      </c>
      <c r="F2626" s="9"/>
      <c r="G2626" s="15" t="s">
        <v>122</v>
      </c>
      <c r="H2626" s="15" t="s">
        <v>782</v>
      </c>
      <c r="I2626" s="15" t="s">
        <v>1275</v>
      </c>
    </row>
    <row r="2627" spans="1:9" ht="18" x14ac:dyDescent="0.25">
      <c r="A2627" s="13" t="s">
        <v>780</v>
      </c>
      <c r="B2627" s="13" t="s">
        <v>105</v>
      </c>
      <c r="C2627" s="7" t="s">
        <v>781</v>
      </c>
      <c r="D2627" s="13" t="s">
        <v>125</v>
      </c>
      <c r="E2627" s="7" t="s">
        <v>4918</v>
      </c>
      <c r="F2627" s="7" t="s">
        <v>4919</v>
      </c>
      <c r="G2627" s="13" t="s">
        <v>122</v>
      </c>
      <c r="H2627" s="13" t="s">
        <v>782</v>
      </c>
      <c r="I2627" s="13" t="s">
        <v>1275</v>
      </c>
    </row>
    <row r="2628" spans="1:9" ht="18" x14ac:dyDescent="0.25">
      <c r="A2628" s="15" t="s">
        <v>780</v>
      </c>
      <c r="B2628" s="15" t="s">
        <v>105</v>
      </c>
      <c r="C2628" s="9" t="s">
        <v>781</v>
      </c>
      <c r="D2628" s="15" t="s">
        <v>125</v>
      </c>
      <c r="E2628" s="9" t="s">
        <v>4920</v>
      </c>
      <c r="F2628" s="9"/>
      <c r="G2628" s="15" t="s">
        <v>122</v>
      </c>
      <c r="H2628" s="15" t="s">
        <v>782</v>
      </c>
      <c r="I2628" s="15" t="s">
        <v>1275</v>
      </c>
    </row>
    <row r="2629" spans="1:9" ht="18" x14ac:dyDescent="0.25">
      <c r="A2629" s="13" t="s">
        <v>780</v>
      </c>
      <c r="B2629" s="13" t="s">
        <v>105</v>
      </c>
      <c r="C2629" s="7" t="s">
        <v>781</v>
      </c>
      <c r="D2629" s="13" t="s">
        <v>125</v>
      </c>
      <c r="E2629" s="7" t="s">
        <v>4921</v>
      </c>
      <c r="F2629" s="7"/>
      <c r="G2629" s="13" t="s">
        <v>122</v>
      </c>
      <c r="H2629" s="13" t="s">
        <v>782</v>
      </c>
      <c r="I2629" s="13" t="s">
        <v>1275</v>
      </c>
    </row>
    <row r="2630" spans="1:9" ht="18" x14ac:dyDescent="0.25">
      <c r="A2630" s="15" t="s">
        <v>780</v>
      </c>
      <c r="B2630" s="15" t="s">
        <v>105</v>
      </c>
      <c r="C2630" s="9" t="s">
        <v>781</v>
      </c>
      <c r="D2630" s="15" t="s">
        <v>125</v>
      </c>
      <c r="E2630" s="9" t="s">
        <v>4922</v>
      </c>
      <c r="F2630" s="9"/>
      <c r="G2630" s="15" t="s">
        <v>122</v>
      </c>
      <c r="H2630" s="15" t="s">
        <v>782</v>
      </c>
      <c r="I2630" s="15" t="s">
        <v>1275</v>
      </c>
    </row>
    <row r="2631" spans="1:9" ht="18" x14ac:dyDescent="0.25">
      <c r="A2631" s="13" t="s">
        <v>780</v>
      </c>
      <c r="B2631" s="13" t="s">
        <v>105</v>
      </c>
      <c r="C2631" s="7" t="s">
        <v>781</v>
      </c>
      <c r="D2631" s="13" t="s">
        <v>125</v>
      </c>
      <c r="E2631" s="7" t="s">
        <v>4923</v>
      </c>
      <c r="F2631" s="7"/>
      <c r="G2631" s="13" t="s">
        <v>122</v>
      </c>
      <c r="H2631" s="13" t="s">
        <v>782</v>
      </c>
      <c r="I2631" s="13" t="s">
        <v>1275</v>
      </c>
    </row>
    <row r="2632" spans="1:9" ht="36" x14ac:dyDescent="0.25">
      <c r="A2632" s="15" t="s">
        <v>780</v>
      </c>
      <c r="B2632" s="15" t="s">
        <v>105</v>
      </c>
      <c r="C2632" s="9" t="s">
        <v>781</v>
      </c>
      <c r="D2632" s="15" t="s">
        <v>125</v>
      </c>
      <c r="E2632" s="9" t="s">
        <v>4924</v>
      </c>
      <c r="F2632" s="9"/>
      <c r="G2632" s="15" t="s">
        <v>122</v>
      </c>
      <c r="H2632" s="15" t="s">
        <v>782</v>
      </c>
      <c r="I2632" s="15" t="s">
        <v>1275</v>
      </c>
    </row>
    <row r="2633" spans="1:9" ht="18" x14ac:dyDescent="0.25">
      <c r="A2633" s="13" t="s">
        <v>780</v>
      </c>
      <c r="B2633" s="13" t="s">
        <v>105</v>
      </c>
      <c r="C2633" s="7" t="s">
        <v>781</v>
      </c>
      <c r="D2633" s="13" t="s">
        <v>125</v>
      </c>
      <c r="E2633" s="7" t="s">
        <v>4925</v>
      </c>
      <c r="F2633" s="7" t="s">
        <v>4926</v>
      </c>
      <c r="G2633" s="13" t="s">
        <v>122</v>
      </c>
      <c r="H2633" s="13" t="s">
        <v>782</v>
      </c>
      <c r="I2633" s="13" t="s">
        <v>1275</v>
      </c>
    </row>
    <row r="2634" spans="1:9" ht="36" x14ac:dyDescent="0.25">
      <c r="A2634" s="15" t="s">
        <v>780</v>
      </c>
      <c r="B2634" s="15" t="s">
        <v>105</v>
      </c>
      <c r="C2634" s="9" t="s">
        <v>781</v>
      </c>
      <c r="D2634" s="15" t="s">
        <v>125</v>
      </c>
      <c r="E2634" s="9" t="s">
        <v>4927</v>
      </c>
      <c r="F2634" s="9"/>
      <c r="G2634" s="15" t="s">
        <v>122</v>
      </c>
      <c r="H2634" s="15" t="s">
        <v>782</v>
      </c>
      <c r="I2634" s="15" t="s">
        <v>1275</v>
      </c>
    </row>
    <row r="2635" spans="1:9" ht="18" x14ac:dyDescent="0.25">
      <c r="A2635" s="13" t="s">
        <v>783</v>
      </c>
      <c r="B2635" s="13" t="s">
        <v>105</v>
      </c>
      <c r="C2635" s="7" t="s">
        <v>784</v>
      </c>
      <c r="D2635" s="13" t="s">
        <v>126</v>
      </c>
      <c r="E2635" s="7" t="s">
        <v>4928</v>
      </c>
      <c r="F2635" s="7" t="s">
        <v>4929</v>
      </c>
      <c r="G2635" s="13" t="s">
        <v>122</v>
      </c>
      <c r="H2635" s="13" t="s">
        <v>785</v>
      </c>
      <c r="I2635" s="13"/>
    </row>
    <row r="2636" spans="1:9" ht="18" x14ac:dyDescent="0.25">
      <c r="A2636" s="15" t="s">
        <v>783</v>
      </c>
      <c r="B2636" s="15" t="s">
        <v>105</v>
      </c>
      <c r="C2636" s="9" t="s">
        <v>784</v>
      </c>
      <c r="D2636" s="15" t="s">
        <v>126</v>
      </c>
      <c r="E2636" s="9" t="s">
        <v>4930</v>
      </c>
      <c r="F2636" s="9"/>
      <c r="G2636" s="15" t="s">
        <v>122</v>
      </c>
      <c r="H2636" s="15" t="s">
        <v>785</v>
      </c>
      <c r="I2636" s="15"/>
    </row>
    <row r="2637" spans="1:9" ht="18" x14ac:dyDescent="0.25">
      <c r="A2637" s="13" t="s">
        <v>783</v>
      </c>
      <c r="B2637" s="13" t="s">
        <v>105</v>
      </c>
      <c r="C2637" s="7" t="s">
        <v>784</v>
      </c>
      <c r="D2637" s="13" t="s">
        <v>126</v>
      </c>
      <c r="E2637" s="7" t="s">
        <v>4931</v>
      </c>
      <c r="F2637" s="7"/>
      <c r="G2637" s="13" t="s">
        <v>122</v>
      </c>
      <c r="H2637" s="13" t="s">
        <v>785</v>
      </c>
      <c r="I2637" s="13"/>
    </row>
    <row r="2638" spans="1:9" ht="18" x14ac:dyDescent="0.25">
      <c r="A2638" s="15" t="s">
        <v>783</v>
      </c>
      <c r="B2638" s="15" t="s">
        <v>105</v>
      </c>
      <c r="C2638" s="9" t="s">
        <v>784</v>
      </c>
      <c r="D2638" s="15" t="s">
        <v>126</v>
      </c>
      <c r="E2638" s="9" t="s">
        <v>4932</v>
      </c>
      <c r="F2638" s="9"/>
      <c r="G2638" s="15" t="s">
        <v>122</v>
      </c>
      <c r="H2638" s="15" t="s">
        <v>785</v>
      </c>
      <c r="I2638" s="15"/>
    </row>
    <row r="2639" spans="1:9" ht="18" x14ac:dyDescent="0.25">
      <c r="A2639" s="13" t="s">
        <v>783</v>
      </c>
      <c r="B2639" s="13" t="s">
        <v>105</v>
      </c>
      <c r="C2639" s="7" t="s">
        <v>784</v>
      </c>
      <c r="D2639" s="13" t="s">
        <v>126</v>
      </c>
      <c r="E2639" s="7" t="s">
        <v>4933</v>
      </c>
      <c r="F2639" s="7"/>
      <c r="G2639" s="13" t="s">
        <v>122</v>
      </c>
      <c r="H2639" s="13" t="s">
        <v>785</v>
      </c>
      <c r="I2639" s="13"/>
    </row>
    <row r="2640" spans="1:9" ht="18" x14ac:dyDescent="0.25">
      <c r="A2640" s="15" t="s">
        <v>783</v>
      </c>
      <c r="B2640" s="15" t="s">
        <v>105</v>
      </c>
      <c r="C2640" s="9" t="s">
        <v>784</v>
      </c>
      <c r="D2640" s="15" t="s">
        <v>126</v>
      </c>
      <c r="E2640" s="9" t="s">
        <v>4934</v>
      </c>
      <c r="F2640" s="9"/>
      <c r="G2640" s="15" t="s">
        <v>122</v>
      </c>
      <c r="H2640" s="15" t="s">
        <v>785</v>
      </c>
      <c r="I2640" s="15"/>
    </row>
    <row r="2641" spans="1:9" ht="36" x14ac:dyDescent="0.25">
      <c r="A2641" s="13" t="s">
        <v>786</v>
      </c>
      <c r="B2641" s="13" t="s">
        <v>105</v>
      </c>
      <c r="C2641" s="7" t="s">
        <v>787</v>
      </c>
      <c r="D2641" s="13" t="s">
        <v>126</v>
      </c>
      <c r="E2641" s="7" t="s">
        <v>4935</v>
      </c>
      <c r="F2641" s="7" t="s">
        <v>4936</v>
      </c>
      <c r="G2641" s="13" t="s">
        <v>122</v>
      </c>
      <c r="H2641" s="13" t="s">
        <v>785</v>
      </c>
      <c r="I2641" s="13"/>
    </row>
    <row r="2642" spans="1:9" ht="36" x14ac:dyDescent="0.25">
      <c r="A2642" s="15" t="s">
        <v>786</v>
      </c>
      <c r="B2642" s="15" t="s">
        <v>105</v>
      </c>
      <c r="C2642" s="9" t="s">
        <v>787</v>
      </c>
      <c r="D2642" s="15" t="s">
        <v>126</v>
      </c>
      <c r="E2642" s="9" t="s">
        <v>4937</v>
      </c>
      <c r="F2642" s="9"/>
      <c r="G2642" s="15" t="s">
        <v>122</v>
      </c>
      <c r="H2642" s="15" t="s">
        <v>785</v>
      </c>
      <c r="I2642" s="15"/>
    </row>
    <row r="2643" spans="1:9" ht="36" x14ac:dyDescent="0.25">
      <c r="A2643" s="13" t="s">
        <v>786</v>
      </c>
      <c r="B2643" s="13" t="s">
        <v>105</v>
      </c>
      <c r="C2643" s="7" t="s">
        <v>787</v>
      </c>
      <c r="D2643" s="13" t="s">
        <v>126</v>
      </c>
      <c r="E2643" s="7" t="s">
        <v>4938</v>
      </c>
      <c r="F2643" s="7" t="s">
        <v>4939</v>
      </c>
      <c r="G2643" s="13" t="s">
        <v>122</v>
      </c>
      <c r="H2643" s="13" t="s">
        <v>785</v>
      </c>
      <c r="I2643" s="13"/>
    </row>
    <row r="2644" spans="1:9" ht="36" x14ac:dyDescent="0.25">
      <c r="A2644" s="15" t="s">
        <v>786</v>
      </c>
      <c r="B2644" s="15" t="s">
        <v>105</v>
      </c>
      <c r="C2644" s="9" t="s">
        <v>787</v>
      </c>
      <c r="D2644" s="15" t="s">
        <v>126</v>
      </c>
      <c r="E2644" s="9" t="s">
        <v>4940</v>
      </c>
      <c r="F2644" s="9" t="s">
        <v>4941</v>
      </c>
      <c r="G2644" s="15" t="s">
        <v>122</v>
      </c>
      <c r="H2644" s="15" t="s">
        <v>785</v>
      </c>
      <c r="I2644" s="15"/>
    </row>
    <row r="2645" spans="1:9" ht="36" x14ac:dyDescent="0.25">
      <c r="A2645" s="13" t="s">
        <v>786</v>
      </c>
      <c r="B2645" s="13" t="s">
        <v>105</v>
      </c>
      <c r="C2645" s="7" t="s">
        <v>787</v>
      </c>
      <c r="D2645" s="13" t="s">
        <v>126</v>
      </c>
      <c r="E2645" s="7" t="s">
        <v>4942</v>
      </c>
      <c r="F2645" s="7" t="s">
        <v>4943</v>
      </c>
      <c r="G2645" s="13" t="s">
        <v>122</v>
      </c>
      <c r="H2645" s="13" t="s">
        <v>785</v>
      </c>
      <c r="I2645" s="13"/>
    </row>
    <row r="2646" spans="1:9" ht="36" x14ac:dyDescent="0.25">
      <c r="A2646" s="15" t="s">
        <v>786</v>
      </c>
      <c r="B2646" s="15" t="s">
        <v>105</v>
      </c>
      <c r="C2646" s="9" t="s">
        <v>787</v>
      </c>
      <c r="D2646" s="15" t="s">
        <v>126</v>
      </c>
      <c r="E2646" s="9" t="s">
        <v>4944</v>
      </c>
      <c r="F2646" s="9" t="s">
        <v>4945</v>
      </c>
      <c r="G2646" s="15" t="s">
        <v>122</v>
      </c>
      <c r="H2646" s="15" t="s">
        <v>785</v>
      </c>
      <c r="I2646" s="15"/>
    </row>
    <row r="2647" spans="1:9" ht="36" x14ac:dyDescent="0.25">
      <c r="A2647" s="13" t="s">
        <v>788</v>
      </c>
      <c r="B2647" s="13" t="s">
        <v>105</v>
      </c>
      <c r="C2647" s="7" t="s">
        <v>789</v>
      </c>
      <c r="D2647" s="13" t="s">
        <v>125</v>
      </c>
      <c r="E2647" s="7" t="s">
        <v>4946</v>
      </c>
      <c r="F2647" s="7"/>
      <c r="G2647" s="13" t="s">
        <v>122</v>
      </c>
      <c r="H2647" s="13" t="s">
        <v>4947</v>
      </c>
      <c r="I2647" s="13"/>
    </row>
    <row r="2648" spans="1:9" ht="36" x14ac:dyDescent="0.25">
      <c r="A2648" s="15" t="s">
        <v>788</v>
      </c>
      <c r="B2648" s="15" t="s">
        <v>105</v>
      </c>
      <c r="C2648" s="9" t="s">
        <v>789</v>
      </c>
      <c r="D2648" s="15" t="s">
        <v>125</v>
      </c>
      <c r="E2648" s="9" t="s">
        <v>4948</v>
      </c>
      <c r="F2648" s="9"/>
      <c r="G2648" s="15" t="s">
        <v>122</v>
      </c>
      <c r="H2648" s="15" t="s">
        <v>4947</v>
      </c>
      <c r="I2648" s="15"/>
    </row>
    <row r="2649" spans="1:9" ht="18" x14ac:dyDescent="0.25">
      <c r="A2649" s="13" t="s">
        <v>788</v>
      </c>
      <c r="B2649" s="13" t="s">
        <v>105</v>
      </c>
      <c r="C2649" s="7" t="s">
        <v>789</v>
      </c>
      <c r="D2649" s="13" t="s">
        <v>125</v>
      </c>
      <c r="E2649" s="7" t="s">
        <v>4949</v>
      </c>
      <c r="F2649" s="7" t="s">
        <v>4950</v>
      </c>
      <c r="G2649" s="13" t="s">
        <v>122</v>
      </c>
      <c r="H2649" s="13" t="s">
        <v>4947</v>
      </c>
      <c r="I2649" s="13"/>
    </row>
    <row r="2650" spans="1:9" ht="18" x14ac:dyDescent="0.25">
      <c r="A2650" s="15" t="s">
        <v>788</v>
      </c>
      <c r="B2650" s="15" t="s">
        <v>105</v>
      </c>
      <c r="C2650" s="9" t="s">
        <v>789</v>
      </c>
      <c r="D2650" s="15" t="s">
        <v>125</v>
      </c>
      <c r="E2650" s="9" t="s">
        <v>4951</v>
      </c>
      <c r="F2650" s="9" t="s">
        <v>4952</v>
      </c>
      <c r="G2650" s="15" t="s">
        <v>121</v>
      </c>
      <c r="H2650" s="15" t="s">
        <v>4947</v>
      </c>
      <c r="I2650" s="15"/>
    </row>
    <row r="2651" spans="1:9" ht="18" x14ac:dyDescent="0.25">
      <c r="A2651" s="13" t="s">
        <v>788</v>
      </c>
      <c r="B2651" s="13" t="s">
        <v>105</v>
      </c>
      <c r="C2651" s="7" t="s">
        <v>789</v>
      </c>
      <c r="D2651" s="13" t="s">
        <v>125</v>
      </c>
      <c r="E2651" s="7" t="s">
        <v>4953</v>
      </c>
      <c r="F2651" s="7"/>
      <c r="G2651" s="13" t="s">
        <v>123</v>
      </c>
      <c r="H2651" s="13" t="s">
        <v>4947</v>
      </c>
      <c r="I2651" s="13"/>
    </row>
    <row r="2652" spans="1:9" ht="18" x14ac:dyDescent="0.25">
      <c r="A2652" s="15" t="s">
        <v>788</v>
      </c>
      <c r="B2652" s="15" t="s">
        <v>105</v>
      </c>
      <c r="C2652" s="9" t="s">
        <v>789</v>
      </c>
      <c r="D2652" s="15" t="s">
        <v>125</v>
      </c>
      <c r="E2652" s="9" t="s">
        <v>4954</v>
      </c>
      <c r="F2652" s="9"/>
      <c r="G2652" s="15" t="s">
        <v>122</v>
      </c>
      <c r="H2652" s="15" t="s">
        <v>4947</v>
      </c>
      <c r="I2652" s="15"/>
    </row>
    <row r="2653" spans="1:9" ht="18" x14ac:dyDescent="0.25">
      <c r="A2653" s="13" t="s">
        <v>788</v>
      </c>
      <c r="B2653" s="13" t="s">
        <v>105</v>
      </c>
      <c r="C2653" s="7" t="s">
        <v>789</v>
      </c>
      <c r="D2653" s="13" t="s">
        <v>125</v>
      </c>
      <c r="E2653" s="7" t="s">
        <v>4955</v>
      </c>
      <c r="F2653" s="7"/>
      <c r="G2653" s="13" t="s">
        <v>122</v>
      </c>
      <c r="H2653" s="13" t="s">
        <v>4947</v>
      </c>
      <c r="I2653" s="13"/>
    </row>
    <row r="2654" spans="1:9" ht="18" x14ac:dyDescent="0.25">
      <c r="A2654" s="15" t="s">
        <v>788</v>
      </c>
      <c r="B2654" s="15" t="s">
        <v>105</v>
      </c>
      <c r="C2654" s="9" t="s">
        <v>789</v>
      </c>
      <c r="D2654" s="15" t="s">
        <v>125</v>
      </c>
      <c r="E2654" s="9" t="s">
        <v>4956</v>
      </c>
      <c r="F2654" s="9" t="s">
        <v>4957</v>
      </c>
      <c r="G2654" s="15" t="s">
        <v>122</v>
      </c>
      <c r="H2654" s="15" t="s">
        <v>4947</v>
      </c>
      <c r="I2654" s="15"/>
    </row>
    <row r="2655" spans="1:9" ht="18" x14ac:dyDescent="0.25">
      <c r="A2655" s="13" t="s">
        <v>788</v>
      </c>
      <c r="B2655" s="13" t="s">
        <v>105</v>
      </c>
      <c r="C2655" s="7" t="s">
        <v>789</v>
      </c>
      <c r="D2655" s="13" t="s">
        <v>125</v>
      </c>
      <c r="E2655" s="7" t="s">
        <v>4958</v>
      </c>
      <c r="F2655" s="7"/>
      <c r="G2655" s="13" t="s">
        <v>122</v>
      </c>
      <c r="H2655" s="13" t="s">
        <v>4947</v>
      </c>
      <c r="I2655" s="13"/>
    </row>
    <row r="2656" spans="1:9" ht="36" x14ac:dyDescent="0.25">
      <c r="A2656" s="15" t="s">
        <v>788</v>
      </c>
      <c r="B2656" s="15" t="s">
        <v>105</v>
      </c>
      <c r="C2656" s="9" t="s">
        <v>789</v>
      </c>
      <c r="D2656" s="15" t="s">
        <v>125</v>
      </c>
      <c r="E2656" s="9" t="s">
        <v>4959</v>
      </c>
      <c r="F2656" s="9"/>
      <c r="G2656" s="15" t="s">
        <v>122</v>
      </c>
      <c r="H2656" s="15" t="s">
        <v>4947</v>
      </c>
      <c r="I2656" s="15"/>
    </row>
    <row r="2657" spans="1:9" ht="18" x14ac:dyDescent="0.25">
      <c r="A2657" s="13" t="s">
        <v>788</v>
      </c>
      <c r="B2657" s="13" t="s">
        <v>105</v>
      </c>
      <c r="C2657" s="7" t="s">
        <v>789</v>
      </c>
      <c r="D2657" s="13" t="s">
        <v>125</v>
      </c>
      <c r="E2657" s="7" t="s">
        <v>4960</v>
      </c>
      <c r="F2657" s="7"/>
      <c r="G2657" s="13" t="s">
        <v>123</v>
      </c>
      <c r="H2657" s="13" t="s">
        <v>4947</v>
      </c>
      <c r="I2657" s="13"/>
    </row>
    <row r="2658" spans="1:9" ht="36" x14ac:dyDescent="0.25">
      <c r="A2658" s="15" t="s">
        <v>788</v>
      </c>
      <c r="B2658" s="15" t="s">
        <v>105</v>
      </c>
      <c r="C2658" s="9" t="s">
        <v>789</v>
      </c>
      <c r="D2658" s="15" t="s">
        <v>125</v>
      </c>
      <c r="E2658" s="9" t="s">
        <v>4961</v>
      </c>
      <c r="F2658" s="9"/>
      <c r="G2658" s="15" t="s">
        <v>122</v>
      </c>
      <c r="H2658" s="15" t="s">
        <v>4947</v>
      </c>
      <c r="I2658" s="15"/>
    </row>
    <row r="2659" spans="1:9" ht="18" x14ac:dyDescent="0.25">
      <c r="A2659" s="13" t="s">
        <v>788</v>
      </c>
      <c r="B2659" s="13" t="s">
        <v>105</v>
      </c>
      <c r="C2659" s="7" t="s">
        <v>789</v>
      </c>
      <c r="D2659" s="13" t="s">
        <v>126</v>
      </c>
      <c r="E2659" s="7" t="s">
        <v>4962</v>
      </c>
      <c r="F2659" s="7"/>
      <c r="G2659" s="13" t="s">
        <v>122</v>
      </c>
      <c r="H2659" s="13" t="s">
        <v>4947</v>
      </c>
      <c r="I2659" s="13" t="s">
        <v>1275</v>
      </c>
    </row>
    <row r="2660" spans="1:9" ht="18" x14ac:dyDescent="0.25">
      <c r="A2660" s="15" t="s">
        <v>788</v>
      </c>
      <c r="B2660" s="15" t="s">
        <v>105</v>
      </c>
      <c r="C2660" s="9" t="s">
        <v>789</v>
      </c>
      <c r="D2660" s="15" t="s">
        <v>126</v>
      </c>
      <c r="E2660" s="9" t="s">
        <v>4963</v>
      </c>
      <c r="F2660" s="9"/>
      <c r="G2660" s="15" t="s">
        <v>122</v>
      </c>
      <c r="H2660" s="15" t="s">
        <v>793</v>
      </c>
      <c r="I2660" s="15"/>
    </row>
    <row r="2661" spans="1:9" ht="18" x14ac:dyDescent="0.25">
      <c r="A2661" s="13" t="s">
        <v>788</v>
      </c>
      <c r="B2661" s="13" t="s">
        <v>105</v>
      </c>
      <c r="C2661" s="7" t="s">
        <v>789</v>
      </c>
      <c r="D2661" s="13" t="s">
        <v>126</v>
      </c>
      <c r="E2661" s="7" t="s">
        <v>4964</v>
      </c>
      <c r="F2661" s="7"/>
      <c r="G2661" s="13" t="s">
        <v>122</v>
      </c>
      <c r="H2661" s="13" t="s">
        <v>793</v>
      </c>
      <c r="I2661" s="13"/>
    </row>
    <row r="2662" spans="1:9" ht="18" x14ac:dyDescent="0.25">
      <c r="A2662" s="15" t="s">
        <v>788</v>
      </c>
      <c r="B2662" s="15" t="s">
        <v>105</v>
      </c>
      <c r="C2662" s="9" t="s">
        <v>789</v>
      </c>
      <c r="D2662" s="15" t="s">
        <v>126</v>
      </c>
      <c r="E2662" s="9" t="s">
        <v>4965</v>
      </c>
      <c r="F2662" s="9"/>
      <c r="G2662" s="15" t="s">
        <v>122</v>
      </c>
      <c r="H2662" s="15" t="s">
        <v>793</v>
      </c>
      <c r="I2662" s="15"/>
    </row>
    <row r="2663" spans="1:9" ht="18" x14ac:dyDescent="0.25">
      <c r="A2663" s="13" t="s">
        <v>788</v>
      </c>
      <c r="B2663" s="13" t="s">
        <v>105</v>
      </c>
      <c r="C2663" s="7" t="s">
        <v>789</v>
      </c>
      <c r="D2663" s="13" t="s">
        <v>126</v>
      </c>
      <c r="E2663" s="7" t="s">
        <v>4966</v>
      </c>
      <c r="F2663" s="7"/>
      <c r="G2663" s="13" t="s">
        <v>122</v>
      </c>
      <c r="H2663" s="13" t="s">
        <v>793</v>
      </c>
      <c r="I2663" s="13"/>
    </row>
    <row r="2664" spans="1:9" ht="36" x14ac:dyDescent="0.25">
      <c r="A2664" s="15" t="s">
        <v>788</v>
      </c>
      <c r="B2664" s="15" t="s">
        <v>105</v>
      </c>
      <c r="C2664" s="9" t="s">
        <v>789</v>
      </c>
      <c r="D2664" s="15" t="s">
        <v>126</v>
      </c>
      <c r="E2664" s="9" t="s">
        <v>4967</v>
      </c>
      <c r="F2664" s="9"/>
      <c r="G2664" s="15" t="s">
        <v>121</v>
      </c>
      <c r="H2664" s="15" t="s">
        <v>793</v>
      </c>
      <c r="I2664" s="15"/>
    </row>
    <row r="2665" spans="1:9" ht="36" x14ac:dyDescent="0.25">
      <c r="A2665" s="13" t="s">
        <v>791</v>
      </c>
      <c r="B2665" s="13" t="s">
        <v>105</v>
      </c>
      <c r="C2665" s="7" t="s">
        <v>792</v>
      </c>
      <c r="D2665" s="13" t="s">
        <v>125</v>
      </c>
      <c r="E2665" s="7" t="s">
        <v>4968</v>
      </c>
      <c r="F2665" s="7"/>
      <c r="G2665" s="13" t="s">
        <v>122</v>
      </c>
      <c r="H2665" s="13" t="s">
        <v>793</v>
      </c>
      <c r="I2665" s="13"/>
    </row>
    <row r="2666" spans="1:9" ht="36" x14ac:dyDescent="0.25">
      <c r="A2666" s="15" t="s">
        <v>791</v>
      </c>
      <c r="B2666" s="15" t="s">
        <v>105</v>
      </c>
      <c r="C2666" s="9" t="s">
        <v>792</v>
      </c>
      <c r="D2666" s="15" t="s">
        <v>125</v>
      </c>
      <c r="E2666" s="9" t="s">
        <v>4969</v>
      </c>
      <c r="F2666" s="9"/>
      <c r="G2666" s="15" t="s">
        <v>122</v>
      </c>
      <c r="H2666" s="15" t="s">
        <v>793</v>
      </c>
      <c r="I2666" s="15"/>
    </row>
    <row r="2667" spans="1:9" ht="36" x14ac:dyDescent="0.25">
      <c r="A2667" s="13" t="s">
        <v>791</v>
      </c>
      <c r="B2667" s="13" t="s">
        <v>105</v>
      </c>
      <c r="C2667" s="7" t="s">
        <v>792</v>
      </c>
      <c r="D2667" s="13" t="s">
        <v>125</v>
      </c>
      <c r="E2667" s="7" t="s">
        <v>4970</v>
      </c>
      <c r="F2667" s="7"/>
      <c r="G2667" s="13" t="s">
        <v>122</v>
      </c>
      <c r="H2667" s="13" t="s">
        <v>793</v>
      </c>
      <c r="I2667" s="13"/>
    </row>
    <row r="2668" spans="1:9" ht="36" x14ac:dyDescent="0.25">
      <c r="A2668" s="15" t="s">
        <v>791</v>
      </c>
      <c r="B2668" s="15" t="s">
        <v>105</v>
      </c>
      <c r="C2668" s="9" t="s">
        <v>792</v>
      </c>
      <c r="D2668" s="15" t="s">
        <v>125</v>
      </c>
      <c r="E2668" s="9" t="s">
        <v>4971</v>
      </c>
      <c r="F2668" s="9" t="s">
        <v>4950</v>
      </c>
      <c r="G2668" s="15" t="s">
        <v>122</v>
      </c>
      <c r="H2668" s="15" t="s">
        <v>793</v>
      </c>
      <c r="I2668" s="15"/>
    </row>
    <row r="2669" spans="1:9" ht="18" x14ac:dyDescent="0.25">
      <c r="A2669" s="13" t="s">
        <v>794</v>
      </c>
      <c r="B2669" s="13" t="s">
        <v>105</v>
      </c>
      <c r="C2669" s="7" t="s">
        <v>795</v>
      </c>
      <c r="D2669" s="13" t="s">
        <v>125</v>
      </c>
      <c r="E2669" s="7" t="s">
        <v>4972</v>
      </c>
      <c r="F2669" s="7"/>
      <c r="G2669" s="13" t="s">
        <v>122</v>
      </c>
      <c r="H2669" s="13" t="s">
        <v>793</v>
      </c>
      <c r="I2669" s="13" t="s">
        <v>1275</v>
      </c>
    </row>
    <row r="2670" spans="1:9" ht="18" x14ac:dyDescent="0.25">
      <c r="A2670" s="15" t="s">
        <v>794</v>
      </c>
      <c r="B2670" s="15" t="s">
        <v>105</v>
      </c>
      <c r="C2670" s="9" t="s">
        <v>795</v>
      </c>
      <c r="D2670" s="15" t="s">
        <v>125</v>
      </c>
      <c r="E2670" s="9" t="s">
        <v>4973</v>
      </c>
      <c r="F2670" s="9"/>
      <c r="G2670" s="15" t="s">
        <v>122</v>
      </c>
      <c r="H2670" s="15" t="s">
        <v>793</v>
      </c>
      <c r="I2670" s="15" t="s">
        <v>1275</v>
      </c>
    </row>
    <row r="2671" spans="1:9" ht="36" x14ac:dyDescent="0.25">
      <c r="A2671" s="13" t="s">
        <v>794</v>
      </c>
      <c r="B2671" s="13" t="s">
        <v>105</v>
      </c>
      <c r="C2671" s="7" t="s">
        <v>795</v>
      </c>
      <c r="D2671" s="13" t="s">
        <v>125</v>
      </c>
      <c r="E2671" s="7" t="s">
        <v>4974</v>
      </c>
      <c r="F2671" s="7"/>
      <c r="G2671" s="13" t="s">
        <v>121</v>
      </c>
      <c r="H2671" s="13" t="s">
        <v>4975</v>
      </c>
      <c r="I2671" s="13" t="s">
        <v>1275</v>
      </c>
    </row>
    <row r="2672" spans="1:9" ht="18" x14ac:dyDescent="0.25">
      <c r="A2672" s="15" t="s">
        <v>794</v>
      </c>
      <c r="B2672" s="15" t="s">
        <v>105</v>
      </c>
      <c r="C2672" s="9" t="s">
        <v>795</v>
      </c>
      <c r="D2672" s="15" t="s">
        <v>125</v>
      </c>
      <c r="E2672" s="9" t="s">
        <v>4976</v>
      </c>
      <c r="F2672" s="9"/>
      <c r="G2672" s="15" t="s">
        <v>123</v>
      </c>
      <c r="H2672" s="15" t="s">
        <v>4977</v>
      </c>
      <c r="I2672" s="15"/>
    </row>
    <row r="2673" spans="1:9" ht="18" x14ac:dyDescent="0.25">
      <c r="A2673" s="13" t="s">
        <v>794</v>
      </c>
      <c r="B2673" s="13" t="s">
        <v>105</v>
      </c>
      <c r="C2673" s="7" t="s">
        <v>795</v>
      </c>
      <c r="D2673" s="13" t="s">
        <v>125</v>
      </c>
      <c r="E2673" s="7" t="s">
        <v>4978</v>
      </c>
      <c r="F2673" s="7"/>
      <c r="G2673" s="13" t="s">
        <v>122</v>
      </c>
      <c r="H2673" s="13" t="s">
        <v>4977</v>
      </c>
      <c r="I2673" s="13"/>
    </row>
    <row r="2674" spans="1:9" ht="18" x14ac:dyDescent="0.25">
      <c r="A2674" s="15" t="s">
        <v>794</v>
      </c>
      <c r="B2674" s="15" t="s">
        <v>105</v>
      </c>
      <c r="C2674" s="9" t="s">
        <v>795</v>
      </c>
      <c r="D2674" s="15" t="s">
        <v>125</v>
      </c>
      <c r="E2674" s="9" t="s">
        <v>4979</v>
      </c>
      <c r="F2674" s="9"/>
      <c r="G2674" s="15" t="s">
        <v>122</v>
      </c>
      <c r="H2674" s="15" t="s">
        <v>4977</v>
      </c>
      <c r="I2674" s="15"/>
    </row>
    <row r="2675" spans="1:9" ht="18" x14ac:dyDescent="0.25">
      <c r="A2675" s="13" t="s">
        <v>794</v>
      </c>
      <c r="B2675" s="13" t="s">
        <v>105</v>
      </c>
      <c r="C2675" s="7" t="s">
        <v>795</v>
      </c>
      <c r="D2675" s="13" t="s">
        <v>125</v>
      </c>
      <c r="E2675" s="7" t="s">
        <v>4980</v>
      </c>
      <c r="F2675" s="7"/>
      <c r="G2675" s="13" t="s">
        <v>122</v>
      </c>
      <c r="H2675" s="13" t="s">
        <v>4977</v>
      </c>
      <c r="I2675" s="13"/>
    </row>
    <row r="2676" spans="1:9" ht="36" x14ac:dyDescent="0.25">
      <c r="A2676" s="15" t="s">
        <v>794</v>
      </c>
      <c r="B2676" s="15" t="s">
        <v>105</v>
      </c>
      <c r="C2676" s="9" t="s">
        <v>795</v>
      </c>
      <c r="D2676" s="15" t="s">
        <v>125</v>
      </c>
      <c r="E2676" s="9" t="s">
        <v>4981</v>
      </c>
      <c r="F2676" s="9"/>
      <c r="G2676" s="15" t="s">
        <v>123</v>
      </c>
      <c r="H2676" s="15" t="s">
        <v>4977</v>
      </c>
      <c r="I2676" s="15"/>
    </row>
    <row r="2677" spans="1:9" ht="18" x14ac:dyDescent="0.25">
      <c r="A2677" s="13" t="s">
        <v>794</v>
      </c>
      <c r="B2677" s="13" t="s">
        <v>105</v>
      </c>
      <c r="C2677" s="7" t="s">
        <v>795</v>
      </c>
      <c r="D2677" s="13" t="s">
        <v>126</v>
      </c>
      <c r="E2677" s="7" t="s">
        <v>4982</v>
      </c>
      <c r="F2677" s="7"/>
      <c r="G2677" s="13" t="s">
        <v>122</v>
      </c>
      <c r="H2677" s="13" t="s">
        <v>4977</v>
      </c>
      <c r="I2677" s="13"/>
    </row>
    <row r="2678" spans="1:9" ht="36" x14ac:dyDescent="0.25">
      <c r="A2678" s="15" t="s">
        <v>794</v>
      </c>
      <c r="B2678" s="15" t="s">
        <v>105</v>
      </c>
      <c r="C2678" s="9" t="s">
        <v>795</v>
      </c>
      <c r="D2678" s="15" t="s">
        <v>126</v>
      </c>
      <c r="E2678" s="9" t="s">
        <v>4983</v>
      </c>
      <c r="F2678" s="9" t="s">
        <v>4984</v>
      </c>
      <c r="G2678" s="15" t="s">
        <v>122</v>
      </c>
      <c r="H2678" s="15" t="s">
        <v>4977</v>
      </c>
      <c r="I2678" s="15"/>
    </row>
    <row r="2679" spans="1:9" ht="18" x14ac:dyDescent="0.25">
      <c r="A2679" s="13" t="s">
        <v>794</v>
      </c>
      <c r="B2679" s="13" t="s">
        <v>105</v>
      </c>
      <c r="C2679" s="7" t="s">
        <v>795</v>
      </c>
      <c r="D2679" s="13" t="s">
        <v>126</v>
      </c>
      <c r="E2679" s="7" t="s">
        <v>4985</v>
      </c>
      <c r="F2679" s="7"/>
      <c r="G2679" s="13" t="s">
        <v>121</v>
      </c>
      <c r="H2679" s="13" t="s">
        <v>4977</v>
      </c>
      <c r="I2679" s="13"/>
    </row>
    <row r="2680" spans="1:9" ht="36" x14ac:dyDescent="0.25">
      <c r="A2680" s="15" t="s">
        <v>794</v>
      </c>
      <c r="B2680" s="15" t="s">
        <v>105</v>
      </c>
      <c r="C2680" s="9" t="s">
        <v>795</v>
      </c>
      <c r="D2680" s="15" t="s">
        <v>126</v>
      </c>
      <c r="E2680" s="9" t="s">
        <v>4986</v>
      </c>
      <c r="F2680" s="9"/>
      <c r="G2680" s="15" t="s">
        <v>122</v>
      </c>
      <c r="H2680" s="15" t="s">
        <v>4977</v>
      </c>
      <c r="I2680" s="15"/>
    </row>
    <row r="2681" spans="1:9" ht="18" x14ac:dyDescent="0.25">
      <c r="A2681" s="13" t="s">
        <v>794</v>
      </c>
      <c r="B2681" s="13" t="s">
        <v>105</v>
      </c>
      <c r="C2681" s="7" t="s">
        <v>795</v>
      </c>
      <c r="D2681" s="13" t="s">
        <v>126</v>
      </c>
      <c r="E2681" s="7" t="s">
        <v>4987</v>
      </c>
      <c r="F2681" s="7"/>
      <c r="G2681" s="13" t="s">
        <v>122</v>
      </c>
      <c r="H2681" s="13" t="s">
        <v>4977</v>
      </c>
      <c r="I2681" s="13"/>
    </row>
    <row r="2682" spans="1:9" ht="18" x14ac:dyDescent="0.25">
      <c r="A2682" s="15" t="s">
        <v>794</v>
      </c>
      <c r="B2682" s="15" t="s">
        <v>105</v>
      </c>
      <c r="C2682" s="9" t="s">
        <v>795</v>
      </c>
      <c r="D2682" s="15" t="s">
        <v>126</v>
      </c>
      <c r="E2682" s="9" t="s">
        <v>4988</v>
      </c>
      <c r="F2682" s="9"/>
      <c r="G2682" s="15" t="s">
        <v>122</v>
      </c>
      <c r="H2682" s="15" t="s">
        <v>4977</v>
      </c>
      <c r="I2682" s="15"/>
    </row>
    <row r="2683" spans="1:9" ht="18" x14ac:dyDescent="0.25">
      <c r="A2683" s="13" t="s">
        <v>794</v>
      </c>
      <c r="B2683" s="13" t="s">
        <v>105</v>
      </c>
      <c r="C2683" s="7" t="s">
        <v>795</v>
      </c>
      <c r="D2683" s="13" t="s">
        <v>126</v>
      </c>
      <c r="E2683" s="7" t="s">
        <v>4989</v>
      </c>
      <c r="F2683" s="7"/>
      <c r="G2683" s="13" t="s">
        <v>121</v>
      </c>
      <c r="H2683" s="13" t="s">
        <v>4977</v>
      </c>
      <c r="I2683" s="13"/>
    </row>
    <row r="2684" spans="1:9" ht="18" x14ac:dyDescent="0.25">
      <c r="A2684" s="15" t="s">
        <v>794</v>
      </c>
      <c r="B2684" s="15" t="s">
        <v>105</v>
      </c>
      <c r="C2684" s="9" t="s">
        <v>795</v>
      </c>
      <c r="D2684" s="15" t="s">
        <v>126</v>
      </c>
      <c r="E2684" s="9" t="s">
        <v>4990</v>
      </c>
      <c r="F2684" s="9"/>
      <c r="G2684" s="15" t="s">
        <v>122</v>
      </c>
      <c r="H2684" s="15" t="s">
        <v>4977</v>
      </c>
      <c r="I2684" s="15"/>
    </row>
    <row r="2685" spans="1:9" ht="18" x14ac:dyDescent="0.25">
      <c r="A2685" s="13" t="s">
        <v>794</v>
      </c>
      <c r="B2685" s="13" t="s">
        <v>105</v>
      </c>
      <c r="C2685" s="7" t="s">
        <v>795</v>
      </c>
      <c r="D2685" s="13" t="s">
        <v>126</v>
      </c>
      <c r="E2685" s="7" t="s">
        <v>4991</v>
      </c>
      <c r="F2685" s="7"/>
      <c r="G2685" s="13" t="s">
        <v>122</v>
      </c>
      <c r="H2685" s="13" t="s">
        <v>4977</v>
      </c>
      <c r="I2685" s="13"/>
    </row>
    <row r="2686" spans="1:9" ht="18" x14ac:dyDescent="0.25">
      <c r="A2686" s="15" t="s">
        <v>794</v>
      </c>
      <c r="B2686" s="15" t="s">
        <v>105</v>
      </c>
      <c r="C2686" s="9" t="s">
        <v>795</v>
      </c>
      <c r="D2686" s="15" t="s">
        <v>126</v>
      </c>
      <c r="E2686" s="9" t="s">
        <v>4992</v>
      </c>
      <c r="F2686" s="9"/>
      <c r="G2686" s="15" t="s">
        <v>122</v>
      </c>
      <c r="H2686" s="15" t="s">
        <v>799</v>
      </c>
      <c r="I2686" s="15" t="s">
        <v>1275</v>
      </c>
    </row>
    <row r="2687" spans="1:9" ht="18" x14ac:dyDescent="0.25">
      <c r="A2687" s="13" t="s">
        <v>794</v>
      </c>
      <c r="B2687" s="13" t="s">
        <v>105</v>
      </c>
      <c r="C2687" s="7" t="s">
        <v>795</v>
      </c>
      <c r="D2687" s="13" t="s">
        <v>126</v>
      </c>
      <c r="E2687" s="7" t="s">
        <v>4993</v>
      </c>
      <c r="F2687" s="7"/>
      <c r="G2687" s="13" t="s">
        <v>122</v>
      </c>
      <c r="H2687" s="13" t="s">
        <v>799</v>
      </c>
      <c r="I2687" s="13" t="s">
        <v>1275</v>
      </c>
    </row>
    <row r="2688" spans="1:9" ht="18" x14ac:dyDescent="0.25">
      <c r="A2688" s="15" t="s">
        <v>794</v>
      </c>
      <c r="B2688" s="15" t="s">
        <v>105</v>
      </c>
      <c r="C2688" s="9" t="s">
        <v>795</v>
      </c>
      <c r="D2688" s="15" t="s">
        <v>126</v>
      </c>
      <c r="E2688" s="9" t="s">
        <v>4994</v>
      </c>
      <c r="F2688" s="9"/>
      <c r="G2688" s="15" t="s">
        <v>121</v>
      </c>
      <c r="H2688" s="15" t="s">
        <v>4977</v>
      </c>
      <c r="I2688" s="15" t="s">
        <v>1275</v>
      </c>
    </row>
    <row r="2689" spans="1:9" ht="18" x14ac:dyDescent="0.25">
      <c r="A2689" s="13" t="s">
        <v>794</v>
      </c>
      <c r="B2689" s="13" t="s">
        <v>105</v>
      </c>
      <c r="C2689" s="7" t="s">
        <v>795</v>
      </c>
      <c r="D2689" s="13" t="s">
        <v>127</v>
      </c>
      <c r="E2689" s="7" t="s">
        <v>4995</v>
      </c>
      <c r="F2689" s="7"/>
      <c r="G2689" s="13" t="s">
        <v>122</v>
      </c>
      <c r="H2689" s="13" t="s">
        <v>799</v>
      </c>
      <c r="I2689" s="13"/>
    </row>
    <row r="2690" spans="1:9" ht="18" x14ac:dyDescent="0.25">
      <c r="A2690" s="15" t="s">
        <v>797</v>
      </c>
      <c r="B2690" s="15" t="s">
        <v>105</v>
      </c>
      <c r="C2690" s="9" t="s">
        <v>798</v>
      </c>
      <c r="D2690" s="15" t="s">
        <v>126</v>
      </c>
      <c r="E2690" s="9" t="s">
        <v>4996</v>
      </c>
      <c r="F2690" s="9"/>
      <c r="G2690" s="15" t="s">
        <v>122</v>
      </c>
      <c r="H2690" s="15" t="s">
        <v>799</v>
      </c>
      <c r="I2690" s="15"/>
    </row>
    <row r="2691" spans="1:9" ht="18" x14ac:dyDescent="0.25">
      <c r="A2691" s="13" t="s">
        <v>797</v>
      </c>
      <c r="B2691" s="13" t="s">
        <v>105</v>
      </c>
      <c r="C2691" s="7" t="s">
        <v>798</v>
      </c>
      <c r="D2691" s="13" t="s">
        <v>126</v>
      </c>
      <c r="E2691" s="7" t="s">
        <v>4997</v>
      </c>
      <c r="F2691" s="7" t="s">
        <v>4926</v>
      </c>
      <c r="G2691" s="13" t="s">
        <v>122</v>
      </c>
      <c r="H2691" s="13" t="s">
        <v>799</v>
      </c>
      <c r="I2691" s="13"/>
    </row>
    <row r="2692" spans="1:9" ht="18" x14ac:dyDescent="0.25">
      <c r="A2692" s="15" t="s">
        <v>797</v>
      </c>
      <c r="B2692" s="15" t="s">
        <v>105</v>
      </c>
      <c r="C2692" s="9" t="s">
        <v>798</v>
      </c>
      <c r="D2692" s="15" t="s">
        <v>126</v>
      </c>
      <c r="E2692" s="9" t="s">
        <v>4998</v>
      </c>
      <c r="F2692" s="9"/>
      <c r="G2692" s="15" t="s">
        <v>122</v>
      </c>
      <c r="H2692" s="15" t="s">
        <v>799</v>
      </c>
      <c r="I2692" s="15"/>
    </row>
    <row r="2693" spans="1:9" ht="36" x14ac:dyDescent="0.25">
      <c r="A2693" s="13" t="s">
        <v>797</v>
      </c>
      <c r="B2693" s="13" t="s">
        <v>105</v>
      </c>
      <c r="C2693" s="7" t="s">
        <v>798</v>
      </c>
      <c r="D2693" s="13" t="s">
        <v>126</v>
      </c>
      <c r="E2693" s="7" t="s">
        <v>4999</v>
      </c>
      <c r="F2693" s="7"/>
      <c r="G2693" s="13" t="s">
        <v>122</v>
      </c>
      <c r="H2693" s="13" t="s">
        <v>799</v>
      </c>
      <c r="I2693" s="13"/>
    </row>
    <row r="2694" spans="1:9" ht="36" x14ac:dyDescent="0.25">
      <c r="A2694" s="15" t="s">
        <v>797</v>
      </c>
      <c r="B2694" s="15" t="s">
        <v>105</v>
      </c>
      <c r="C2694" s="9" t="s">
        <v>798</v>
      </c>
      <c r="D2694" s="15" t="s">
        <v>126</v>
      </c>
      <c r="E2694" s="9" t="s">
        <v>5000</v>
      </c>
      <c r="F2694" s="9" t="s">
        <v>5001</v>
      </c>
      <c r="G2694" s="15" t="s">
        <v>122</v>
      </c>
      <c r="H2694" s="15" t="s">
        <v>799</v>
      </c>
      <c r="I2694" s="15"/>
    </row>
    <row r="2695" spans="1:9" ht="36" x14ac:dyDescent="0.25">
      <c r="A2695" s="13" t="s">
        <v>800</v>
      </c>
      <c r="B2695" s="13" t="s">
        <v>105</v>
      </c>
      <c r="C2695" s="7" t="s">
        <v>801</v>
      </c>
      <c r="D2695" s="13" t="s">
        <v>126</v>
      </c>
      <c r="E2695" s="7" t="s">
        <v>5002</v>
      </c>
      <c r="F2695" s="7"/>
      <c r="G2695" s="13" t="s">
        <v>122</v>
      </c>
      <c r="H2695" s="13" t="s">
        <v>802</v>
      </c>
      <c r="I2695" s="13"/>
    </row>
    <row r="2696" spans="1:9" ht="36" x14ac:dyDescent="0.25">
      <c r="A2696" s="15" t="s">
        <v>800</v>
      </c>
      <c r="B2696" s="15" t="s">
        <v>105</v>
      </c>
      <c r="C2696" s="9" t="s">
        <v>801</v>
      </c>
      <c r="D2696" s="15" t="s">
        <v>126</v>
      </c>
      <c r="E2696" s="9" t="s">
        <v>5003</v>
      </c>
      <c r="F2696" s="9"/>
      <c r="G2696" s="15" t="s">
        <v>122</v>
      </c>
      <c r="H2696" s="15" t="s">
        <v>802</v>
      </c>
      <c r="I2696" s="15"/>
    </row>
    <row r="2697" spans="1:9" ht="36" x14ac:dyDescent="0.25">
      <c r="A2697" s="13" t="s">
        <v>800</v>
      </c>
      <c r="B2697" s="13" t="s">
        <v>105</v>
      </c>
      <c r="C2697" s="7" t="s">
        <v>801</v>
      </c>
      <c r="D2697" s="13" t="s">
        <v>126</v>
      </c>
      <c r="E2697" s="7" t="s">
        <v>5004</v>
      </c>
      <c r="F2697" s="7"/>
      <c r="G2697" s="13" t="s">
        <v>122</v>
      </c>
      <c r="H2697" s="13" t="s">
        <v>802</v>
      </c>
      <c r="I2697" s="13"/>
    </row>
    <row r="2698" spans="1:9" ht="36" x14ac:dyDescent="0.25">
      <c r="A2698" s="15" t="s">
        <v>800</v>
      </c>
      <c r="B2698" s="15" t="s">
        <v>105</v>
      </c>
      <c r="C2698" s="9" t="s">
        <v>801</v>
      </c>
      <c r="D2698" s="15" t="s">
        <v>126</v>
      </c>
      <c r="E2698" s="9" t="s">
        <v>5005</v>
      </c>
      <c r="F2698" s="9"/>
      <c r="G2698" s="15" t="s">
        <v>122</v>
      </c>
      <c r="H2698" s="15" t="s">
        <v>802</v>
      </c>
      <c r="I2698" s="15"/>
    </row>
    <row r="2699" spans="1:9" ht="36" x14ac:dyDescent="0.25">
      <c r="A2699" s="13" t="s">
        <v>800</v>
      </c>
      <c r="B2699" s="13" t="s">
        <v>105</v>
      </c>
      <c r="C2699" s="7" t="s">
        <v>801</v>
      </c>
      <c r="D2699" s="13" t="s">
        <v>126</v>
      </c>
      <c r="E2699" s="7" t="s">
        <v>5006</v>
      </c>
      <c r="F2699" s="7" t="s">
        <v>5007</v>
      </c>
      <c r="G2699" s="13" t="s">
        <v>122</v>
      </c>
      <c r="H2699" s="13" t="s">
        <v>802</v>
      </c>
      <c r="I2699" s="13" t="s">
        <v>1275</v>
      </c>
    </row>
    <row r="2700" spans="1:9" ht="36" x14ac:dyDescent="0.25">
      <c r="A2700" s="15" t="s">
        <v>800</v>
      </c>
      <c r="B2700" s="15" t="s">
        <v>105</v>
      </c>
      <c r="C2700" s="9" t="s">
        <v>801</v>
      </c>
      <c r="D2700" s="15" t="s">
        <v>127</v>
      </c>
      <c r="E2700" s="9" t="s">
        <v>5008</v>
      </c>
      <c r="F2700" s="9"/>
      <c r="G2700" s="15" t="s">
        <v>121</v>
      </c>
      <c r="H2700" s="15" t="s">
        <v>802</v>
      </c>
      <c r="I2700" s="15"/>
    </row>
    <row r="2701" spans="1:9" ht="36" x14ac:dyDescent="0.25">
      <c r="A2701" s="13" t="s">
        <v>803</v>
      </c>
      <c r="B2701" s="13" t="s">
        <v>105</v>
      </c>
      <c r="C2701" s="7" t="s">
        <v>804</v>
      </c>
      <c r="D2701" s="13" t="s">
        <v>125</v>
      </c>
      <c r="E2701" s="7" t="s">
        <v>5009</v>
      </c>
      <c r="F2701" s="7"/>
      <c r="G2701" s="13" t="s">
        <v>121</v>
      </c>
      <c r="H2701" s="13" t="s">
        <v>805</v>
      </c>
      <c r="I2701" s="13"/>
    </row>
    <row r="2702" spans="1:9" ht="36" x14ac:dyDescent="0.25">
      <c r="A2702" s="15" t="s">
        <v>803</v>
      </c>
      <c r="B2702" s="15" t="s">
        <v>105</v>
      </c>
      <c r="C2702" s="9" t="s">
        <v>804</v>
      </c>
      <c r="D2702" s="15" t="s">
        <v>125</v>
      </c>
      <c r="E2702" s="9" t="s">
        <v>5010</v>
      </c>
      <c r="F2702" s="9"/>
      <c r="G2702" s="15" t="s">
        <v>122</v>
      </c>
      <c r="H2702" s="15" t="s">
        <v>805</v>
      </c>
      <c r="I2702" s="15"/>
    </row>
    <row r="2703" spans="1:9" ht="36" x14ac:dyDescent="0.25">
      <c r="A2703" s="13" t="s">
        <v>803</v>
      </c>
      <c r="B2703" s="13" t="s">
        <v>105</v>
      </c>
      <c r="C2703" s="7" t="s">
        <v>804</v>
      </c>
      <c r="D2703" s="13" t="s">
        <v>125</v>
      </c>
      <c r="E2703" s="7" t="s">
        <v>5011</v>
      </c>
      <c r="F2703" s="7"/>
      <c r="G2703" s="13" t="s">
        <v>122</v>
      </c>
      <c r="H2703" s="13" t="s">
        <v>805</v>
      </c>
      <c r="I2703" s="13"/>
    </row>
    <row r="2704" spans="1:9" ht="36" x14ac:dyDescent="0.25">
      <c r="A2704" s="15" t="s">
        <v>803</v>
      </c>
      <c r="B2704" s="15" t="s">
        <v>105</v>
      </c>
      <c r="C2704" s="9" t="s">
        <v>804</v>
      </c>
      <c r="D2704" s="15" t="s">
        <v>125</v>
      </c>
      <c r="E2704" s="9" t="s">
        <v>5012</v>
      </c>
      <c r="F2704" s="9"/>
      <c r="G2704" s="15" t="s">
        <v>122</v>
      </c>
      <c r="H2704" s="15" t="s">
        <v>805</v>
      </c>
      <c r="I2704" s="15"/>
    </row>
    <row r="2705" spans="1:9" ht="36" x14ac:dyDescent="0.25">
      <c r="A2705" s="13" t="s">
        <v>803</v>
      </c>
      <c r="B2705" s="13" t="s">
        <v>105</v>
      </c>
      <c r="C2705" s="7" t="s">
        <v>804</v>
      </c>
      <c r="D2705" s="13" t="s">
        <v>126</v>
      </c>
      <c r="E2705" s="7" t="s">
        <v>5013</v>
      </c>
      <c r="F2705" s="7"/>
      <c r="G2705" s="13" t="s">
        <v>122</v>
      </c>
      <c r="H2705" s="13" t="s">
        <v>805</v>
      </c>
      <c r="I2705" s="13"/>
    </row>
    <row r="2706" spans="1:9" ht="36" x14ac:dyDescent="0.25">
      <c r="A2706" s="15" t="s">
        <v>803</v>
      </c>
      <c r="B2706" s="15" t="s">
        <v>105</v>
      </c>
      <c r="C2706" s="9" t="s">
        <v>804</v>
      </c>
      <c r="D2706" s="15" t="s">
        <v>126</v>
      </c>
      <c r="E2706" s="9" t="s">
        <v>5014</v>
      </c>
      <c r="F2706" s="9" t="s">
        <v>5015</v>
      </c>
      <c r="G2706" s="15" t="s">
        <v>122</v>
      </c>
      <c r="H2706" s="15" t="s">
        <v>805</v>
      </c>
      <c r="I2706" s="15"/>
    </row>
    <row r="2707" spans="1:9" ht="36" x14ac:dyDescent="0.25">
      <c r="A2707" s="13" t="s">
        <v>803</v>
      </c>
      <c r="B2707" s="13" t="s">
        <v>105</v>
      </c>
      <c r="C2707" s="7" t="s">
        <v>804</v>
      </c>
      <c r="D2707" s="13" t="s">
        <v>126</v>
      </c>
      <c r="E2707" s="7" t="s">
        <v>5016</v>
      </c>
      <c r="F2707" s="7"/>
      <c r="G2707" s="13" t="s">
        <v>122</v>
      </c>
      <c r="H2707" s="13" t="s">
        <v>805</v>
      </c>
      <c r="I2707" s="13"/>
    </row>
    <row r="2708" spans="1:9" ht="36" x14ac:dyDescent="0.25">
      <c r="A2708" s="15" t="s">
        <v>803</v>
      </c>
      <c r="B2708" s="15" t="s">
        <v>105</v>
      </c>
      <c r="C2708" s="9" t="s">
        <v>804</v>
      </c>
      <c r="D2708" s="15" t="s">
        <v>126</v>
      </c>
      <c r="E2708" s="9" t="s">
        <v>5017</v>
      </c>
      <c r="F2708" s="9"/>
      <c r="G2708" s="15" t="s">
        <v>122</v>
      </c>
      <c r="H2708" s="15" t="s">
        <v>805</v>
      </c>
      <c r="I2708" s="15"/>
    </row>
    <row r="2709" spans="1:9" ht="36" x14ac:dyDescent="0.25">
      <c r="A2709" s="13" t="s">
        <v>803</v>
      </c>
      <c r="B2709" s="13" t="s">
        <v>105</v>
      </c>
      <c r="C2709" s="7" t="s">
        <v>804</v>
      </c>
      <c r="D2709" s="13" t="s">
        <v>127</v>
      </c>
      <c r="E2709" s="7" t="s">
        <v>5018</v>
      </c>
      <c r="F2709" s="7"/>
      <c r="G2709" s="13" t="s">
        <v>122</v>
      </c>
      <c r="H2709" s="13" t="s">
        <v>805</v>
      </c>
      <c r="I2709" s="13"/>
    </row>
    <row r="2710" spans="1:9" ht="36" x14ac:dyDescent="0.25">
      <c r="A2710" s="15" t="s">
        <v>803</v>
      </c>
      <c r="B2710" s="15" t="s">
        <v>105</v>
      </c>
      <c r="C2710" s="9" t="s">
        <v>804</v>
      </c>
      <c r="D2710" s="15" t="s">
        <v>126</v>
      </c>
      <c r="E2710" s="9" t="s">
        <v>5019</v>
      </c>
      <c r="F2710" s="9"/>
      <c r="G2710" s="15" t="s">
        <v>122</v>
      </c>
      <c r="H2710" s="15" t="s">
        <v>805</v>
      </c>
      <c r="I2710" s="15"/>
    </row>
    <row r="2711" spans="1:9" ht="18" x14ac:dyDescent="0.25">
      <c r="A2711" s="13" t="s">
        <v>806</v>
      </c>
      <c r="B2711" s="13" t="s">
        <v>106</v>
      </c>
      <c r="C2711" s="7" t="s">
        <v>807</v>
      </c>
      <c r="D2711" s="13" t="s">
        <v>125</v>
      </c>
      <c r="E2711" s="7" t="s">
        <v>5020</v>
      </c>
      <c r="F2711" s="7"/>
      <c r="G2711" s="13" t="s">
        <v>123</v>
      </c>
      <c r="H2711" s="13" t="s">
        <v>808</v>
      </c>
      <c r="I2711" s="13"/>
    </row>
    <row r="2712" spans="1:9" ht="18" x14ac:dyDescent="0.25">
      <c r="A2712" s="15" t="s">
        <v>809</v>
      </c>
      <c r="B2712" s="15" t="s">
        <v>106</v>
      </c>
      <c r="C2712" s="9" t="s">
        <v>810</v>
      </c>
      <c r="D2712" s="15" t="s">
        <v>124</v>
      </c>
      <c r="E2712" s="9" t="s">
        <v>5021</v>
      </c>
      <c r="F2712" s="9"/>
      <c r="G2712" s="15" t="s">
        <v>123</v>
      </c>
      <c r="H2712" s="15" t="s">
        <v>5022</v>
      </c>
      <c r="I2712" s="15"/>
    </row>
    <row r="2713" spans="1:9" ht="18" x14ac:dyDescent="0.25">
      <c r="A2713" s="13" t="s">
        <v>809</v>
      </c>
      <c r="B2713" s="13" t="s">
        <v>106</v>
      </c>
      <c r="C2713" s="7" t="s">
        <v>810</v>
      </c>
      <c r="D2713" s="13" t="s">
        <v>124</v>
      </c>
      <c r="E2713" s="7" t="s">
        <v>5023</v>
      </c>
      <c r="F2713" s="7"/>
      <c r="G2713" s="13" t="s">
        <v>123</v>
      </c>
      <c r="H2713" s="13" t="s">
        <v>5022</v>
      </c>
      <c r="I2713" s="13"/>
    </row>
    <row r="2714" spans="1:9" ht="36" x14ac:dyDescent="0.25">
      <c r="A2714" s="15" t="s">
        <v>809</v>
      </c>
      <c r="B2714" s="15" t="s">
        <v>106</v>
      </c>
      <c r="C2714" s="9" t="s">
        <v>810</v>
      </c>
      <c r="D2714" s="15" t="s">
        <v>124</v>
      </c>
      <c r="E2714" s="9" t="s">
        <v>5024</v>
      </c>
      <c r="F2714" s="9"/>
      <c r="G2714" s="15" t="s">
        <v>123</v>
      </c>
      <c r="H2714" s="15" t="s">
        <v>5022</v>
      </c>
      <c r="I2714" s="15"/>
    </row>
    <row r="2715" spans="1:9" ht="36" x14ac:dyDescent="0.25">
      <c r="A2715" s="13" t="s">
        <v>809</v>
      </c>
      <c r="B2715" s="13" t="s">
        <v>106</v>
      </c>
      <c r="C2715" s="7" t="s">
        <v>810</v>
      </c>
      <c r="D2715" s="13" t="s">
        <v>124</v>
      </c>
      <c r="E2715" s="7" t="s">
        <v>5025</v>
      </c>
      <c r="F2715" s="7"/>
      <c r="G2715" s="13" t="s">
        <v>123</v>
      </c>
      <c r="H2715" s="13" t="s">
        <v>5022</v>
      </c>
      <c r="I2715" s="13"/>
    </row>
    <row r="2716" spans="1:9" ht="36" x14ac:dyDescent="0.25">
      <c r="A2716" s="15" t="s">
        <v>809</v>
      </c>
      <c r="B2716" s="15" t="s">
        <v>106</v>
      </c>
      <c r="C2716" s="9" t="s">
        <v>810</v>
      </c>
      <c r="D2716" s="15" t="s">
        <v>124</v>
      </c>
      <c r="E2716" s="9" t="s">
        <v>5026</v>
      </c>
      <c r="F2716" s="9"/>
      <c r="G2716" s="15" t="s">
        <v>123</v>
      </c>
      <c r="H2716" s="15" t="s">
        <v>5022</v>
      </c>
      <c r="I2716" s="15"/>
    </row>
    <row r="2717" spans="1:9" ht="36" x14ac:dyDescent="0.25">
      <c r="A2717" s="13" t="s">
        <v>809</v>
      </c>
      <c r="B2717" s="13" t="s">
        <v>106</v>
      </c>
      <c r="C2717" s="7" t="s">
        <v>810</v>
      </c>
      <c r="D2717" s="13" t="s">
        <v>124</v>
      </c>
      <c r="E2717" s="7" t="s">
        <v>5027</v>
      </c>
      <c r="F2717" s="7"/>
      <c r="G2717" s="13" t="s">
        <v>123</v>
      </c>
      <c r="H2717" s="13" t="s">
        <v>5022</v>
      </c>
      <c r="I2717" s="13"/>
    </row>
    <row r="2718" spans="1:9" ht="36" x14ac:dyDescent="0.25">
      <c r="A2718" s="15" t="s">
        <v>809</v>
      </c>
      <c r="B2718" s="15" t="s">
        <v>106</v>
      </c>
      <c r="C2718" s="9" t="s">
        <v>810</v>
      </c>
      <c r="D2718" s="15" t="s">
        <v>124</v>
      </c>
      <c r="E2718" s="9" t="s">
        <v>5028</v>
      </c>
      <c r="F2718" s="9"/>
      <c r="G2718" s="15" t="s">
        <v>123</v>
      </c>
      <c r="H2718" s="15" t="s">
        <v>5022</v>
      </c>
      <c r="I2718" s="15"/>
    </row>
    <row r="2719" spans="1:9" ht="36" x14ac:dyDescent="0.25">
      <c r="A2719" s="13" t="s">
        <v>809</v>
      </c>
      <c r="B2719" s="13" t="s">
        <v>106</v>
      </c>
      <c r="C2719" s="7" t="s">
        <v>810</v>
      </c>
      <c r="D2719" s="13" t="s">
        <v>124</v>
      </c>
      <c r="E2719" s="7" t="s">
        <v>5029</v>
      </c>
      <c r="F2719" s="7" t="s">
        <v>5030</v>
      </c>
      <c r="G2719" s="13" t="s">
        <v>123</v>
      </c>
      <c r="H2719" s="13" t="s">
        <v>5022</v>
      </c>
      <c r="I2719" s="13" t="s">
        <v>1275</v>
      </c>
    </row>
    <row r="2720" spans="1:9" ht="18" x14ac:dyDescent="0.25">
      <c r="A2720" s="15" t="s">
        <v>809</v>
      </c>
      <c r="B2720" s="15" t="s">
        <v>106</v>
      </c>
      <c r="C2720" s="9" t="s">
        <v>810</v>
      </c>
      <c r="D2720" s="15" t="s">
        <v>124</v>
      </c>
      <c r="E2720" s="9" t="s">
        <v>5031</v>
      </c>
      <c r="F2720" s="9"/>
      <c r="G2720" s="15" t="s">
        <v>123</v>
      </c>
      <c r="H2720" s="15" t="s">
        <v>5022</v>
      </c>
      <c r="I2720" s="15"/>
    </row>
    <row r="2721" spans="1:9" ht="36" x14ac:dyDescent="0.25">
      <c r="A2721" s="13" t="s">
        <v>809</v>
      </c>
      <c r="B2721" s="13" t="s">
        <v>106</v>
      </c>
      <c r="C2721" s="7" t="s">
        <v>810</v>
      </c>
      <c r="D2721" s="13" t="s">
        <v>124</v>
      </c>
      <c r="E2721" s="7" t="s">
        <v>5032</v>
      </c>
      <c r="F2721" s="7" t="s">
        <v>5033</v>
      </c>
      <c r="G2721" s="13" t="s">
        <v>123</v>
      </c>
      <c r="H2721" s="13" t="s">
        <v>5034</v>
      </c>
      <c r="I2721" s="13"/>
    </row>
    <row r="2722" spans="1:9" ht="36" x14ac:dyDescent="0.25">
      <c r="A2722" s="15" t="s">
        <v>809</v>
      </c>
      <c r="B2722" s="15" t="s">
        <v>106</v>
      </c>
      <c r="C2722" s="9" t="s">
        <v>810</v>
      </c>
      <c r="D2722" s="15" t="s">
        <v>124</v>
      </c>
      <c r="E2722" s="9" t="s">
        <v>5035</v>
      </c>
      <c r="F2722" s="9"/>
      <c r="G2722" s="15" t="s">
        <v>123</v>
      </c>
      <c r="H2722" s="15" t="s">
        <v>5034</v>
      </c>
      <c r="I2722" s="15"/>
    </row>
    <row r="2723" spans="1:9" ht="18" x14ac:dyDescent="0.25">
      <c r="A2723" s="13" t="s">
        <v>809</v>
      </c>
      <c r="B2723" s="13" t="s">
        <v>106</v>
      </c>
      <c r="C2723" s="7" t="s">
        <v>810</v>
      </c>
      <c r="D2723" s="13" t="s">
        <v>124</v>
      </c>
      <c r="E2723" s="7" t="s">
        <v>5036</v>
      </c>
      <c r="F2723" s="7" t="s">
        <v>5037</v>
      </c>
      <c r="G2723" s="13" t="s">
        <v>123</v>
      </c>
      <c r="H2723" s="13" t="s">
        <v>5034</v>
      </c>
      <c r="I2723" s="13"/>
    </row>
    <row r="2724" spans="1:9" ht="36" x14ac:dyDescent="0.25">
      <c r="A2724" s="15" t="s">
        <v>809</v>
      </c>
      <c r="B2724" s="15" t="s">
        <v>106</v>
      </c>
      <c r="C2724" s="9" t="s">
        <v>810</v>
      </c>
      <c r="D2724" s="15" t="s">
        <v>124</v>
      </c>
      <c r="E2724" s="9" t="s">
        <v>5038</v>
      </c>
      <c r="F2724" s="9" t="s">
        <v>5039</v>
      </c>
      <c r="G2724" s="15" t="s">
        <v>123</v>
      </c>
      <c r="H2724" s="15" t="s">
        <v>5034</v>
      </c>
      <c r="I2724" s="15"/>
    </row>
    <row r="2725" spans="1:9" ht="18" x14ac:dyDescent="0.25">
      <c r="A2725" s="13" t="s">
        <v>809</v>
      </c>
      <c r="B2725" s="13" t="s">
        <v>106</v>
      </c>
      <c r="C2725" s="7" t="s">
        <v>810</v>
      </c>
      <c r="D2725" s="13" t="s">
        <v>124</v>
      </c>
      <c r="E2725" s="7" t="s">
        <v>5040</v>
      </c>
      <c r="F2725" s="7"/>
      <c r="G2725" s="13" t="s">
        <v>123</v>
      </c>
      <c r="H2725" s="13" t="s">
        <v>5034</v>
      </c>
      <c r="I2725" s="13"/>
    </row>
    <row r="2726" spans="1:9" ht="18" x14ac:dyDescent="0.25">
      <c r="A2726" s="15" t="s">
        <v>812</v>
      </c>
      <c r="B2726" s="15" t="s">
        <v>106</v>
      </c>
      <c r="C2726" s="9" t="s">
        <v>152</v>
      </c>
      <c r="D2726" s="15" t="s">
        <v>126</v>
      </c>
      <c r="E2726" s="9" t="s">
        <v>5041</v>
      </c>
      <c r="F2726" s="9"/>
      <c r="G2726" s="15" t="s">
        <v>121</v>
      </c>
      <c r="H2726" s="15" t="s">
        <v>153</v>
      </c>
      <c r="I2726" s="15" t="s">
        <v>1275</v>
      </c>
    </row>
    <row r="2727" spans="1:9" ht="18" x14ac:dyDescent="0.25">
      <c r="A2727" s="13" t="s">
        <v>812</v>
      </c>
      <c r="B2727" s="13" t="s">
        <v>106</v>
      </c>
      <c r="C2727" s="7" t="s">
        <v>152</v>
      </c>
      <c r="D2727" s="13" t="s">
        <v>126</v>
      </c>
      <c r="E2727" s="7" t="s">
        <v>5042</v>
      </c>
      <c r="F2727" s="7"/>
      <c r="G2727" s="13" t="s">
        <v>122</v>
      </c>
      <c r="H2727" s="13" t="s">
        <v>153</v>
      </c>
      <c r="I2727" s="13" t="s">
        <v>1275</v>
      </c>
    </row>
    <row r="2728" spans="1:9" ht="36" x14ac:dyDescent="0.25">
      <c r="A2728" s="15" t="s">
        <v>813</v>
      </c>
      <c r="B2728" s="15" t="s">
        <v>106</v>
      </c>
      <c r="C2728" s="9" t="s">
        <v>814</v>
      </c>
      <c r="D2728" s="15" t="s">
        <v>126</v>
      </c>
      <c r="E2728" s="9" t="s">
        <v>5043</v>
      </c>
      <c r="F2728" s="9" t="s">
        <v>5044</v>
      </c>
      <c r="G2728" s="15" t="s">
        <v>122</v>
      </c>
      <c r="H2728" s="15" t="s">
        <v>908</v>
      </c>
      <c r="I2728" s="15"/>
    </row>
    <row r="2729" spans="1:9" ht="36" x14ac:dyDescent="0.25">
      <c r="A2729" s="13" t="s">
        <v>813</v>
      </c>
      <c r="B2729" s="13" t="s">
        <v>106</v>
      </c>
      <c r="C2729" s="7" t="s">
        <v>814</v>
      </c>
      <c r="D2729" s="13" t="s">
        <v>126</v>
      </c>
      <c r="E2729" s="7" t="s">
        <v>5045</v>
      </c>
      <c r="F2729" s="7"/>
      <c r="G2729" s="13" t="s">
        <v>122</v>
      </c>
      <c r="H2729" s="13" t="s">
        <v>908</v>
      </c>
      <c r="I2729" s="13"/>
    </row>
    <row r="2730" spans="1:9" ht="54" x14ac:dyDescent="0.25">
      <c r="A2730" s="15" t="s">
        <v>813</v>
      </c>
      <c r="B2730" s="15" t="s">
        <v>106</v>
      </c>
      <c r="C2730" s="9" t="s">
        <v>814</v>
      </c>
      <c r="D2730" s="15" t="s">
        <v>126</v>
      </c>
      <c r="E2730" s="9" t="s">
        <v>5046</v>
      </c>
      <c r="F2730" s="9" t="s">
        <v>5047</v>
      </c>
      <c r="G2730" s="15" t="s">
        <v>121</v>
      </c>
      <c r="H2730" s="15" t="s">
        <v>2178</v>
      </c>
      <c r="I2730" s="15"/>
    </row>
    <row r="2731" spans="1:9" ht="18" x14ac:dyDescent="0.25">
      <c r="A2731" s="13" t="s">
        <v>816</v>
      </c>
      <c r="B2731" s="13" t="s">
        <v>106</v>
      </c>
      <c r="C2731" s="7" t="s">
        <v>287</v>
      </c>
      <c r="D2731" s="13" t="s">
        <v>126</v>
      </c>
      <c r="E2731" s="7" t="s">
        <v>5048</v>
      </c>
      <c r="F2731" s="7" t="s">
        <v>5049</v>
      </c>
      <c r="G2731" s="13" t="s">
        <v>121</v>
      </c>
      <c r="H2731" s="13" t="s">
        <v>817</v>
      </c>
      <c r="I2731" s="13" t="s">
        <v>1275</v>
      </c>
    </row>
    <row r="2732" spans="1:9" ht="18" x14ac:dyDescent="0.25">
      <c r="A2732" s="15" t="s">
        <v>816</v>
      </c>
      <c r="B2732" s="15" t="s">
        <v>106</v>
      </c>
      <c r="C2732" s="9" t="s">
        <v>287</v>
      </c>
      <c r="D2732" s="15" t="s">
        <v>126</v>
      </c>
      <c r="E2732" s="9" t="s">
        <v>5050</v>
      </c>
      <c r="F2732" s="9" t="s">
        <v>5051</v>
      </c>
      <c r="G2732" s="15" t="s">
        <v>122</v>
      </c>
      <c r="H2732" s="15" t="s">
        <v>817</v>
      </c>
      <c r="I2732" s="15"/>
    </row>
    <row r="2733" spans="1:9" ht="36" x14ac:dyDescent="0.25">
      <c r="A2733" s="13" t="s">
        <v>816</v>
      </c>
      <c r="B2733" s="13" t="s">
        <v>106</v>
      </c>
      <c r="C2733" s="7" t="s">
        <v>287</v>
      </c>
      <c r="D2733" s="13" t="s">
        <v>126</v>
      </c>
      <c r="E2733" s="7" t="s">
        <v>5052</v>
      </c>
      <c r="F2733" s="7" t="s">
        <v>5053</v>
      </c>
      <c r="G2733" s="13" t="s">
        <v>122</v>
      </c>
      <c r="H2733" s="13" t="s">
        <v>817</v>
      </c>
      <c r="I2733" s="13"/>
    </row>
    <row r="2734" spans="1:9" ht="18" x14ac:dyDescent="0.25">
      <c r="A2734" s="15" t="s">
        <v>818</v>
      </c>
      <c r="B2734" s="15" t="s">
        <v>106</v>
      </c>
      <c r="C2734" s="9" t="s">
        <v>212</v>
      </c>
      <c r="D2734" s="15" t="s">
        <v>127</v>
      </c>
      <c r="E2734" s="9" t="s">
        <v>5054</v>
      </c>
      <c r="F2734" s="9"/>
      <c r="G2734" s="15" t="s">
        <v>122</v>
      </c>
      <c r="H2734" s="15" t="s">
        <v>213</v>
      </c>
      <c r="I2734" s="15"/>
    </row>
    <row r="2735" spans="1:9" ht="36" x14ac:dyDescent="0.25">
      <c r="A2735" s="13" t="s">
        <v>819</v>
      </c>
      <c r="B2735" s="13" t="s">
        <v>106</v>
      </c>
      <c r="C2735" s="7" t="s">
        <v>820</v>
      </c>
      <c r="D2735" s="13" t="s">
        <v>125</v>
      </c>
      <c r="E2735" s="7" t="s">
        <v>5055</v>
      </c>
      <c r="F2735" s="7"/>
      <c r="G2735" s="13" t="s">
        <v>123</v>
      </c>
      <c r="H2735" s="13" t="s">
        <v>5056</v>
      </c>
      <c r="I2735" s="13"/>
    </row>
    <row r="2736" spans="1:9" ht="36" x14ac:dyDescent="0.25">
      <c r="A2736" s="15" t="s">
        <v>819</v>
      </c>
      <c r="B2736" s="15" t="s">
        <v>106</v>
      </c>
      <c r="C2736" s="9" t="s">
        <v>820</v>
      </c>
      <c r="D2736" s="15" t="s">
        <v>125</v>
      </c>
      <c r="E2736" s="9" t="s">
        <v>5057</v>
      </c>
      <c r="F2736" s="9"/>
      <c r="G2736" s="15" t="s">
        <v>123</v>
      </c>
      <c r="H2736" s="15" t="s">
        <v>5056</v>
      </c>
      <c r="I2736" s="15"/>
    </row>
    <row r="2737" spans="1:9" ht="36" x14ac:dyDescent="0.25">
      <c r="A2737" s="13" t="s">
        <v>819</v>
      </c>
      <c r="B2737" s="13" t="s">
        <v>106</v>
      </c>
      <c r="C2737" s="7" t="s">
        <v>820</v>
      </c>
      <c r="D2737" s="13" t="s">
        <v>125</v>
      </c>
      <c r="E2737" s="7" t="s">
        <v>5058</v>
      </c>
      <c r="F2737" s="7" t="s">
        <v>5059</v>
      </c>
      <c r="G2737" s="13" t="s">
        <v>123</v>
      </c>
      <c r="H2737" s="13" t="s">
        <v>5056</v>
      </c>
      <c r="I2737" s="13"/>
    </row>
    <row r="2738" spans="1:9" ht="36" x14ac:dyDescent="0.25">
      <c r="A2738" s="15" t="s">
        <v>819</v>
      </c>
      <c r="B2738" s="15" t="s">
        <v>106</v>
      </c>
      <c r="C2738" s="9" t="s">
        <v>820</v>
      </c>
      <c r="D2738" s="15" t="s">
        <v>125</v>
      </c>
      <c r="E2738" s="9" t="s">
        <v>5060</v>
      </c>
      <c r="F2738" s="9"/>
      <c r="G2738" s="15" t="s">
        <v>123</v>
      </c>
      <c r="H2738" s="15" t="s">
        <v>824</v>
      </c>
      <c r="I2738" s="15" t="s">
        <v>1275</v>
      </c>
    </row>
    <row r="2739" spans="1:9" ht="36" x14ac:dyDescent="0.25">
      <c r="A2739" s="13" t="s">
        <v>822</v>
      </c>
      <c r="B2739" s="13" t="s">
        <v>106</v>
      </c>
      <c r="C2739" s="7" t="s">
        <v>823</v>
      </c>
      <c r="D2739" s="13" t="s">
        <v>125</v>
      </c>
      <c r="E2739" s="7" t="s">
        <v>5061</v>
      </c>
      <c r="F2739" s="7"/>
      <c r="G2739" s="13" t="s">
        <v>121</v>
      </c>
      <c r="H2739" s="13" t="s">
        <v>824</v>
      </c>
      <c r="I2739" s="13"/>
    </row>
    <row r="2740" spans="1:9" ht="36" x14ac:dyDescent="0.25">
      <c r="A2740" s="15" t="s">
        <v>822</v>
      </c>
      <c r="B2740" s="15" t="s">
        <v>106</v>
      </c>
      <c r="C2740" s="9" t="s">
        <v>823</v>
      </c>
      <c r="D2740" s="15" t="s">
        <v>125</v>
      </c>
      <c r="E2740" s="9" t="s">
        <v>5062</v>
      </c>
      <c r="F2740" s="9" t="s">
        <v>5063</v>
      </c>
      <c r="G2740" s="15" t="s">
        <v>121</v>
      </c>
      <c r="H2740" s="15" t="s">
        <v>824</v>
      </c>
      <c r="I2740" s="15"/>
    </row>
    <row r="2741" spans="1:9" ht="36" x14ac:dyDescent="0.25">
      <c r="A2741" s="13" t="s">
        <v>822</v>
      </c>
      <c r="B2741" s="13" t="s">
        <v>106</v>
      </c>
      <c r="C2741" s="7" t="s">
        <v>823</v>
      </c>
      <c r="D2741" s="13" t="s">
        <v>125</v>
      </c>
      <c r="E2741" s="7" t="s">
        <v>5064</v>
      </c>
      <c r="F2741" s="7" t="s">
        <v>5065</v>
      </c>
      <c r="G2741" s="13" t="s">
        <v>121</v>
      </c>
      <c r="H2741" s="13" t="s">
        <v>824</v>
      </c>
      <c r="I2741" s="13"/>
    </row>
    <row r="2742" spans="1:9" ht="36" x14ac:dyDescent="0.25">
      <c r="A2742" s="15" t="s">
        <v>822</v>
      </c>
      <c r="B2742" s="15" t="s">
        <v>106</v>
      </c>
      <c r="C2742" s="9" t="s">
        <v>823</v>
      </c>
      <c r="D2742" s="15" t="s">
        <v>125</v>
      </c>
      <c r="E2742" s="9" t="s">
        <v>5066</v>
      </c>
      <c r="F2742" s="9"/>
      <c r="G2742" s="15" t="s">
        <v>122</v>
      </c>
      <c r="H2742" s="15" t="s">
        <v>824</v>
      </c>
      <c r="I2742" s="15"/>
    </row>
    <row r="2743" spans="1:9" ht="36" x14ac:dyDescent="0.25">
      <c r="A2743" s="13" t="s">
        <v>822</v>
      </c>
      <c r="B2743" s="13" t="s">
        <v>106</v>
      </c>
      <c r="C2743" s="7" t="s">
        <v>823</v>
      </c>
      <c r="D2743" s="13" t="s">
        <v>125</v>
      </c>
      <c r="E2743" s="7" t="s">
        <v>5067</v>
      </c>
      <c r="F2743" s="7"/>
      <c r="G2743" s="13" t="s">
        <v>122</v>
      </c>
      <c r="H2743" s="13" t="s">
        <v>824</v>
      </c>
      <c r="I2743" s="13"/>
    </row>
    <row r="2744" spans="1:9" ht="36" x14ac:dyDescent="0.25">
      <c r="A2744" s="15" t="s">
        <v>822</v>
      </c>
      <c r="B2744" s="15" t="s">
        <v>106</v>
      </c>
      <c r="C2744" s="9" t="s">
        <v>823</v>
      </c>
      <c r="D2744" s="15" t="s">
        <v>125</v>
      </c>
      <c r="E2744" s="9" t="s">
        <v>5068</v>
      </c>
      <c r="F2744" s="9" t="s">
        <v>5069</v>
      </c>
      <c r="G2744" s="15" t="s">
        <v>121</v>
      </c>
      <c r="H2744" s="15" t="s">
        <v>824</v>
      </c>
      <c r="I2744" s="15"/>
    </row>
    <row r="2745" spans="1:9" ht="36" x14ac:dyDescent="0.25">
      <c r="A2745" s="13" t="s">
        <v>822</v>
      </c>
      <c r="B2745" s="13" t="s">
        <v>106</v>
      </c>
      <c r="C2745" s="7" t="s">
        <v>823</v>
      </c>
      <c r="D2745" s="13" t="s">
        <v>125</v>
      </c>
      <c r="E2745" s="7" t="s">
        <v>5070</v>
      </c>
      <c r="F2745" s="7"/>
      <c r="G2745" s="13" t="s">
        <v>121</v>
      </c>
      <c r="H2745" s="13" t="s">
        <v>824</v>
      </c>
      <c r="I2745" s="13"/>
    </row>
    <row r="2746" spans="1:9" ht="54" x14ac:dyDescent="0.25">
      <c r="A2746" s="15" t="s">
        <v>822</v>
      </c>
      <c r="B2746" s="15" t="s">
        <v>106</v>
      </c>
      <c r="C2746" s="9" t="s">
        <v>823</v>
      </c>
      <c r="D2746" s="15" t="s">
        <v>125</v>
      </c>
      <c r="E2746" s="9" t="s">
        <v>5071</v>
      </c>
      <c r="F2746" s="9" t="s">
        <v>5072</v>
      </c>
      <c r="G2746" s="15" t="s">
        <v>121</v>
      </c>
      <c r="H2746" s="15" t="s">
        <v>824</v>
      </c>
      <c r="I2746" s="15"/>
    </row>
    <row r="2747" spans="1:9" ht="36" x14ac:dyDescent="0.25">
      <c r="A2747" s="13" t="s">
        <v>822</v>
      </c>
      <c r="B2747" s="13" t="s">
        <v>106</v>
      </c>
      <c r="C2747" s="7" t="s">
        <v>823</v>
      </c>
      <c r="D2747" s="13" t="s">
        <v>125</v>
      </c>
      <c r="E2747" s="7" t="s">
        <v>5073</v>
      </c>
      <c r="F2747" s="7"/>
      <c r="G2747" s="13" t="s">
        <v>122</v>
      </c>
      <c r="H2747" s="13" t="s">
        <v>824</v>
      </c>
      <c r="I2747" s="13"/>
    </row>
    <row r="2748" spans="1:9" ht="36" x14ac:dyDescent="0.25">
      <c r="A2748" s="15" t="s">
        <v>822</v>
      </c>
      <c r="B2748" s="15" t="s">
        <v>106</v>
      </c>
      <c r="C2748" s="9" t="s">
        <v>823</v>
      </c>
      <c r="D2748" s="15" t="s">
        <v>125</v>
      </c>
      <c r="E2748" s="9" t="s">
        <v>5074</v>
      </c>
      <c r="F2748" s="9"/>
      <c r="G2748" s="15" t="s">
        <v>121</v>
      </c>
      <c r="H2748" s="15" t="s">
        <v>824</v>
      </c>
      <c r="I2748" s="15"/>
    </row>
    <row r="2749" spans="1:9" ht="36" x14ac:dyDescent="0.25">
      <c r="A2749" s="13" t="s">
        <v>822</v>
      </c>
      <c r="B2749" s="13" t="s">
        <v>106</v>
      </c>
      <c r="C2749" s="7" t="s">
        <v>823</v>
      </c>
      <c r="D2749" s="13" t="s">
        <v>125</v>
      </c>
      <c r="E2749" s="7" t="s">
        <v>5075</v>
      </c>
      <c r="F2749" s="7"/>
      <c r="G2749" s="13" t="s">
        <v>122</v>
      </c>
      <c r="H2749" s="13" t="s">
        <v>824</v>
      </c>
      <c r="I2749" s="13"/>
    </row>
    <row r="2750" spans="1:9" ht="36" x14ac:dyDescent="0.25">
      <c r="A2750" s="15" t="s">
        <v>822</v>
      </c>
      <c r="B2750" s="15" t="s">
        <v>106</v>
      </c>
      <c r="C2750" s="9" t="s">
        <v>823</v>
      </c>
      <c r="D2750" s="15" t="s">
        <v>125</v>
      </c>
      <c r="E2750" s="9" t="s">
        <v>5076</v>
      </c>
      <c r="F2750" s="9" t="s">
        <v>5077</v>
      </c>
      <c r="G2750" s="15" t="s">
        <v>121</v>
      </c>
      <c r="H2750" s="15" t="s">
        <v>824</v>
      </c>
      <c r="I2750" s="15"/>
    </row>
    <row r="2751" spans="1:9" ht="36" x14ac:dyDescent="0.25">
      <c r="A2751" s="13" t="s">
        <v>822</v>
      </c>
      <c r="B2751" s="13" t="s">
        <v>106</v>
      </c>
      <c r="C2751" s="7" t="s">
        <v>823</v>
      </c>
      <c r="D2751" s="13" t="s">
        <v>125</v>
      </c>
      <c r="E2751" s="7" t="s">
        <v>5078</v>
      </c>
      <c r="F2751" s="7"/>
      <c r="G2751" s="13" t="s">
        <v>121</v>
      </c>
      <c r="H2751" s="13" t="s">
        <v>824</v>
      </c>
      <c r="I2751" s="13"/>
    </row>
    <row r="2752" spans="1:9" ht="36" x14ac:dyDescent="0.25">
      <c r="A2752" s="15" t="s">
        <v>822</v>
      </c>
      <c r="B2752" s="15" t="s">
        <v>106</v>
      </c>
      <c r="C2752" s="9" t="s">
        <v>823</v>
      </c>
      <c r="D2752" s="15" t="s">
        <v>125</v>
      </c>
      <c r="E2752" s="9" t="s">
        <v>5079</v>
      </c>
      <c r="F2752" s="9" t="s">
        <v>5080</v>
      </c>
      <c r="G2752" s="15" t="s">
        <v>122</v>
      </c>
      <c r="H2752" s="15" t="s">
        <v>824</v>
      </c>
      <c r="I2752" s="15"/>
    </row>
    <row r="2753" spans="1:9" ht="36" x14ac:dyDescent="0.25">
      <c r="A2753" s="13" t="s">
        <v>825</v>
      </c>
      <c r="B2753" s="13" t="s">
        <v>106</v>
      </c>
      <c r="C2753" s="7" t="s">
        <v>826</v>
      </c>
      <c r="D2753" s="13" t="s">
        <v>125</v>
      </c>
      <c r="E2753" s="7" t="s">
        <v>5081</v>
      </c>
      <c r="F2753" s="7"/>
      <c r="G2753" s="13" t="s">
        <v>123</v>
      </c>
      <c r="H2753" s="13" t="s">
        <v>5082</v>
      </c>
      <c r="I2753" s="13"/>
    </row>
    <row r="2754" spans="1:9" ht="36" x14ac:dyDescent="0.25">
      <c r="A2754" s="15" t="s">
        <v>825</v>
      </c>
      <c r="B2754" s="15" t="s">
        <v>106</v>
      </c>
      <c r="C2754" s="9" t="s">
        <v>826</v>
      </c>
      <c r="D2754" s="15" t="s">
        <v>126</v>
      </c>
      <c r="E2754" s="9" t="s">
        <v>5083</v>
      </c>
      <c r="F2754" s="9" t="s">
        <v>5084</v>
      </c>
      <c r="G2754" s="15" t="s">
        <v>121</v>
      </c>
      <c r="H2754" s="15" t="s">
        <v>5082</v>
      </c>
      <c r="I2754" s="15"/>
    </row>
    <row r="2755" spans="1:9" ht="36" x14ac:dyDescent="0.25">
      <c r="A2755" s="13" t="s">
        <v>825</v>
      </c>
      <c r="B2755" s="13" t="s">
        <v>106</v>
      </c>
      <c r="C2755" s="7" t="s">
        <v>826</v>
      </c>
      <c r="D2755" s="13" t="s">
        <v>126</v>
      </c>
      <c r="E2755" s="7" t="s">
        <v>5085</v>
      </c>
      <c r="F2755" s="7"/>
      <c r="G2755" s="13" t="s">
        <v>122</v>
      </c>
      <c r="H2755" s="13" t="s">
        <v>5082</v>
      </c>
      <c r="I2755" s="13"/>
    </row>
    <row r="2756" spans="1:9" ht="36" x14ac:dyDescent="0.25">
      <c r="A2756" s="15" t="s">
        <v>825</v>
      </c>
      <c r="B2756" s="15" t="s">
        <v>106</v>
      </c>
      <c r="C2756" s="9" t="s">
        <v>826</v>
      </c>
      <c r="D2756" s="15" t="s">
        <v>126</v>
      </c>
      <c r="E2756" s="9" t="s">
        <v>5086</v>
      </c>
      <c r="F2756" s="9"/>
      <c r="G2756" s="15" t="s">
        <v>122</v>
      </c>
      <c r="H2756" s="15" t="s">
        <v>5082</v>
      </c>
      <c r="I2756" s="15"/>
    </row>
    <row r="2757" spans="1:9" ht="36" x14ac:dyDescent="0.25">
      <c r="A2757" s="13" t="s">
        <v>825</v>
      </c>
      <c r="B2757" s="13" t="s">
        <v>106</v>
      </c>
      <c r="C2757" s="7" t="s">
        <v>826</v>
      </c>
      <c r="D2757" s="13" t="s">
        <v>126</v>
      </c>
      <c r="E2757" s="7" t="s">
        <v>5087</v>
      </c>
      <c r="F2757" s="7" t="s">
        <v>5088</v>
      </c>
      <c r="G2757" s="13" t="s">
        <v>122</v>
      </c>
      <c r="H2757" s="13" t="s">
        <v>5082</v>
      </c>
      <c r="I2757" s="13"/>
    </row>
    <row r="2758" spans="1:9" ht="36" x14ac:dyDescent="0.25">
      <c r="A2758" s="15" t="s">
        <v>825</v>
      </c>
      <c r="B2758" s="15" t="s">
        <v>106</v>
      </c>
      <c r="C2758" s="9" t="s">
        <v>826</v>
      </c>
      <c r="D2758" s="15" t="s">
        <v>126</v>
      </c>
      <c r="E2758" s="9" t="s">
        <v>5089</v>
      </c>
      <c r="F2758" s="9" t="s">
        <v>5090</v>
      </c>
      <c r="G2758" s="15" t="s">
        <v>122</v>
      </c>
      <c r="H2758" s="15" t="s">
        <v>5082</v>
      </c>
      <c r="I2758" s="15"/>
    </row>
    <row r="2759" spans="1:9" ht="36" x14ac:dyDescent="0.25">
      <c r="A2759" s="13" t="s">
        <v>825</v>
      </c>
      <c r="B2759" s="13" t="s">
        <v>106</v>
      </c>
      <c r="C2759" s="7" t="s">
        <v>826</v>
      </c>
      <c r="D2759" s="13" t="s">
        <v>126</v>
      </c>
      <c r="E2759" s="7" t="s">
        <v>5091</v>
      </c>
      <c r="F2759" s="7" t="s">
        <v>5092</v>
      </c>
      <c r="G2759" s="13" t="s">
        <v>122</v>
      </c>
      <c r="H2759" s="13" t="s">
        <v>5082</v>
      </c>
      <c r="I2759" s="13"/>
    </row>
    <row r="2760" spans="1:9" ht="36" x14ac:dyDescent="0.25">
      <c r="A2760" s="15" t="s">
        <v>825</v>
      </c>
      <c r="B2760" s="15" t="s">
        <v>106</v>
      </c>
      <c r="C2760" s="9" t="s">
        <v>826</v>
      </c>
      <c r="D2760" s="15" t="s">
        <v>126</v>
      </c>
      <c r="E2760" s="9" t="s">
        <v>5093</v>
      </c>
      <c r="F2760" s="9"/>
      <c r="G2760" s="15" t="s">
        <v>122</v>
      </c>
      <c r="H2760" s="15" t="s">
        <v>5082</v>
      </c>
      <c r="I2760" s="15"/>
    </row>
    <row r="2761" spans="1:9" ht="36" x14ac:dyDescent="0.25">
      <c r="A2761" s="13" t="s">
        <v>825</v>
      </c>
      <c r="B2761" s="13" t="s">
        <v>106</v>
      </c>
      <c r="C2761" s="7" t="s">
        <v>826</v>
      </c>
      <c r="D2761" s="13" t="s">
        <v>126</v>
      </c>
      <c r="E2761" s="7" t="s">
        <v>5094</v>
      </c>
      <c r="F2761" s="7"/>
      <c r="G2761" s="13" t="s">
        <v>122</v>
      </c>
      <c r="H2761" s="13" t="s">
        <v>5082</v>
      </c>
      <c r="I2761" s="13"/>
    </row>
    <row r="2762" spans="1:9" ht="36" x14ac:dyDescent="0.25">
      <c r="A2762" s="15" t="s">
        <v>825</v>
      </c>
      <c r="B2762" s="15" t="s">
        <v>106</v>
      </c>
      <c r="C2762" s="9" t="s">
        <v>826</v>
      </c>
      <c r="D2762" s="15" t="s">
        <v>126</v>
      </c>
      <c r="E2762" s="9" t="s">
        <v>5095</v>
      </c>
      <c r="F2762" s="9"/>
      <c r="G2762" s="15" t="s">
        <v>122</v>
      </c>
      <c r="H2762" s="15" t="s">
        <v>5082</v>
      </c>
      <c r="I2762" s="15"/>
    </row>
    <row r="2763" spans="1:9" ht="36" x14ac:dyDescent="0.25">
      <c r="A2763" s="13" t="s">
        <v>825</v>
      </c>
      <c r="B2763" s="13" t="s">
        <v>106</v>
      </c>
      <c r="C2763" s="7" t="s">
        <v>826</v>
      </c>
      <c r="D2763" s="13" t="s">
        <v>126</v>
      </c>
      <c r="E2763" s="7" t="s">
        <v>5096</v>
      </c>
      <c r="F2763" s="7"/>
      <c r="G2763" s="13" t="s">
        <v>122</v>
      </c>
      <c r="H2763" s="13" t="s">
        <v>5082</v>
      </c>
      <c r="I2763" s="13"/>
    </row>
    <row r="2764" spans="1:9" ht="36" x14ac:dyDescent="0.25">
      <c r="A2764" s="15" t="s">
        <v>825</v>
      </c>
      <c r="B2764" s="15" t="s">
        <v>106</v>
      </c>
      <c r="C2764" s="9" t="s">
        <v>826</v>
      </c>
      <c r="D2764" s="15" t="s">
        <v>126</v>
      </c>
      <c r="E2764" s="9" t="s">
        <v>5097</v>
      </c>
      <c r="F2764" s="9" t="s">
        <v>5098</v>
      </c>
      <c r="G2764" s="15" t="s">
        <v>121</v>
      </c>
      <c r="H2764" s="15" t="s">
        <v>5082</v>
      </c>
      <c r="I2764" s="15"/>
    </row>
    <row r="2765" spans="1:9" ht="36" x14ac:dyDescent="0.25">
      <c r="A2765" s="13" t="s">
        <v>825</v>
      </c>
      <c r="B2765" s="13" t="s">
        <v>106</v>
      </c>
      <c r="C2765" s="7" t="s">
        <v>826</v>
      </c>
      <c r="D2765" s="13" t="s">
        <v>126</v>
      </c>
      <c r="E2765" s="7" t="s">
        <v>5099</v>
      </c>
      <c r="F2765" s="7"/>
      <c r="G2765" s="13" t="s">
        <v>122</v>
      </c>
      <c r="H2765" s="13" t="s">
        <v>5100</v>
      </c>
      <c r="I2765" s="13"/>
    </row>
    <row r="2766" spans="1:9" ht="36" x14ac:dyDescent="0.25">
      <c r="A2766" s="15" t="s">
        <v>825</v>
      </c>
      <c r="B2766" s="15" t="s">
        <v>106</v>
      </c>
      <c r="C2766" s="9" t="s">
        <v>826</v>
      </c>
      <c r="D2766" s="15" t="s">
        <v>126</v>
      </c>
      <c r="E2766" s="9" t="s">
        <v>5101</v>
      </c>
      <c r="F2766" s="9"/>
      <c r="G2766" s="15" t="s">
        <v>122</v>
      </c>
      <c r="H2766" s="15" t="s">
        <v>5100</v>
      </c>
      <c r="I2766" s="15"/>
    </row>
    <row r="2767" spans="1:9" ht="36" x14ac:dyDescent="0.25">
      <c r="A2767" s="13" t="s">
        <v>825</v>
      </c>
      <c r="B2767" s="13" t="s">
        <v>106</v>
      </c>
      <c r="C2767" s="7" t="s">
        <v>826</v>
      </c>
      <c r="D2767" s="13" t="s">
        <v>126</v>
      </c>
      <c r="E2767" s="7" t="s">
        <v>5102</v>
      </c>
      <c r="F2767" s="7" t="s">
        <v>5103</v>
      </c>
      <c r="G2767" s="13" t="s">
        <v>122</v>
      </c>
      <c r="H2767" s="13" t="s">
        <v>5100</v>
      </c>
      <c r="I2767" s="13"/>
    </row>
    <row r="2768" spans="1:9" ht="36" x14ac:dyDescent="0.25">
      <c r="A2768" s="15" t="s">
        <v>825</v>
      </c>
      <c r="B2768" s="15" t="s">
        <v>106</v>
      </c>
      <c r="C2768" s="9" t="s">
        <v>826</v>
      </c>
      <c r="D2768" s="15" t="s">
        <v>126</v>
      </c>
      <c r="E2768" s="9" t="s">
        <v>5104</v>
      </c>
      <c r="F2768" s="9"/>
      <c r="G2768" s="15" t="s">
        <v>122</v>
      </c>
      <c r="H2768" s="15" t="s">
        <v>5100</v>
      </c>
      <c r="I2768" s="15"/>
    </row>
    <row r="2769" spans="1:9" ht="36" x14ac:dyDescent="0.25">
      <c r="A2769" s="13" t="s">
        <v>825</v>
      </c>
      <c r="B2769" s="13" t="s">
        <v>106</v>
      </c>
      <c r="C2769" s="7" t="s">
        <v>826</v>
      </c>
      <c r="D2769" s="13" t="s">
        <v>126</v>
      </c>
      <c r="E2769" s="7" t="s">
        <v>5105</v>
      </c>
      <c r="F2769" s="7"/>
      <c r="G2769" s="13" t="s">
        <v>122</v>
      </c>
      <c r="H2769" s="13" t="s">
        <v>5100</v>
      </c>
      <c r="I2769" s="13"/>
    </row>
    <row r="2770" spans="1:9" ht="36" x14ac:dyDescent="0.25">
      <c r="A2770" s="15" t="s">
        <v>825</v>
      </c>
      <c r="B2770" s="15" t="s">
        <v>106</v>
      </c>
      <c r="C2770" s="9" t="s">
        <v>826</v>
      </c>
      <c r="D2770" s="15" t="s">
        <v>126</v>
      </c>
      <c r="E2770" s="9" t="s">
        <v>5106</v>
      </c>
      <c r="F2770" s="9"/>
      <c r="G2770" s="15" t="s">
        <v>122</v>
      </c>
      <c r="H2770" s="15" t="s">
        <v>5100</v>
      </c>
      <c r="I2770" s="15"/>
    </row>
    <row r="2771" spans="1:9" ht="36" x14ac:dyDescent="0.25">
      <c r="A2771" s="13" t="s">
        <v>825</v>
      </c>
      <c r="B2771" s="13" t="s">
        <v>106</v>
      </c>
      <c r="C2771" s="7" t="s">
        <v>826</v>
      </c>
      <c r="D2771" s="13" t="s">
        <v>126</v>
      </c>
      <c r="E2771" s="7" t="s">
        <v>5107</v>
      </c>
      <c r="F2771" s="7"/>
      <c r="G2771" s="13" t="s">
        <v>122</v>
      </c>
      <c r="H2771" s="13" t="s">
        <v>5100</v>
      </c>
      <c r="I2771" s="13"/>
    </row>
    <row r="2772" spans="1:9" ht="36" x14ac:dyDescent="0.25">
      <c r="A2772" s="15" t="s">
        <v>825</v>
      </c>
      <c r="B2772" s="15" t="s">
        <v>106</v>
      </c>
      <c r="C2772" s="9" t="s">
        <v>826</v>
      </c>
      <c r="D2772" s="15" t="s">
        <v>126</v>
      </c>
      <c r="E2772" s="9" t="s">
        <v>5108</v>
      </c>
      <c r="F2772" s="9"/>
      <c r="G2772" s="15" t="s">
        <v>122</v>
      </c>
      <c r="H2772" s="15" t="s">
        <v>5100</v>
      </c>
      <c r="I2772" s="15"/>
    </row>
    <row r="2773" spans="1:9" ht="36" x14ac:dyDescent="0.25">
      <c r="A2773" s="13" t="s">
        <v>825</v>
      </c>
      <c r="B2773" s="13" t="s">
        <v>106</v>
      </c>
      <c r="C2773" s="7" t="s">
        <v>826</v>
      </c>
      <c r="D2773" s="13" t="s">
        <v>126</v>
      </c>
      <c r="E2773" s="7" t="s">
        <v>5109</v>
      </c>
      <c r="F2773" s="7"/>
      <c r="G2773" s="13" t="s">
        <v>123</v>
      </c>
      <c r="H2773" s="13" t="s">
        <v>5100</v>
      </c>
      <c r="I2773" s="13"/>
    </row>
    <row r="2774" spans="1:9" ht="36" x14ac:dyDescent="0.25">
      <c r="A2774" s="15" t="s">
        <v>825</v>
      </c>
      <c r="B2774" s="15" t="s">
        <v>106</v>
      </c>
      <c r="C2774" s="9" t="s">
        <v>826</v>
      </c>
      <c r="D2774" s="15" t="s">
        <v>126</v>
      </c>
      <c r="E2774" s="9" t="s">
        <v>5110</v>
      </c>
      <c r="F2774" s="9"/>
      <c r="G2774" s="15" t="s">
        <v>122</v>
      </c>
      <c r="H2774" s="15" t="s">
        <v>5100</v>
      </c>
      <c r="I2774" s="15"/>
    </row>
    <row r="2775" spans="1:9" ht="36" x14ac:dyDescent="0.25">
      <c r="A2775" s="13" t="s">
        <v>825</v>
      </c>
      <c r="B2775" s="13" t="s">
        <v>106</v>
      </c>
      <c r="C2775" s="7" t="s">
        <v>826</v>
      </c>
      <c r="D2775" s="13" t="s">
        <v>125</v>
      </c>
      <c r="E2775" s="7" t="s">
        <v>5111</v>
      </c>
      <c r="F2775" s="7"/>
      <c r="G2775" s="13" t="s">
        <v>123</v>
      </c>
      <c r="H2775" s="13" t="s">
        <v>5100</v>
      </c>
      <c r="I2775" s="13"/>
    </row>
    <row r="2776" spans="1:9" ht="36" x14ac:dyDescent="0.25">
      <c r="A2776" s="15" t="s">
        <v>825</v>
      </c>
      <c r="B2776" s="15" t="s">
        <v>106</v>
      </c>
      <c r="C2776" s="9" t="s">
        <v>826</v>
      </c>
      <c r="D2776" s="15" t="s">
        <v>126</v>
      </c>
      <c r="E2776" s="9" t="s">
        <v>5112</v>
      </c>
      <c r="F2776" s="9"/>
      <c r="G2776" s="15" t="s">
        <v>122</v>
      </c>
      <c r="H2776" s="15" t="s">
        <v>5100</v>
      </c>
      <c r="I2776" s="15"/>
    </row>
    <row r="2777" spans="1:9" ht="36" x14ac:dyDescent="0.25">
      <c r="A2777" s="13" t="s">
        <v>825</v>
      </c>
      <c r="B2777" s="13" t="s">
        <v>106</v>
      </c>
      <c r="C2777" s="7" t="s">
        <v>826</v>
      </c>
      <c r="D2777" s="13" t="s">
        <v>126</v>
      </c>
      <c r="E2777" s="7" t="s">
        <v>5113</v>
      </c>
      <c r="F2777" s="7"/>
      <c r="G2777" s="13" t="s">
        <v>122</v>
      </c>
      <c r="H2777" s="13" t="s">
        <v>5100</v>
      </c>
      <c r="I2777" s="13"/>
    </row>
    <row r="2778" spans="1:9" ht="18" x14ac:dyDescent="0.25">
      <c r="A2778" s="15" t="s">
        <v>828</v>
      </c>
      <c r="B2778" s="15" t="s">
        <v>106</v>
      </c>
      <c r="C2778" s="9" t="s">
        <v>829</v>
      </c>
      <c r="D2778" s="15" t="s">
        <v>127</v>
      </c>
      <c r="E2778" s="9" t="s">
        <v>5114</v>
      </c>
      <c r="F2778" s="9"/>
      <c r="G2778" s="15" t="s">
        <v>122</v>
      </c>
      <c r="H2778" s="15" t="s">
        <v>830</v>
      </c>
      <c r="I2778" s="15"/>
    </row>
    <row r="2779" spans="1:9" ht="18" x14ac:dyDescent="0.25">
      <c r="A2779" s="13" t="s">
        <v>828</v>
      </c>
      <c r="B2779" s="13" t="s">
        <v>106</v>
      </c>
      <c r="C2779" s="7" t="s">
        <v>829</v>
      </c>
      <c r="D2779" s="13" t="s">
        <v>126</v>
      </c>
      <c r="E2779" s="7" t="s">
        <v>5115</v>
      </c>
      <c r="F2779" s="7" t="s">
        <v>5116</v>
      </c>
      <c r="G2779" s="13" t="s">
        <v>121</v>
      </c>
      <c r="H2779" s="13" t="s">
        <v>830</v>
      </c>
      <c r="I2779" s="13"/>
    </row>
    <row r="2780" spans="1:9" ht="18" x14ac:dyDescent="0.25">
      <c r="A2780" s="15" t="s">
        <v>831</v>
      </c>
      <c r="B2780" s="15" t="s">
        <v>106</v>
      </c>
      <c r="C2780" s="9" t="s">
        <v>832</v>
      </c>
      <c r="D2780" s="15" t="s">
        <v>126</v>
      </c>
      <c r="E2780" s="9" t="s">
        <v>5117</v>
      </c>
      <c r="F2780" s="9"/>
      <c r="G2780" s="15" t="s">
        <v>122</v>
      </c>
      <c r="H2780" s="15" t="s">
        <v>830</v>
      </c>
      <c r="I2780" s="15"/>
    </row>
    <row r="2781" spans="1:9" ht="18" x14ac:dyDescent="0.25">
      <c r="A2781" s="13" t="s">
        <v>831</v>
      </c>
      <c r="B2781" s="13" t="s">
        <v>106</v>
      </c>
      <c r="C2781" s="7" t="s">
        <v>832</v>
      </c>
      <c r="D2781" s="13" t="s">
        <v>126</v>
      </c>
      <c r="E2781" s="7" t="s">
        <v>5118</v>
      </c>
      <c r="F2781" s="7"/>
      <c r="G2781" s="13" t="s">
        <v>122</v>
      </c>
      <c r="H2781" s="13" t="s">
        <v>830</v>
      </c>
      <c r="I2781" s="13"/>
    </row>
    <row r="2782" spans="1:9" ht="18" x14ac:dyDescent="0.25">
      <c r="A2782" s="15" t="s">
        <v>831</v>
      </c>
      <c r="B2782" s="15" t="s">
        <v>106</v>
      </c>
      <c r="C2782" s="9" t="s">
        <v>832</v>
      </c>
      <c r="D2782" s="15" t="s">
        <v>126</v>
      </c>
      <c r="E2782" s="9" t="s">
        <v>5119</v>
      </c>
      <c r="F2782" s="9"/>
      <c r="G2782" s="15" t="s">
        <v>122</v>
      </c>
      <c r="H2782" s="15" t="s">
        <v>830</v>
      </c>
      <c r="I2782" s="15"/>
    </row>
    <row r="2783" spans="1:9" ht="18" x14ac:dyDescent="0.25">
      <c r="A2783" s="13" t="s">
        <v>831</v>
      </c>
      <c r="B2783" s="13" t="s">
        <v>106</v>
      </c>
      <c r="C2783" s="7" t="s">
        <v>832</v>
      </c>
      <c r="D2783" s="13" t="s">
        <v>126</v>
      </c>
      <c r="E2783" s="7" t="s">
        <v>5120</v>
      </c>
      <c r="F2783" s="7" t="s">
        <v>5121</v>
      </c>
      <c r="G2783" s="13" t="s">
        <v>122</v>
      </c>
      <c r="H2783" s="13" t="s">
        <v>830</v>
      </c>
      <c r="I2783" s="13"/>
    </row>
    <row r="2784" spans="1:9" ht="18" x14ac:dyDescent="0.25">
      <c r="A2784" s="15" t="s">
        <v>831</v>
      </c>
      <c r="B2784" s="15" t="s">
        <v>106</v>
      </c>
      <c r="C2784" s="9" t="s">
        <v>832</v>
      </c>
      <c r="D2784" s="15" t="s">
        <v>126</v>
      </c>
      <c r="E2784" s="9" t="s">
        <v>5122</v>
      </c>
      <c r="F2784" s="9" t="s">
        <v>5123</v>
      </c>
      <c r="G2784" s="15" t="s">
        <v>122</v>
      </c>
      <c r="H2784" s="15" t="s">
        <v>830</v>
      </c>
      <c r="I2784" s="15"/>
    </row>
    <row r="2785" spans="1:9" ht="36" x14ac:dyDescent="0.25">
      <c r="A2785" s="13" t="s">
        <v>831</v>
      </c>
      <c r="B2785" s="13" t="s">
        <v>106</v>
      </c>
      <c r="C2785" s="7" t="s">
        <v>832</v>
      </c>
      <c r="D2785" s="13" t="s">
        <v>126</v>
      </c>
      <c r="E2785" s="7" t="s">
        <v>5124</v>
      </c>
      <c r="F2785" s="7"/>
      <c r="G2785" s="13" t="s">
        <v>122</v>
      </c>
      <c r="H2785" s="13" t="s">
        <v>830</v>
      </c>
      <c r="I2785" s="13"/>
    </row>
    <row r="2786" spans="1:9" ht="36" x14ac:dyDescent="0.25">
      <c r="A2786" s="15" t="s">
        <v>831</v>
      </c>
      <c r="B2786" s="15" t="s">
        <v>106</v>
      </c>
      <c r="C2786" s="9" t="s">
        <v>832</v>
      </c>
      <c r="D2786" s="15" t="s">
        <v>126</v>
      </c>
      <c r="E2786" s="9" t="s">
        <v>5125</v>
      </c>
      <c r="F2786" s="9" t="s">
        <v>5126</v>
      </c>
      <c r="G2786" s="15" t="s">
        <v>122</v>
      </c>
      <c r="H2786" s="15" t="s">
        <v>830</v>
      </c>
      <c r="I2786" s="15" t="s">
        <v>1275</v>
      </c>
    </row>
    <row r="2787" spans="1:9" ht="36" x14ac:dyDescent="0.25">
      <c r="A2787" s="13" t="s">
        <v>831</v>
      </c>
      <c r="B2787" s="13" t="s">
        <v>106</v>
      </c>
      <c r="C2787" s="7" t="s">
        <v>832</v>
      </c>
      <c r="D2787" s="13" t="s">
        <v>126</v>
      </c>
      <c r="E2787" s="7" t="s">
        <v>5127</v>
      </c>
      <c r="F2787" s="7" t="s">
        <v>5128</v>
      </c>
      <c r="G2787" s="13" t="s">
        <v>122</v>
      </c>
      <c r="H2787" s="13" t="s">
        <v>830</v>
      </c>
      <c r="I2787" s="13" t="s">
        <v>1275</v>
      </c>
    </row>
    <row r="2788" spans="1:9" ht="36" x14ac:dyDescent="0.25">
      <c r="A2788" s="15" t="s">
        <v>831</v>
      </c>
      <c r="B2788" s="15" t="s">
        <v>106</v>
      </c>
      <c r="C2788" s="9" t="s">
        <v>832</v>
      </c>
      <c r="D2788" s="15" t="s">
        <v>126</v>
      </c>
      <c r="E2788" s="9" t="s">
        <v>5129</v>
      </c>
      <c r="F2788" s="9"/>
      <c r="G2788" s="15" t="s">
        <v>122</v>
      </c>
      <c r="H2788" s="15" t="s">
        <v>836</v>
      </c>
      <c r="I2788" s="15"/>
    </row>
    <row r="2789" spans="1:9" ht="18" x14ac:dyDescent="0.25">
      <c r="A2789" s="13" t="s">
        <v>831</v>
      </c>
      <c r="B2789" s="13" t="s">
        <v>106</v>
      </c>
      <c r="C2789" s="7" t="s">
        <v>832</v>
      </c>
      <c r="D2789" s="13" t="s">
        <v>126</v>
      </c>
      <c r="E2789" s="7" t="s">
        <v>5130</v>
      </c>
      <c r="F2789" s="7"/>
      <c r="G2789" s="13" t="s">
        <v>122</v>
      </c>
      <c r="H2789" s="13" t="s">
        <v>836</v>
      </c>
      <c r="I2789" s="13"/>
    </row>
    <row r="2790" spans="1:9" ht="18" x14ac:dyDescent="0.25">
      <c r="A2790" s="15" t="s">
        <v>831</v>
      </c>
      <c r="B2790" s="15" t="s">
        <v>106</v>
      </c>
      <c r="C2790" s="9" t="s">
        <v>832</v>
      </c>
      <c r="D2790" s="15" t="s">
        <v>126</v>
      </c>
      <c r="E2790" s="9" t="s">
        <v>5131</v>
      </c>
      <c r="F2790" s="9"/>
      <c r="G2790" s="15" t="s">
        <v>122</v>
      </c>
      <c r="H2790" s="15" t="s">
        <v>836</v>
      </c>
      <c r="I2790" s="15"/>
    </row>
    <row r="2791" spans="1:9" ht="18" x14ac:dyDescent="0.25">
      <c r="A2791" s="13" t="s">
        <v>834</v>
      </c>
      <c r="B2791" s="13" t="s">
        <v>106</v>
      </c>
      <c r="C2791" s="7" t="s">
        <v>835</v>
      </c>
      <c r="D2791" s="13" t="s">
        <v>127</v>
      </c>
      <c r="E2791" s="7" t="s">
        <v>5132</v>
      </c>
      <c r="F2791" s="7" t="s">
        <v>5133</v>
      </c>
      <c r="G2791" s="13" t="s">
        <v>122</v>
      </c>
      <c r="H2791" s="13" t="s">
        <v>836</v>
      </c>
      <c r="I2791" s="13"/>
    </row>
    <row r="2792" spans="1:9" ht="18" x14ac:dyDescent="0.25">
      <c r="A2792" s="15" t="s">
        <v>834</v>
      </c>
      <c r="B2792" s="15" t="s">
        <v>106</v>
      </c>
      <c r="C2792" s="9" t="s">
        <v>835</v>
      </c>
      <c r="D2792" s="15" t="s">
        <v>126</v>
      </c>
      <c r="E2792" s="9" t="s">
        <v>5134</v>
      </c>
      <c r="F2792" s="9"/>
      <c r="G2792" s="15" t="s">
        <v>122</v>
      </c>
      <c r="H2792" s="15" t="s">
        <v>836</v>
      </c>
      <c r="I2792" s="15"/>
    </row>
    <row r="2793" spans="1:9" ht="18" x14ac:dyDescent="0.25">
      <c r="A2793" s="13" t="s">
        <v>834</v>
      </c>
      <c r="B2793" s="13" t="s">
        <v>106</v>
      </c>
      <c r="C2793" s="7" t="s">
        <v>835</v>
      </c>
      <c r="D2793" s="13" t="s">
        <v>127</v>
      </c>
      <c r="E2793" s="7" t="s">
        <v>5135</v>
      </c>
      <c r="F2793" s="7" t="s">
        <v>5136</v>
      </c>
      <c r="G2793" s="13" t="s">
        <v>122</v>
      </c>
      <c r="H2793" s="13" t="s">
        <v>836</v>
      </c>
      <c r="I2793" s="13"/>
    </row>
    <row r="2794" spans="1:9" ht="36" x14ac:dyDescent="0.25">
      <c r="A2794" s="15" t="s">
        <v>834</v>
      </c>
      <c r="B2794" s="15" t="s">
        <v>106</v>
      </c>
      <c r="C2794" s="9" t="s">
        <v>835</v>
      </c>
      <c r="D2794" s="15" t="s">
        <v>127</v>
      </c>
      <c r="E2794" s="9" t="s">
        <v>5137</v>
      </c>
      <c r="F2794" s="9"/>
      <c r="G2794" s="15" t="s">
        <v>122</v>
      </c>
      <c r="H2794" s="15" t="s">
        <v>836</v>
      </c>
      <c r="I2794" s="15"/>
    </row>
    <row r="2795" spans="1:9" ht="36" x14ac:dyDescent="0.25">
      <c r="A2795" s="13" t="s">
        <v>834</v>
      </c>
      <c r="B2795" s="13" t="s">
        <v>106</v>
      </c>
      <c r="C2795" s="7" t="s">
        <v>835</v>
      </c>
      <c r="D2795" s="13" t="s">
        <v>127</v>
      </c>
      <c r="E2795" s="7" t="s">
        <v>5138</v>
      </c>
      <c r="F2795" s="7" t="s">
        <v>5139</v>
      </c>
      <c r="G2795" s="13" t="s">
        <v>122</v>
      </c>
      <c r="H2795" s="13" t="s">
        <v>836</v>
      </c>
      <c r="I2795" s="13" t="s">
        <v>1275</v>
      </c>
    </row>
    <row r="2796" spans="1:9" ht="36" x14ac:dyDescent="0.25">
      <c r="A2796" s="15" t="s">
        <v>834</v>
      </c>
      <c r="B2796" s="15" t="s">
        <v>106</v>
      </c>
      <c r="C2796" s="9" t="s">
        <v>835</v>
      </c>
      <c r="D2796" s="15" t="s">
        <v>125</v>
      </c>
      <c r="E2796" s="9" t="s">
        <v>5140</v>
      </c>
      <c r="F2796" s="9"/>
      <c r="G2796" s="15" t="s">
        <v>123</v>
      </c>
      <c r="H2796" s="15" t="s">
        <v>836</v>
      </c>
      <c r="I2796" s="15"/>
    </row>
    <row r="2797" spans="1:9" ht="18" x14ac:dyDescent="0.25">
      <c r="A2797" s="13" t="s">
        <v>834</v>
      </c>
      <c r="B2797" s="13" t="s">
        <v>106</v>
      </c>
      <c r="C2797" s="7" t="s">
        <v>835</v>
      </c>
      <c r="D2797" s="13" t="s">
        <v>126</v>
      </c>
      <c r="E2797" s="7" t="s">
        <v>5141</v>
      </c>
      <c r="F2797" s="7"/>
      <c r="G2797" s="13" t="s">
        <v>122</v>
      </c>
      <c r="H2797" s="13" t="s">
        <v>836</v>
      </c>
      <c r="I2797" s="13"/>
    </row>
    <row r="2798" spans="1:9" ht="18" x14ac:dyDescent="0.25">
      <c r="A2798" s="15" t="s">
        <v>837</v>
      </c>
      <c r="B2798" s="15" t="s">
        <v>106</v>
      </c>
      <c r="C2798" s="9" t="s">
        <v>838</v>
      </c>
      <c r="D2798" s="15" t="s">
        <v>125</v>
      </c>
      <c r="E2798" s="9" t="s">
        <v>5142</v>
      </c>
      <c r="F2798" s="9"/>
      <c r="G2798" s="15" t="s">
        <v>123</v>
      </c>
      <c r="H2798" s="15" t="s">
        <v>5143</v>
      </c>
      <c r="I2798" s="15"/>
    </row>
    <row r="2799" spans="1:9" ht="18" x14ac:dyDescent="0.25">
      <c r="A2799" s="13" t="s">
        <v>837</v>
      </c>
      <c r="B2799" s="13" t="s">
        <v>106</v>
      </c>
      <c r="C2799" s="7" t="s">
        <v>838</v>
      </c>
      <c r="D2799" s="13" t="s">
        <v>126</v>
      </c>
      <c r="E2799" s="7" t="s">
        <v>5144</v>
      </c>
      <c r="F2799" s="7"/>
      <c r="G2799" s="13" t="s">
        <v>122</v>
      </c>
      <c r="H2799" s="13" t="s">
        <v>5143</v>
      </c>
      <c r="I2799" s="13"/>
    </row>
    <row r="2800" spans="1:9" ht="18" x14ac:dyDescent="0.25">
      <c r="A2800" s="15" t="s">
        <v>837</v>
      </c>
      <c r="B2800" s="15" t="s">
        <v>106</v>
      </c>
      <c r="C2800" s="9" t="s">
        <v>838</v>
      </c>
      <c r="D2800" s="15" t="s">
        <v>125</v>
      </c>
      <c r="E2800" s="9" t="s">
        <v>5145</v>
      </c>
      <c r="F2800" s="9"/>
      <c r="G2800" s="15" t="s">
        <v>123</v>
      </c>
      <c r="H2800" s="15" t="s">
        <v>5143</v>
      </c>
      <c r="I2800" s="15"/>
    </row>
    <row r="2801" spans="1:9" ht="18" x14ac:dyDescent="0.25">
      <c r="A2801" s="13" t="s">
        <v>837</v>
      </c>
      <c r="B2801" s="13" t="s">
        <v>106</v>
      </c>
      <c r="C2801" s="7" t="s">
        <v>838</v>
      </c>
      <c r="D2801" s="13" t="s">
        <v>126</v>
      </c>
      <c r="E2801" s="7" t="s">
        <v>5146</v>
      </c>
      <c r="F2801" s="7" t="s">
        <v>5147</v>
      </c>
      <c r="G2801" s="13" t="s">
        <v>122</v>
      </c>
      <c r="H2801" s="13" t="s">
        <v>5143</v>
      </c>
      <c r="I2801" s="13" t="s">
        <v>1275</v>
      </c>
    </row>
    <row r="2802" spans="1:9" ht="36" x14ac:dyDescent="0.25">
      <c r="A2802" s="15" t="s">
        <v>837</v>
      </c>
      <c r="B2802" s="15" t="s">
        <v>106</v>
      </c>
      <c r="C2802" s="9" t="s">
        <v>838</v>
      </c>
      <c r="D2802" s="15" t="s">
        <v>126</v>
      </c>
      <c r="E2802" s="9" t="s">
        <v>5148</v>
      </c>
      <c r="F2802" s="9" t="s">
        <v>5149</v>
      </c>
      <c r="G2802" s="15" t="s">
        <v>122</v>
      </c>
      <c r="H2802" s="15" t="s">
        <v>5143</v>
      </c>
      <c r="I2802" s="15"/>
    </row>
    <row r="2803" spans="1:9" ht="18" x14ac:dyDescent="0.25">
      <c r="A2803" s="13" t="s">
        <v>837</v>
      </c>
      <c r="B2803" s="13" t="s">
        <v>106</v>
      </c>
      <c r="C2803" s="7" t="s">
        <v>838</v>
      </c>
      <c r="D2803" s="13" t="s">
        <v>126</v>
      </c>
      <c r="E2803" s="7" t="s">
        <v>5150</v>
      </c>
      <c r="F2803" s="7"/>
      <c r="G2803" s="13" t="s">
        <v>122</v>
      </c>
      <c r="H2803" s="13" t="s">
        <v>5143</v>
      </c>
      <c r="I2803" s="13"/>
    </row>
    <row r="2804" spans="1:9" ht="18" x14ac:dyDescent="0.25">
      <c r="A2804" s="15" t="s">
        <v>837</v>
      </c>
      <c r="B2804" s="15" t="s">
        <v>106</v>
      </c>
      <c r="C2804" s="9" t="s">
        <v>838</v>
      </c>
      <c r="D2804" s="15" t="s">
        <v>126</v>
      </c>
      <c r="E2804" s="9" t="s">
        <v>5151</v>
      </c>
      <c r="F2804" s="9" t="s">
        <v>5152</v>
      </c>
      <c r="G2804" s="15" t="s">
        <v>122</v>
      </c>
      <c r="H2804" s="15" t="s">
        <v>5143</v>
      </c>
      <c r="I2804" s="15"/>
    </row>
    <row r="2805" spans="1:9" ht="18" x14ac:dyDescent="0.25">
      <c r="A2805" s="13" t="s">
        <v>837</v>
      </c>
      <c r="B2805" s="13" t="s">
        <v>106</v>
      </c>
      <c r="C2805" s="7" t="s">
        <v>838</v>
      </c>
      <c r="D2805" s="13" t="s">
        <v>126</v>
      </c>
      <c r="E2805" s="7" t="s">
        <v>5153</v>
      </c>
      <c r="F2805" s="7"/>
      <c r="G2805" s="13" t="s">
        <v>122</v>
      </c>
      <c r="H2805" s="13" t="s">
        <v>5143</v>
      </c>
      <c r="I2805" s="13"/>
    </row>
    <row r="2806" spans="1:9" ht="36" x14ac:dyDescent="0.25">
      <c r="A2806" s="15" t="s">
        <v>837</v>
      </c>
      <c r="B2806" s="15" t="s">
        <v>106</v>
      </c>
      <c r="C2806" s="9" t="s">
        <v>838</v>
      </c>
      <c r="D2806" s="15" t="s">
        <v>126</v>
      </c>
      <c r="E2806" s="9" t="s">
        <v>5154</v>
      </c>
      <c r="F2806" s="9" t="s">
        <v>5155</v>
      </c>
      <c r="G2806" s="15" t="s">
        <v>122</v>
      </c>
      <c r="H2806" s="15" t="s">
        <v>5143</v>
      </c>
      <c r="I2806" s="15" t="s">
        <v>1275</v>
      </c>
    </row>
    <row r="2807" spans="1:9" ht="18" x14ac:dyDescent="0.25">
      <c r="A2807" s="13" t="s">
        <v>837</v>
      </c>
      <c r="B2807" s="13" t="s">
        <v>106</v>
      </c>
      <c r="C2807" s="7" t="s">
        <v>838</v>
      </c>
      <c r="D2807" s="13" t="s">
        <v>125</v>
      </c>
      <c r="E2807" s="7" t="s">
        <v>5156</v>
      </c>
      <c r="F2807" s="7"/>
      <c r="G2807" s="13" t="s">
        <v>123</v>
      </c>
      <c r="H2807" s="13" t="s">
        <v>5157</v>
      </c>
      <c r="I2807" s="13" t="s">
        <v>1275</v>
      </c>
    </row>
    <row r="2808" spans="1:9" ht="18" x14ac:dyDescent="0.25">
      <c r="A2808" s="15" t="s">
        <v>837</v>
      </c>
      <c r="B2808" s="15" t="s">
        <v>106</v>
      </c>
      <c r="C2808" s="9" t="s">
        <v>838</v>
      </c>
      <c r="D2808" s="15" t="s">
        <v>126</v>
      </c>
      <c r="E2808" s="9" t="s">
        <v>5158</v>
      </c>
      <c r="F2808" s="9"/>
      <c r="G2808" s="15" t="s">
        <v>122</v>
      </c>
      <c r="H2808" s="15" t="s">
        <v>5157</v>
      </c>
      <c r="I2808" s="15" t="s">
        <v>1275</v>
      </c>
    </row>
    <row r="2809" spans="1:9" ht="36" x14ac:dyDescent="0.25">
      <c r="A2809" s="13" t="s">
        <v>837</v>
      </c>
      <c r="B2809" s="13" t="s">
        <v>106</v>
      </c>
      <c r="C2809" s="7" t="s">
        <v>838</v>
      </c>
      <c r="D2809" s="13" t="s">
        <v>126</v>
      </c>
      <c r="E2809" s="7" t="s">
        <v>5159</v>
      </c>
      <c r="F2809" s="7" t="s">
        <v>5160</v>
      </c>
      <c r="G2809" s="13" t="s">
        <v>122</v>
      </c>
      <c r="H2809" s="13" t="s">
        <v>5157</v>
      </c>
      <c r="I2809" s="13" t="s">
        <v>1275</v>
      </c>
    </row>
    <row r="2810" spans="1:9" ht="18" x14ac:dyDescent="0.25">
      <c r="A2810" s="15" t="s">
        <v>837</v>
      </c>
      <c r="B2810" s="15" t="s">
        <v>106</v>
      </c>
      <c r="C2810" s="9" t="s">
        <v>838</v>
      </c>
      <c r="D2810" s="15" t="s">
        <v>126</v>
      </c>
      <c r="E2810" s="9" t="s">
        <v>5161</v>
      </c>
      <c r="F2810" s="9"/>
      <c r="G2810" s="15" t="s">
        <v>122</v>
      </c>
      <c r="H2810" s="15" t="s">
        <v>5157</v>
      </c>
      <c r="I2810" s="15" t="s">
        <v>1275</v>
      </c>
    </row>
    <row r="2811" spans="1:9" ht="18" x14ac:dyDescent="0.25">
      <c r="A2811" s="13" t="s">
        <v>837</v>
      </c>
      <c r="B2811" s="13" t="s">
        <v>106</v>
      </c>
      <c r="C2811" s="7" t="s">
        <v>838</v>
      </c>
      <c r="D2811" s="13" t="s">
        <v>126</v>
      </c>
      <c r="E2811" s="7" t="s">
        <v>5162</v>
      </c>
      <c r="F2811" s="7"/>
      <c r="G2811" s="13" t="s">
        <v>122</v>
      </c>
      <c r="H2811" s="13" t="s">
        <v>5157</v>
      </c>
      <c r="I2811" s="13" t="s">
        <v>1275</v>
      </c>
    </row>
    <row r="2812" spans="1:9" ht="36" x14ac:dyDescent="0.25">
      <c r="A2812" s="15" t="s">
        <v>837</v>
      </c>
      <c r="B2812" s="15" t="s">
        <v>106</v>
      </c>
      <c r="C2812" s="9" t="s">
        <v>838</v>
      </c>
      <c r="D2812" s="15" t="s">
        <v>126</v>
      </c>
      <c r="E2812" s="9" t="s">
        <v>5163</v>
      </c>
      <c r="F2812" s="9" t="s">
        <v>5164</v>
      </c>
      <c r="G2812" s="15" t="s">
        <v>122</v>
      </c>
      <c r="H2812" s="15" t="s">
        <v>5157</v>
      </c>
      <c r="I2812" s="15" t="s">
        <v>1275</v>
      </c>
    </row>
    <row r="2813" spans="1:9" ht="36" x14ac:dyDescent="0.25">
      <c r="A2813" s="13" t="s">
        <v>837</v>
      </c>
      <c r="B2813" s="13" t="s">
        <v>106</v>
      </c>
      <c r="C2813" s="7" t="s">
        <v>838</v>
      </c>
      <c r="D2813" s="13" t="s">
        <v>126</v>
      </c>
      <c r="E2813" s="7" t="s">
        <v>5165</v>
      </c>
      <c r="F2813" s="7"/>
      <c r="G2813" s="13" t="s">
        <v>122</v>
      </c>
      <c r="H2813" s="13" t="s">
        <v>5166</v>
      </c>
      <c r="I2813" s="13" t="s">
        <v>1275</v>
      </c>
    </row>
    <row r="2814" spans="1:9" ht="18" x14ac:dyDescent="0.25">
      <c r="A2814" s="15" t="s">
        <v>837</v>
      </c>
      <c r="B2814" s="15" t="s">
        <v>106</v>
      </c>
      <c r="C2814" s="9" t="s">
        <v>838</v>
      </c>
      <c r="D2814" s="15" t="s">
        <v>126</v>
      </c>
      <c r="E2814" s="9" t="s">
        <v>5167</v>
      </c>
      <c r="F2814" s="9"/>
      <c r="G2814" s="15" t="s">
        <v>122</v>
      </c>
      <c r="H2814" s="15" t="s">
        <v>842</v>
      </c>
      <c r="I2814" s="15" t="s">
        <v>1275</v>
      </c>
    </row>
    <row r="2815" spans="1:9" ht="18" x14ac:dyDescent="0.25">
      <c r="A2815" s="13" t="s">
        <v>837</v>
      </c>
      <c r="B2815" s="13" t="s">
        <v>106</v>
      </c>
      <c r="C2815" s="7" t="s">
        <v>838</v>
      </c>
      <c r="D2815" s="13" t="s">
        <v>126</v>
      </c>
      <c r="E2815" s="7" t="s">
        <v>5168</v>
      </c>
      <c r="F2815" s="7" t="s">
        <v>5169</v>
      </c>
      <c r="G2815" s="13" t="s">
        <v>122</v>
      </c>
      <c r="H2815" s="13" t="s">
        <v>842</v>
      </c>
      <c r="I2815" s="13" t="s">
        <v>1275</v>
      </c>
    </row>
    <row r="2816" spans="1:9" ht="18" x14ac:dyDescent="0.25">
      <c r="A2816" s="15" t="s">
        <v>837</v>
      </c>
      <c r="B2816" s="15" t="s">
        <v>106</v>
      </c>
      <c r="C2816" s="9" t="s">
        <v>838</v>
      </c>
      <c r="D2816" s="15" t="s">
        <v>126</v>
      </c>
      <c r="E2816" s="9" t="s">
        <v>5170</v>
      </c>
      <c r="F2816" s="9"/>
      <c r="G2816" s="15" t="s">
        <v>122</v>
      </c>
      <c r="H2816" s="15" t="s">
        <v>842</v>
      </c>
      <c r="I2816" s="15" t="s">
        <v>1275</v>
      </c>
    </row>
    <row r="2817" spans="1:9" ht="18" x14ac:dyDescent="0.25">
      <c r="A2817" s="13" t="s">
        <v>837</v>
      </c>
      <c r="B2817" s="13" t="s">
        <v>106</v>
      </c>
      <c r="C2817" s="7" t="s">
        <v>838</v>
      </c>
      <c r="D2817" s="13" t="s">
        <v>125</v>
      </c>
      <c r="E2817" s="7" t="s">
        <v>5171</v>
      </c>
      <c r="F2817" s="7" t="s">
        <v>5172</v>
      </c>
      <c r="G2817" s="13" t="s">
        <v>121</v>
      </c>
      <c r="H2817" s="13" t="s">
        <v>842</v>
      </c>
      <c r="I2817" s="13"/>
    </row>
    <row r="2818" spans="1:9" ht="36" x14ac:dyDescent="0.25">
      <c r="A2818" s="15" t="s">
        <v>837</v>
      </c>
      <c r="B2818" s="15" t="s">
        <v>106</v>
      </c>
      <c r="C2818" s="9" t="s">
        <v>838</v>
      </c>
      <c r="D2818" s="15" t="s">
        <v>126</v>
      </c>
      <c r="E2818" s="9" t="s">
        <v>5173</v>
      </c>
      <c r="F2818" s="9"/>
      <c r="G2818" s="15" t="s">
        <v>122</v>
      </c>
      <c r="H2818" s="15" t="s">
        <v>842</v>
      </c>
      <c r="I2818" s="15"/>
    </row>
    <row r="2819" spans="1:9" ht="18" x14ac:dyDescent="0.25">
      <c r="A2819" s="13" t="s">
        <v>837</v>
      </c>
      <c r="B2819" s="13" t="s">
        <v>106</v>
      </c>
      <c r="C2819" s="7" t="s">
        <v>838</v>
      </c>
      <c r="D2819" s="13" t="s">
        <v>126</v>
      </c>
      <c r="E2819" s="7" t="s">
        <v>5174</v>
      </c>
      <c r="F2819" s="7"/>
      <c r="G2819" s="13" t="s">
        <v>122</v>
      </c>
      <c r="H2819" s="13" t="s">
        <v>842</v>
      </c>
      <c r="I2819" s="13"/>
    </row>
    <row r="2820" spans="1:9" ht="18" x14ac:dyDescent="0.25">
      <c r="A2820" s="15" t="s">
        <v>837</v>
      </c>
      <c r="B2820" s="15" t="s">
        <v>106</v>
      </c>
      <c r="C2820" s="9" t="s">
        <v>838</v>
      </c>
      <c r="D2820" s="15" t="s">
        <v>126</v>
      </c>
      <c r="E2820" s="9" t="s">
        <v>5175</v>
      </c>
      <c r="F2820" s="9"/>
      <c r="G2820" s="15" t="s">
        <v>122</v>
      </c>
      <c r="H2820" s="15" t="s">
        <v>842</v>
      </c>
      <c r="I2820" s="15"/>
    </row>
    <row r="2821" spans="1:9" ht="18" x14ac:dyDescent="0.25">
      <c r="A2821" s="13" t="s">
        <v>837</v>
      </c>
      <c r="B2821" s="13" t="s">
        <v>106</v>
      </c>
      <c r="C2821" s="7" t="s">
        <v>838</v>
      </c>
      <c r="D2821" s="13" t="s">
        <v>126</v>
      </c>
      <c r="E2821" s="7" t="s">
        <v>5176</v>
      </c>
      <c r="F2821" s="7" t="s">
        <v>5177</v>
      </c>
      <c r="G2821" s="13" t="s">
        <v>122</v>
      </c>
      <c r="H2821" s="13" t="s">
        <v>842</v>
      </c>
      <c r="I2821" s="13"/>
    </row>
    <row r="2822" spans="1:9" ht="36" x14ac:dyDescent="0.25">
      <c r="A2822" s="15" t="s">
        <v>837</v>
      </c>
      <c r="B2822" s="15" t="s">
        <v>106</v>
      </c>
      <c r="C2822" s="9" t="s">
        <v>838</v>
      </c>
      <c r="D2822" s="15" t="s">
        <v>126</v>
      </c>
      <c r="E2822" s="9" t="s">
        <v>5178</v>
      </c>
      <c r="F2822" s="9"/>
      <c r="G2822" s="15" t="s">
        <v>122</v>
      </c>
      <c r="H2822" s="15" t="s">
        <v>5179</v>
      </c>
      <c r="I2822" s="15"/>
    </row>
    <row r="2823" spans="1:9" ht="18" x14ac:dyDescent="0.25">
      <c r="A2823" s="13" t="s">
        <v>840</v>
      </c>
      <c r="B2823" s="13" t="s">
        <v>106</v>
      </c>
      <c r="C2823" s="7" t="s">
        <v>841</v>
      </c>
      <c r="D2823" s="13" t="s">
        <v>127</v>
      </c>
      <c r="E2823" s="7" t="s">
        <v>5180</v>
      </c>
      <c r="F2823" s="7"/>
      <c r="G2823" s="13" t="s">
        <v>121</v>
      </c>
      <c r="H2823" s="13" t="s">
        <v>842</v>
      </c>
      <c r="I2823" s="13"/>
    </row>
    <row r="2824" spans="1:9" ht="36" x14ac:dyDescent="0.25">
      <c r="A2824" s="15" t="s">
        <v>840</v>
      </c>
      <c r="B2824" s="15" t="s">
        <v>106</v>
      </c>
      <c r="C2824" s="9" t="s">
        <v>841</v>
      </c>
      <c r="D2824" s="15" t="s">
        <v>126</v>
      </c>
      <c r="E2824" s="9" t="s">
        <v>5181</v>
      </c>
      <c r="F2824" s="9" t="s">
        <v>5182</v>
      </c>
      <c r="G2824" s="15" t="s">
        <v>121</v>
      </c>
      <c r="H2824" s="15" t="s">
        <v>842</v>
      </c>
      <c r="I2824" s="15"/>
    </row>
    <row r="2825" spans="1:9" ht="18" x14ac:dyDescent="0.25">
      <c r="A2825" s="13" t="s">
        <v>843</v>
      </c>
      <c r="B2825" s="13" t="s">
        <v>106</v>
      </c>
      <c r="C2825" s="7" t="s">
        <v>844</v>
      </c>
      <c r="D2825" s="13" t="s">
        <v>126</v>
      </c>
      <c r="E2825" s="7" t="s">
        <v>5183</v>
      </c>
      <c r="F2825" s="7" t="s">
        <v>5184</v>
      </c>
      <c r="G2825" s="13" t="s">
        <v>122</v>
      </c>
      <c r="H2825" s="13" t="s">
        <v>5185</v>
      </c>
      <c r="I2825" s="13"/>
    </row>
    <row r="2826" spans="1:9" ht="36" x14ac:dyDescent="0.25">
      <c r="A2826" s="15" t="s">
        <v>843</v>
      </c>
      <c r="B2826" s="15" t="s">
        <v>106</v>
      </c>
      <c r="C2826" s="9" t="s">
        <v>844</v>
      </c>
      <c r="D2826" s="15" t="s">
        <v>126</v>
      </c>
      <c r="E2826" s="9" t="s">
        <v>5186</v>
      </c>
      <c r="F2826" s="9" t="s">
        <v>5187</v>
      </c>
      <c r="G2826" s="15" t="s">
        <v>122</v>
      </c>
      <c r="H2826" s="15" t="s">
        <v>5188</v>
      </c>
      <c r="I2826" s="15"/>
    </row>
    <row r="2827" spans="1:9" ht="36" x14ac:dyDescent="0.25">
      <c r="A2827" s="13" t="s">
        <v>843</v>
      </c>
      <c r="B2827" s="13" t="s">
        <v>106</v>
      </c>
      <c r="C2827" s="7" t="s">
        <v>844</v>
      </c>
      <c r="D2827" s="13" t="s">
        <v>125</v>
      </c>
      <c r="E2827" s="7" t="s">
        <v>5189</v>
      </c>
      <c r="F2827" s="7"/>
      <c r="G2827" s="13" t="s">
        <v>123</v>
      </c>
      <c r="H2827" s="13" t="s">
        <v>5185</v>
      </c>
      <c r="I2827" s="13"/>
    </row>
    <row r="2828" spans="1:9" ht="18" x14ac:dyDescent="0.25">
      <c r="A2828" s="15" t="s">
        <v>843</v>
      </c>
      <c r="B2828" s="15" t="s">
        <v>106</v>
      </c>
      <c r="C2828" s="9" t="s">
        <v>844</v>
      </c>
      <c r="D2828" s="15" t="s">
        <v>126</v>
      </c>
      <c r="E2828" s="9" t="s">
        <v>5190</v>
      </c>
      <c r="F2828" s="9"/>
      <c r="G2828" s="15" t="s">
        <v>122</v>
      </c>
      <c r="H2828" s="15" t="s">
        <v>5185</v>
      </c>
      <c r="I2828" s="15"/>
    </row>
    <row r="2829" spans="1:9" ht="36" x14ac:dyDescent="0.25">
      <c r="A2829" s="13" t="s">
        <v>843</v>
      </c>
      <c r="B2829" s="13" t="s">
        <v>106</v>
      </c>
      <c r="C2829" s="7" t="s">
        <v>844</v>
      </c>
      <c r="D2829" s="13" t="s">
        <v>126</v>
      </c>
      <c r="E2829" s="7" t="s">
        <v>5191</v>
      </c>
      <c r="F2829" s="7"/>
      <c r="G2829" s="13" t="s">
        <v>122</v>
      </c>
      <c r="H2829" s="13" t="s">
        <v>5185</v>
      </c>
      <c r="I2829" s="13"/>
    </row>
    <row r="2830" spans="1:9" ht="18" x14ac:dyDescent="0.25">
      <c r="A2830" s="15" t="s">
        <v>843</v>
      </c>
      <c r="B2830" s="15" t="s">
        <v>106</v>
      </c>
      <c r="C2830" s="9" t="s">
        <v>844</v>
      </c>
      <c r="D2830" s="15" t="s">
        <v>126</v>
      </c>
      <c r="E2830" s="9" t="s">
        <v>5192</v>
      </c>
      <c r="F2830" s="9"/>
      <c r="G2830" s="15" t="s">
        <v>122</v>
      </c>
      <c r="H2830" s="15" t="s">
        <v>5185</v>
      </c>
      <c r="I2830" s="15"/>
    </row>
    <row r="2831" spans="1:9" ht="18" x14ac:dyDescent="0.25">
      <c r="A2831" s="13" t="s">
        <v>843</v>
      </c>
      <c r="B2831" s="13" t="s">
        <v>106</v>
      </c>
      <c r="C2831" s="7" t="s">
        <v>844</v>
      </c>
      <c r="D2831" s="13" t="s">
        <v>126</v>
      </c>
      <c r="E2831" s="7" t="s">
        <v>5193</v>
      </c>
      <c r="F2831" s="7"/>
      <c r="G2831" s="13" t="s">
        <v>122</v>
      </c>
      <c r="H2831" s="13" t="s">
        <v>5185</v>
      </c>
      <c r="I2831" s="13"/>
    </row>
    <row r="2832" spans="1:9" ht="72" x14ac:dyDescent="0.25">
      <c r="A2832" s="15" t="s">
        <v>843</v>
      </c>
      <c r="B2832" s="15" t="s">
        <v>106</v>
      </c>
      <c r="C2832" s="9" t="s">
        <v>844</v>
      </c>
      <c r="D2832" s="15" t="s">
        <v>126</v>
      </c>
      <c r="E2832" s="9" t="s">
        <v>5194</v>
      </c>
      <c r="F2832" s="9" t="s">
        <v>5195</v>
      </c>
      <c r="G2832" s="15" t="s">
        <v>122</v>
      </c>
      <c r="H2832" s="15" t="s">
        <v>5185</v>
      </c>
      <c r="I2832" s="15" t="s">
        <v>1275</v>
      </c>
    </row>
    <row r="2833" spans="1:9" ht="18" x14ac:dyDescent="0.25">
      <c r="A2833" s="13" t="s">
        <v>843</v>
      </c>
      <c r="B2833" s="13" t="s">
        <v>106</v>
      </c>
      <c r="C2833" s="7" t="s">
        <v>844</v>
      </c>
      <c r="D2833" s="13" t="s">
        <v>127</v>
      </c>
      <c r="E2833" s="7" t="s">
        <v>5196</v>
      </c>
      <c r="F2833" s="7"/>
      <c r="G2833" s="13" t="s">
        <v>122</v>
      </c>
      <c r="H2833" s="13" t="s">
        <v>5185</v>
      </c>
      <c r="I2833" s="13"/>
    </row>
    <row r="2834" spans="1:9" ht="18" x14ac:dyDescent="0.25">
      <c r="A2834" s="15" t="s">
        <v>843</v>
      </c>
      <c r="B2834" s="15" t="s">
        <v>106</v>
      </c>
      <c r="C2834" s="9" t="s">
        <v>844</v>
      </c>
      <c r="D2834" s="15" t="s">
        <v>127</v>
      </c>
      <c r="E2834" s="9" t="s">
        <v>5197</v>
      </c>
      <c r="F2834" s="9"/>
      <c r="G2834" s="15" t="s">
        <v>122</v>
      </c>
      <c r="H2834" s="15" t="s">
        <v>5185</v>
      </c>
      <c r="I2834" s="15"/>
    </row>
    <row r="2835" spans="1:9" ht="18" x14ac:dyDescent="0.25">
      <c r="A2835" s="13" t="s">
        <v>843</v>
      </c>
      <c r="B2835" s="13" t="s">
        <v>106</v>
      </c>
      <c r="C2835" s="7" t="s">
        <v>844</v>
      </c>
      <c r="D2835" s="13" t="s">
        <v>127</v>
      </c>
      <c r="E2835" s="7" t="s">
        <v>5198</v>
      </c>
      <c r="F2835" s="7"/>
      <c r="G2835" s="13" t="s">
        <v>122</v>
      </c>
      <c r="H2835" s="13" t="s">
        <v>5185</v>
      </c>
      <c r="I2835" s="13"/>
    </row>
    <row r="2836" spans="1:9" ht="18" x14ac:dyDescent="0.25">
      <c r="A2836" s="15" t="s">
        <v>843</v>
      </c>
      <c r="B2836" s="15" t="s">
        <v>106</v>
      </c>
      <c r="C2836" s="9" t="s">
        <v>844</v>
      </c>
      <c r="D2836" s="15" t="s">
        <v>127</v>
      </c>
      <c r="E2836" s="9" t="s">
        <v>5199</v>
      </c>
      <c r="F2836" s="9"/>
      <c r="G2836" s="15" t="s">
        <v>122</v>
      </c>
      <c r="H2836" s="15" t="s">
        <v>5185</v>
      </c>
      <c r="I2836" s="15"/>
    </row>
    <row r="2837" spans="1:9" ht="18" x14ac:dyDescent="0.25">
      <c r="A2837" s="13" t="s">
        <v>843</v>
      </c>
      <c r="B2837" s="13" t="s">
        <v>106</v>
      </c>
      <c r="C2837" s="7" t="s">
        <v>844</v>
      </c>
      <c r="D2837" s="13" t="s">
        <v>126</v>
      </c>
      <c r="E2837" s="7" t="s">
        <v>5200</v>
      </c>
      <c r="F2837" s="7"/>
      <c r="G2837" s="13" t="s">
        <v>122</v>
      </c>
      <c r="H2837" s="13" t="s">
        <v>5188</v>
      </c>
      <c r="I2837" s="13" t="s">
        <v>1275</v>
      </c>
    </row>
    <row r="2838" spans="1:9" ht="18" x14ac:dyDescent="0.25">
      <c r="A2838" s="15" t="s">
        <v>843</v>
      </c>
      <c r="B2838" s="15" t="s">
        <v>106</v>
      </c>
      <c r="C2838" s="9" t="s">
        <v>844</v>
      </c>
      <c r="D2838" s="15" t="s">
        <v>126</v>
      </c>
      <c r="E2838" s="9" t="s">
        <v>5201</v>
      </c>
      <c r="F2838" s="9"/>
      <c r="G2838" s="15" t="s">
        <v>122</v>
      </c>
      <c r="H2838" s="15" t="s">
        <v>5188</v>
      </c>
      <c r="I2838" s="15" t="s">
        <v>1275</v>
      </c>
    </row>
    <row r="2839" spans="1:9" ht="18" x14ac:dyDescent="0.25">
      <c r="A2839" s="13" t="s">
        <v>846</v>
      </c>
      <c r="B2839" s="13" t="s">
        <v>106</v>
      </c>
      <c r="C2839" s="7" t="s">
        <v>847</v>
      </c>
      <c r="D2839" s="13" t="s">
        <v>125</v>
      </c>
      <c r="E2839" s="7" t="s">
        <v>5202</v>
      </c>
      <c r="F2839" s="7" t="s">
        <v>5203</v>
      </c>
      <c r="G2839" s="13" t="s">
        <v>123</v>
      </c>
      <c r="H2839" s="13" t="s">
        <v>5188</v>
      </c>
      <c r="I2839" s="13"/>
    </row>
    <row r="2840" spans="1:9" ht="18" x14ac:dyDescent="0.25">
      <c r="A2840" s="15" t="s">
        <v>846</v>
      </c>
      <c r="B2840" s="15" t="s">
        <v>106</v>
      </c>
      <c r="C2840" s="9" t="s">
        <v>847</v>
      </c>
      <c r="D2840" s="15" t="s">
        <v>126</v>
      </c>
      <c r="E2840" s="9" t="s">
        <v>5204</v>
      </c>
      <c r="F2840" s="9" t="s">
        <v>5205</v>
      </c>
      <c r="G2840" s="15" t="s">
        <v>121</v>
      </c>
      <c r="H2840" s="15" t="s">
        <v>5188</v>
      </c>
      <c r="I2840" s="15"/>
    </row>
    <row r="2841" spans="1:9" ht="18" x14ac:dyDescent="0.25">
      <c r="A2841" s="13" t="s">
        <v>846</v>
      </c>
      <c r="B2841" s="13" t="s">
        <v>106</v>
      </c>
      <c r="C2841" s="7" t="s">
        <v>847</v>
      </c>
      <c r="D2841" s="13" t="s">
        <v>126</v>
      </c>
      <c r="E2841" s="7" t="s">
        <v>5206</v>
      </c>
      <c r="F2841" s="7" t="s">
        <v>5207</v>
      </c>
      <c r="G2841" s="13" t="s">
        <v>121</v>
      </c>
      <c r="H2841" s="13" t="s">
        <v>5188</v>
      </c>
      <c r="I2841" s="13"/>
    </row>
    <row r="2842" spans="1:9" ht="18" x14ac:dyDescent="0.25">
      <c r="A2842" s="15" t="s">
        <v>846</v>
      </c>
      <c r="B2842" s="15" t="s">
        <v>106</v>
      </c>
      <c r="C2842" s="9" t="s">
        <v>847</v>
      </c>
      <c r="D2842" s="15" t="s">
        <v>126</v>
      </c>
      <c r="E2842" s="9" t="s">
        <v>5208</v>
      </c>
      <c r="F2842" s="9"/>
      <c r="G2842" s="15" t="s">
        <v>122</v>
      </c>
      <c r="H2842" s="15" t="s">
        <v>5188</v>
      </c>
      <c r="I2842" s="15"/>
    </row>
    <row r="2843" spans="1:9" ht="18" x14ac:dyDescent="0.25">
      <c r="A2843" s="13" t="s">
        <v>846</v>
      </c>
      <c r="B2843" s="13" t="s">
        <v>106</v>
      </c>
      <c r="C2843" s="7" t="s">
        <v>847</v>
      </c>
      <c r="D2843" s="13" t="s">
        <v>125</v>
      </c>
      <c r="E2843" s="7" t="s">
        <v>5209</v>
      </c>
      <c r="F2843" s="7"/>
      <c r="G2843" s="13" t="s">
        <v>123</v>
      </c>
      <c r="H2843" s="13" t="s">
        <v>5188</v>
      </c>
      <c r="I2843" s="13"/>
    </row>
    <row r="2844" spans="1:9" ht="18" x14ac:dyDescent="0.25">
      <c r="A2844" s="15" t="s">
        <v>846</v>
      </c>
      <c r="B2844" s="15" t="s">
        <v>106</v>
      </c>
      <c r="C2844" s="9" t="s">
        <v>847</v>
      </c>
      <c r="D2844" s="15" t="s">
        <v>126</v>
      </c>
      <c r="E2844" s="9" t="s">
        <v>5210</v>
      </c>
      <c r="F2844" s="9" t="s">
        <v>5147</v>
      </c>
      <c r="G2844" s="15" t="s">
        <v>122</v>
      </c>
      <c r="H2844" s="15" t="s">
        <v>5188</v>
      </c>
      <c r="I2844" s="15"/>
    </row>
    <row r="2845" spans="1:9" ht="36" x14ac:dyDescent="0.25">
      <c r="A2845" s="13" t="s">
        <v>846</v>
      </c>
      <c r="B2845" s="13" t="s">
        <v>106</v>
      </c>
      <c r="C2845" s="7" t="s">
        <v>847</v>
      </c>
      <c r="D2845" s="13" t="s">
        <v>125</v>
      </c>
      <c r="E2845" s="7" t="s">
        <v>5211</v>
      </c>
      <c r="F2845" s="7"/>
      <c r="G2845" s="13" t="s">
        <v>123</v>
      </c>
      <c r="H2845" s="13" t="s">
        <v>3443</v>
      </c>
      <c r="I2845" s="13" t="s">
        <v>1275</v>
      </c>
    </row>
    <row r="2846" spans="1:9" ht="18" x14ac:dyDescent="0.25">
      <c r="A2846" s="15" t="s">
        <v>846</v>
      </c>
      <c r="B2846" s="15" t="s">
        <v>106</v>
      </c>
      <c r="C2846" s="9" t="s">
        <v>847</v>
      </c>
      <c r="D2846" s="15" t="s">
        <v>127</v>
      </c>
      <c r="E2846" s="9" t="s">
        <v>5212</v>
      </c>
      <c r="F2846" s="9"/>
      <c r="G2846" s="15" t="s">
        <v>122</v>
      </c>
      <c r="H2846" s="15" t="s">
        <v>3443</v>
      </c>
      <c r="I2846" s="15"/>
    </row>
    <row r="2847" spans="1:9" ht="18" x14ac:dyDescent="0.25">
      <c r="A2847" s="13" t="s">
        <v>846</v>
      </c>
      <c r="B2847" s="13" t="s">
        <v>106</v>
      </c>
      <c r="C2847" s="7" t="s">
        <v>847</v>
      </c>
      <c r="D2847" s="13" t="s">
        <v>127</v>
      </c>
      <c r="E2847" s="7" t="s">
        <v>5213</v>
      </c>
      <c r="F2847" s="7"/>
      <c r="G2847" s="13" t="s">
        <v>122</v>
      </c>
      <c r="H2847" s="13" t="s">
        <v>3443</v>
      </c>
      <c r="I2847" s="13"/>
    </row>
    <row r="2848" spans="1:9" ht="18" x14ac:dyDescent="0.25">
      <c r="A2848" s="15" t="s">
        <v>846</v>
      </c>
      <c r="B2848" s="15" t="s">
        <v>106</v>
      </c>
      <c r="C2848" s="9" t="s">
        <v>847</v>
      </c>
      <c r="D2848" s="15" t="s">
        <v>125</v>
      </c>
      <c r="E2848" s="9" t="s">
        <v>5214</v>
      </c>
      <c r="F2848" s="9"/>
      <c r="G2848" s="15" t="s">
        <v>123</v>
      </c>
      <c r="H2848" s="15" t="s">
        <v>3443</v>
      </c>
      <c r="I2848" s="15"/>
    </row>
    <row r="2849" spans="1:9" ht="18" x14ac:dyDescent="0.25">
      <c r="A2849" s="13" t="s">
        <v>846</v>
      </c>
      <c r="B2849" s="13" t="s">
        <v>106</v>
      </c>
      <c r="C2849" s="7" t="s">
        <v>847</v>
      </c>
      <c r="D2849" s="13" t="s">
        <v>126</v>
      </c>
      <c r="E2849" s="7" t="s">
        <v>5215</v>
      </c>
      <c r="F2849" s="7" t="s">
        <v>5216</v>
      </c>
      <c r="G2849" s="13" t="s">
        <v>122</v>
      </c>
      <c r="H2849" s="13" t="s">
        <v>3443</v>
      </c>
      <c r="I2849" s="13"/>
    </row>
    <row r="2850" spans="1:9" ht="18" x14ac:dyDescent="0.25">
      <c r="A2850" s="15" t="s">
        <v>846</v>
      </c>
      <c r="B2850" s="15" t="s">
        <v>106</v>
      </c>
      <c r="C2850" s="9" t="s">
        <v>847</v>
      </c>
      <c r="D2850" s="15" t="s">
        <v>127</v>
      </c>
      <c r="E2850" s="9" t="s">
        <v>5217</v>
      </c>
      <c r="F2850" s="9" t="s">
        <v>5218</v>
      </c>
      <c r="G2850" s="15" t="s">
        <v>122</v>
      </c>
      <c r="H2850" s="15" t="s">
        <v>3443</v>
      </c>
      <c r="I2850" s="15"/>
    </row>
    <row r="2851" spans="1:9" ht="36" x14ac:dyDescent="0.25">
      <c r="A2851" s="13" t="s">
        <v>849</v>
      </c>
      <c r="B2851" s="13" t="s">
        <v>106</v>
      </c>
      <c r="C2851" s="7" t="s">
        <v>850</v>
      </c>
      <c r="D2851" s="13" t="s">
        <v>125</v>
      </c>
      <c r="E2851" s="7" t="s">
        <v>5219</v>
      </c>
      <c r="F2851" s="7"/>
      <c r="G2851" s="13" t="s">
        <v>123</v>
      </c>
      <c r="H2851" s="13" t="s">
        <v>3457</v>
      </c>
      <c r="I2851" s="13"/>
    </row>
    <row r="2852" spans="1:9" ht="36" x14ac:dyDescent="0.25">
      <c r="A2852" s="15" t="s">
        <v>849</v>
      </c>
      <c r="B2852" s="15" t="s">
        <v>106</v>
      </c>
      <c r="C2852" s="9" t="s">
        <v>850</v>
      </c>
      <c r="D2852" s="15" t="s">
        <v>125</v>
      </c>
      <c r="E2852" s="9" t="s">
        <v>5220</v>
      </c>
      <c r="F2852" s="9"/>
      <c r="G2852" s="15" t="s">
        <v>121</v>
      </c>
      <c r="H2852" s="15" t="s">
        <v>3457</v>
      </c>
      <c r="I2852" s="15"/>
    </row>
    <row r="2853" spans="1:9" ht="36" x14ac:dyDescent="0.25">
      <c r="A2853" s="13" t="s">
        <v>849</v>
      </c>
      <c r="B2853" s="13" t="s">
        <v>106</v>
      </c>
      <c r="C2853" s="7" t="s">
        <v>850</v>
      </c>
      <c r="D2853" s="13" t="s">
        <v>124</v>
      </c>
      <c r="E2853" s="7" t="s">
        <v>5221</v>
      </c>
      <c r="F2853" s="7"/>
      <c r="G2853" s="13" t="s">
        <v>123</v>
      </c>
      <c r="H2853" s="13" t="s">
        <v>3457</v>
      </c>
      <c r="I2853" s="13"/>
    </row>
    <row r="2854" spans="1:9" ht="36" x14ac:dyDescent="0.25">
      <c r="A2854" s="15" t="s">
        <v>849</v>
      </c>
      <c r="B2854" s="15" t="s">
        <v>106</v>
      </c>
      <c r="C2854" s="9" t="s">
        <v>850</v>
      </c>
      <c r="D2854" s="15" t="s">
        <v>125</v>
      </c>
      <c r="E2854" s="9" t="s">
        <v>5222</v>
      </c>
      <c r="F2854" s="9"/>
      <c r="G2854" s="15" t="s">
        <v>122</v>
      </c>
      <c r="H2854" s="15" t="s">
        <v>3457</v>
      </c>
      <c r="I2854" s="15"/>
    </row>
    <row r="2855" spans="1:9" ht="36" x14ac:dyDescent="0.25">
      <c r="A2855" s="13" t="s">
        <v>849</v>
      </c>
      <c r="B2855" s="13" t="s">
        <v>106</v>
      </c>
      <c r="C2855" s="7" t="s">
        <v>850</v>
      </c>
      <c r="D2855" s="13" t="s">
        <v>125</v>
      </c>
      <c r="E2855" s="7" t="s">
        <v>5223</v>
      </c>
      <c r="F2855" s="7"/>
      <c r="G2855" s="13" t="s">
        <v>123</v>
      </c>
      <c r="H2855" s="13" t="s">
        <v>5224</v>
      </c>
      <c r="I2855" s="13" t="s">
        <v>1275</v>
      </c>
    </row>
    <row r="2856" spans="1:9" ht="36" x14ac:dyDescent="0.25">
      <c r="A2856" s="15" t="s">
        <v>849</v>
      </c>
      <c r="B2856" s="15" t="s">
        <v>106</v>
      </c>
      <c r="C2856" s="9" t="s">
        <v>850</v>
      </c>
      <c r="D2856" s="15" t="s">
        <v>125</v>
      </c>
      <c r="E2856" s="9" t="s">
        <v>5225</v>
      </c>
      <c r="F2856" s="9"/>
      <c r="G2856" s="15" t="s">
        <v>123</v>
      </c>
      <c r="H2856" s="15" t="s">
        <v>5224</v>
      </c>
      <c r="I2856" s="15" t="s">
        <v>1275</v>
      </c>
    </row>
    <row r="2857" spans="1:9" ht="36" x14ac:dyDescent="0.25">
      <c r="A2857" s="13" t="s">
        <v>849</v>
      </c>
      <c r="B2857" s="13" t="s">
        <v>106</v>
      </c>
      <c r="C2857" s="7" t="s">
        <v>850</v>
      </c>
      <c r="D2857" s="13" t="s">
        <v>125</v>
      </c>
      <c r="E2857" s="7" t="s">
        <v>5226</v>
      </c>
      <c r="F2857" s="7"/>
      <c r="G2857" s="13" t="s">
        <v>123</v>
      </c>
      <c r="H2857" s="13" t="s">
        <v>5224</v>
      </c>
      <c r="I2857" s="13"/>
    </row>
    <row r="2858" spans="1:9" ht="36" x14ac:dyDescent="0.25">
      <c r="A2858" s="15" t="s">
        <v>849</v>
      </c>
      <c r="B2858" s="15" t="s">
        <v>106</v>
      </c>
      <c r="C2858" s="9" t="s">
        <v>850</v>
      </c>
      <c r="D2858" s="15" t="s">
        <v>125</v>
      </c>
      <c r="E2858" s="9" t="s">
        <v>5227</v>
      </c>
      <c r="F2858" s="9" t="s">
        <v>5228</v>
      </c>
      <c r="G2858" s="15" t="s">
        <v>121</v>
      </c>
      <c r="H2858" s="15" t="s">
        <v>5224</v>
      </c>
      <c r="I2858" s="15"/>
    </row>
    <row r="2859" spans="1:9" ht="36" x14ac:dyDescent="0.25">
      <c r="A2859" s="13" t="s">
        <v>849</v>
      </c>
      <c r="B2859" s="13" t="s">
        <v>106</v>
      </c>
      <c r="C2859" s="7" t="s">
        <v>850</v>
      </c>
      <c r="D2859" s="13" t="s">
        <v>125</v>
      </c>
      <c r="E2859" s="7" t="s">
        <v>5229</v>
      </c>
      <c r="F2859" s="7"/>
      <c r="G2859" s="13" t="s">
        <v>123</v>
      </c>
      <c r="H2859" s="13" t="s">
        <v>5224</v>
      </c>
      <c r="I2859" s="13"/>
    </row>
    <row r="2860" spans="1:9" ht="36" x14ac:dyDescent="0.25">
      <c r="A2860" s="15" t="s">
        <v>849</v>
      </c>
      <c r="B2860" s="15" t="s">
        <v>106</v>
      </c>
      <c r="C2860" s="9" t="s">
        <v>850</v>
      </c>
      <c r="D2860" s="15" t="s">
        <v>125</v>
      </c>
      <c r="E2860" s="9" t="s">
        <v>5230</v>
      </c>
      <c r="F2860" s="9" t="s">
        <v>5231</v>
      </c>
      <c r="G2860" s="15" t="s">
        <v>123</v>
      </c>
      <c r="H2860" s="15" t="s">
        <v>5224</v>
      </c>
      <c r="I2860" s="15"/>
    </row>
    <row r="2861" spans="1:9" ht="36" x14ac:dyDescent="0.25">
      <c r="A2861" s="13" t="s">
        <v>849</v>
      </c>
      <c r="B2861" s="13" t="s">
        <v>106</v>
      </c>
      <c r="C2861" s="7" t="s">
        <v>850</v>
      </c>
      <c r="D2861" s="13" t="s">
        <v>126</v>
      </c>
      <c r="E2861" s="7" t="s">
        <v>5232</v>
      </c>
      <c r="F2861" s="7"/>
      <c r="G2861" s="13" t="s">
        <v>122</v>
      </c>
      <c r="H2861" s="13" t="s">
        <v>5224</v>
      </c>
      <c r="I2861" s="13"/>
    </row>
    <row r="2862" spans="1:9" ht="36" x14ac:dyDescent="0.25">
      <c r="A2862" s="15" t="s">
        <v>849</v>
      </c>
      <c r="B2862" s="15" t="s">
        <v>106</v>
      </c>
      <c r="C2862" s="9" t="s">
        <v>850</v>
      </c>
      <c r="D2862" s="15" t="s">
        <v>125</v>
      </c>
      <c r="E2862" s="9" t="s">
        <v>5233</v>
      </c>
      <c r="F2862" s="9"/>
      <c r="G2862" s="15" t="s">
        <v>123</v>
      </c>
      <c r="H2862" s="15" t="s">
        <v>5224</v>
      </c>
      <c r="I2862" s="15"/>
    </row>
    <row r="2863" spans="1:9" ht="36" x14ac:dyDescent="0.25">
      <c r="A2863" s="13" t="s">
        <v>849</v>
      </c>
      <c r="B2863" s="13" t="s">
        <v>106</v>
      </c>
      <c r="C2863" s="7" t="s">
        <v>850</v>
      </c>
      <c r="D2863" s="13" t="s">
        <v>125</v>
      </c>
      <c r="E2863" s="7" t="s">
        <v>5234</v>
      </c>
      <c r="F2863" s="7"/>
      <c r="G2863" s="13" t="s">
        <v>123</v>
      </c>
      <c r="H2863" s="13" t="s">
        <v>5224</v>
      </c>
      <c r="I2863" s="13"/>
    </row>
    <row r="2864" spans="1:9" ht="36" x14ac:dyDescent="0.25">
      <c r="A2864" s="15" t="s">
        <v>849</v>
      </c>
      <c r="B2864" s="15" t="s">
        <v>106</v>
      </c>
      <c r="C2864" s="9" t="s">
        <v>850</v>
      </c>
      <c r="D2864" s="15" t="s">
        <v>126</v>
      </c>
      <c r="E2864" s="9" t="s">
        <v>5235</v>
      </c>
      <c r="F2864" s="9" t="s">
        <v>5236</v>
      </c>
      <c r="G2864" s="15" t="s">
        <v>122</v>
      </c>
      <c r="H2864" s="15" t="s">
        <v>5224</v>
      </c>
      <c r="I2864" s="15"/>
    </row>
    <row r="2865" spans="1:9" ht="18" x14ac:dyDescent="0.25">
      <c r="A2865" s="13" t="s">
        <v>852</v>
      </c>
      <c r="B2865" s="13" t="s">
        <v>106</v>
      </c>
      <c r="C2865" s="7" t="s">
        <v>853</v>
      </c>
      <c r="D2865" s="13" t="s">
        <v>126</v>
      </c>
      <c r="E2865" s="7" t="s">
        <v>5237</v>
      </c>
      <c r="F2865" s="7" t="s">
        <v>5238</v>
      </c>
      <c r="G2865" s="13" t="s">
        <v>122</v>
      </c>
      <c r="H2865" s="13" t="s">
        <v>5224</v>
      </c>
      <c r="I2865" s="13"/>
    </row>
    <row r="2866" spans="1:9" ht="18" x14ac:dyDescent="0.25">
      <c r="A2866" s="15" t="s">
        <v>852</v>
      </c>
      <c r="B2866" s="15" t="s">
        <v>106</v>
      </c>
      <c r="C2866" s="9" t="s">
        <v>853</v>
      </c>
      <c r="D2866" s="15" t="s">
        <v>126</v>
      </c>
      <c r="E2866" s="9" t="s">
        <v>5239</v>
      </c>
      <c r="F2866" s="9" t="s">
        <v>5240</v>
      </c>
      <c r="G2866" s="15" t="s">
        <v>121</v>
      </c>
      <c r="H2866" s="15" t="s">
        <v>5224</v>
      </c>
      <c r="I2866" s="15"/>
    </row>
    <row r="2867" spans="1:9" ht="18" x14ac:dyDescent="0.25">
      <c r="A2867" s="13" t="s">
        <v>852</v>
      </c>
      <c r="B2867" s="13" t="s">
        <v>106</v>
      </c>
      <c r="C2867" s="7" t="s">
        <v>853</v>
      </c>
      <c r="D2867" s="13" t="s">
        <v>126</v>
      </c>
      <c r="E2867" s="7" t="s">
        <v>5241</v>
      </c>
      <c r="F2867" s="7" t="s">
        <v>5242</v>
      </c>
      <c r="G2867" s="13" t="s">
        <v>121</v>
      </c>
      <c r="H2867" s="13" t="s">
        <v>5243</v>
      </c>
      <c r="I2867" s="13"/>
    </row>
    <row r="2868" spans="1:9" ht="36" x14ac:dyDescent="0.25">
      <c r="A2868" s="15" t="s">
        <v>852</v>
      </c>
      <c r="B2868" s="15" t="s">
        <v>106</v>
      </c>
      <c r="C2868" s="9" t="s">
        <v>853</v>
      </c>
      <c r="D2868" s="15" t="s">
        <v>126</v>
      </c>
      <c r="E2868" s="9" t="s">
        <v>5244</v>
      </c>
      <c r="F2868" s="9" t="s">
        <v>5245</v>
      </c>
      <c r="G2868" s="15" t="s">
        <v>122</v>
      </c>
      <c r="H2868" s="15" t="s">
        <v>5243</v>
      </c>
      <c r="I2868" s="15"/>
    </row>
    <row r="2869" spans="1:9" ht="18" x14ac:dyDescent="0.25">
      <c r="A2869" s="13" t="s">
        <v>852</v>
      </c>
      <c r="B2869" s="13" t="s">
        <v>106</v>
      </c>
      <c r="C2869" s="7" t="s">
        <v>853</v>
      </c>
      <c r="D2869" s="13" t="s">
        <v>126</v>
      </c>
      <c r="E2869" s="7" t="s">
        <v>5246</v>
      </c>
      <c r="F2869" s="7" t="s">
        <v>5247</v>
      </c>
      <c r="G2869" s="13" t="s">
        <v>122</v>
      </c>
      <c r="H2869" s="13" t="s">
        <v>5243</v>
      </c>
      <c r="I2869" s="13"/>
    </row>
    <row r="2870" spans="1:9" ht="18" x14ac:dyDescent="0.25">
      <c r="A2870" s="15" t="s">
        <v>852</v>
      </c>
      <c r="B2870" s="15" t="s">
        <v>106</v>
      </c>
      <c r="C2870" s="9" t="s">
        <v>853</v>
      </c>
      <c r="D2870" s="15" t="s">
        <v>126</v>
      </c>
      <c r="E2870" s="9" t="s">
        <v>5248</v>
      </c>
      <c r="F2870" s="9" t="s">
        <v>5249</v>
      </c>
      <c r="G2870" s="15" t="s">
        <v>122</v>
      </c>
      <c r="H2870" s="15" t="s">
        <v>5243</v>
      </c>
      <c r="I2870" s="15"/>
    </row>
    <row r="2871" spans="1:9" ht="18" x14ac:dyDescent="0.25">
      <c r="A2871" s="13" t="s">
        <v>852</v>
      </c>
      <c r="B2871" s="13" t="s">
        <v>106</v>
      </c>
      <c r="C2871" s="7" t="s">
        <v>853</v>
      </c>
      <c r="D2871" s="13" t="s">
        <v>125</v>
      </c>
      <c r="E2871" s="7" t="s">
        <v>5250</v>
      </c>
      <c r="F2871" s="7" t="s">
        <v>5251</v>
      </c>
      <c r="G2871" s="13" t="s">
        <v>123</v>
      </c>
      <c r="H2871" s="13" t="s">
        <v>5243</v>
      </c>
      <c r="I2871" s="13"/>
    </row>
    <row r="2872" spans="1:9" ht="18" x14ac:dyDescent="0.25">
      <c r="A2872" s="15" t="s">
        <v>852</v>
      </c>
      <c r="B2872" s="15" t="s">
        <v>106</v>
      </c>
      <c r="C2872" s="9" t="s">
        <v>853</v>
      </c>
      <c r="D2872" s="15" t="s">
        <v>126</v>
      </c>
      <c r="E2872" s="9" t="s">
        <v>5252</v>
      </c>
      <c r="F2872" s="9" t="s">
        <v>5253</v>
      </c>
      <c r="G2872" s="15" t="s">
        <v>122</v>
      </c>
      <c r="H2872" s="15" t="s">
        <v>5243</v>
      </c>
      <c r="I2872" s="15"/>
    </row>
    <row r="2873" spans="1:9" ht="36" x14ac:dyDescent="0.25">
      <c r="A2873" s="13" t="s">
        <v>852</v>
      </c>
      <c r="B2873" s="13" t="s">
        <v>106</v>
      </c>
      <c r="C2873" s="7" t="s">
        <v>853</v>
      </c>
      <c r="D2873" s="13" t="s">
        <v>126</v>
      </c>
      <c r="E2873" s="7" t="s">
        <v>5254</v>
      </c>
      <c r="F2873" s="7"/>
      <c r="G2873" s="13" t="s">
        <v>122</v>
      </c>
      <c r="H2873" s="13" t="s">
        <v>5224</v>
      </c>
      <c r="I2873" s="13" t="s">
        <v>1275</v>
      </c>
    </row>
    <row r="2874" spans="1:9" ht="36" x14ac:dyDescent="0.25">
      <c r="A2874" s="15" t="s">
        <v>852</v>
      </c>
      <c r="B2874" s="15" t="s">
        <v>106</v>
      </c>
      <c r="C2874" s="9" t="s">
        <v>853</v>
      </c>
      <c r="D2874" s="15" t="s">
        <v>126</v>
      </c>
      <c r="E2874" s="9" t="s">
        <v>5255</v>
      </c>
      <c r="F2874" s="9"/>
      <c r="G2874" s="15" t="s">
        <v>122</v>
      </c>
      <c r="H2874" s="15" t="s">
        <v>5224</v>
      </c>
      <c r="I2874" s="15" t="s">
        <v>1275</v>
      </c>
    </row>
    <row r="2875" spans="1:9" ht="36" x14ac:dyDescent="0.25">
      <c r="A2875" s="13" t="s">
        <v>852</v>
      </c>
      <c r="B2875" s="13" t="s">
        <v>106</v>
      </c>
      <c r="C2875" s="7" t="s">
        <v>853</v>
      </c>
      <c r="D2875" s="13" t="s">
        <v>126</v>
      </c>
      <c r="E2875" s="7" t="s">
        <v>5256</v>
      </c>
      <c r="F2875" s="7"/>
      <c r="G2875" s="13" t="s">
        <v>121</v>
      </c>
      <c r="H2875" s="13" t="s">
        <v>5224</v>
      </c>
      <c r="I2875" s="13" t="s">
        <v>1275</v>
      </c>
    </row>
    <row r="2876" spans="1:9" ht="18" x14ac:dyDescent="0.25">
      <c r="A2876" s="15" t="s">
        <v>852</v>
      </c>
      <c r="B2876" s="15" t="s">
        <v>106</v>
      </c>
      <c r="C2876" s="9" t="s">
        <v>853</v>
      </c>
      <c r="D2876" s="15" t="s">
        <v>126</v>
      </c>
      <c r="E2876" s="9" t="s">
        <v>5257</v>
      </c>
      <c r="F2876" s="9"/>
      <c r="G2876" s="15" t="s">
        <v>122</v>
      </c>
      <c r="H2876" s="15" t="s">
        <v>5224</v>
      </c>
      <c r="I2876" s="15" t="s">
        <v>1275</v>
      </c>
    </row>
    <row r="2877" spans="1:9" ht="18" x14ac:dyDescent="0.25">
      <c r="A2877" s="13" t="s">
        <v>852</v>
      </c>
      <c r="B2877" s="13" t="s">
        <v>106</v>
      </c>
      <c r="C2877" s="7" t="s">
        <v>853</v>
      </c>
      <c r="D2877" s="13" t="s">
        <v>126</v>
      </c>
      <c r="E2877" s="7" t="s">
        <v>5258</v>
      </c>
      <c r="F2877" s="7"/>
      <c r="G2877" s="13" t="s">
        <v>121</v>
      </c>
      <c r="H2877" s="13" t="s">
        <v>5259</v>
      </c>
      <c r="I2877" s="13" t="s">
        <v>1275</v>
      </c>
    </row>
    <row r="2878" spans="1:9" ht="18" x14ac:dyDescent="0.25">
      <c r="A2878" s="15" t="s">
        <v>852</v>
      </c>
      <c r="B2878" s="15" t="s">
        <v>106</v>
      </c>
      <c r="C2878" s="9" t="s">
        <v>853</v>
      </c>
      <c r="D2878" s="15" t="s">
        <v>126</v>
      </c>
      <c r="E2878" s="9" t="s">
        <v>5260</v>
      </c>
      <c r="F2878" s="9"/>
      <c r="G2878" s="15" t="s">
        <v>121</v>
      </c>
      <c r="H2878" s="15" t="s">
        <v>5243</v>
      </c>
      <c r="I2878" s="15"/>
    </row>
    <row r="2879" spans="1:9" ht="18" x14ac:dyDescent="0.25">
      <c r="A2879" s="13" t="s">
        <v>852</v>
      </c>
      <c r="B2879" s="13" t="s">
        <v>106</v>
      </c>
      <c r="C2879" s="7" t="s">
        <v>853</v>
      </c>
      <c r="D2879" s="13" t="s">
        <v>126</v>
      </c>
      <c r="E2879" s="7" t="s">
        <v>5261</v>
      </c>
      <c r="F2879" s="7"/>
      <c r="G2879" s="13" t="s">
        <v>122</v>
      </c>
      <c r="H2879" s="13" t="s">
        <v>5243</v>
      </c>
      <c r="I2879" s="13"/>
    </row>
    <row r="2880" spans="1:9" ht="18" x14ac:dyDescent="0.25">
      <c r="A2880" s="15" t="s">
        <v>852</v>
      </c>
      <c r="B2880" s="15" t="s">
        <v>106</v>
      </c>
      <c r="C2880" s="9" t="s">
        <v>853</v>
      </c>
      <c r="D2880" s="15" t="s">
        <v>126</v>
      </c>
      <c r="E2880" s="9" t="s">
        <v>5262</v>
      </c>
      <c r="F2880" s="9"/>
      <c r="G2880" s="15" t="s">
        <v>121</v>
      </c>
      <c r="H2880" s="15" t="s">
        <v>5243</v>
      </c>
      <c r="I2880" s="15"/>
    </row>
    <row r="2881" spans="1:9" ht="18" x14ac:dyDescent="0.25">
      <c r="A2881" s="13" t="s">
        <v>852</v>
      </c>
      <c r="B2881" s="13" t="s">
        <v>106</v>
      </c>
      <c r="C2881" s="7" t="s">
        <v>853</v>
      </c>
      <c r="D2881" s="13" t="s">
        <v>126</v>
      </c>
      <c r="E2881" s="7" t="s">
        <v>5263</v>
      </c>
      <c r="F2881" s="7"/>
      <c r="G2881" s="13" t="s">
        <v>122</v>
      </c>
      <c r="H2881" s="13" t="s">
        <v>5243</v>
      </c>
      <c r="I2881" s="13"/>
    </row>
    <row r="2882" spans="1:9" ht="18" x14ac:dyDescent="0.25">
      <c r="A2882" s="15" t="s">
        <v>852</v>
      </c>
      <c r="B2882" s="15" t="s">
        <v>106</v>
      </c>
      <c r="C2882" s="9" t="s">
        <v>853</v>
      </c>
      <c r="D2882" s="15" t="s">
        <v>126</v>
      </c>
      <c r="E2882" s="9" t="s">
        <v>5264</v>
      </c>
      <c r="F2882" s="9"/>
      <c r="G2882" s="15" t="s">
        <v>122</v>
      </c>
      <c r="H2882" s="15" t="s">
        <v>5243</v>
      </c>
      <c r="I2882" s="15"/>
    </row>
    <row r="2883" spans="1:9" ht="18" x14ac:dyDescent="0.25">
      <c r="A2883" s="13" t="s">
        <v>852</v>
      </c>
      <c r="B2883" s="13" t="s">
        <v>106</v>
      </c>
      <c r="C2883" s="7" t="s">
        <v>853</v>
      </c>
      <c r="D2883" s="13" t="s">
        <v>126</v>
      </c>
      <c r="E2883" s="7" t="s">
        <v>5265</v>
      </c>
      <c r="F2883" s="7"/>
      <c r="G2883" s="13" t="s">
        <v>122</v>
      </c>
      <c r="H2883" s="13" t="s">
        <v>5243</v>
      </c>
      <c r="I2883" s="13"/>
    </row>
    <row r="2884" spans="1:9" ht="18" x14ac:dyDescent="0.25">
      <c r="A2884" s="15" t="s">
        <v>852</v>
      </c>
      <c r="B2884" s="15" t="s">
        <v>106</v>
      </c>
      <c r="C2884" s="9" t="s">
        <v>853</v>
      </c>
      <c r="D2884" s="15" t="s">
        <v>126</v>
      </c>
      <c r="E2884" s="9" t="s">
        <v>5266</v>
      </c>
      <c r="F2884" s="9"/>
      <c r="G2884" s="15" t="s">
        <v>121</v>
      </c>
      <c r="H2884" s="15" t="s">
        <v>5243</v>
      </c>
      <c r="I2884" s="15"/>
    </row>
    <row r="2885" spans="1:9" ht="18" x14ac:dyDescent="0.25">
      <c r="A2885" s="13" t="s">
        <v>852</v>
      </c>
      <c r="B2885" s="13" t="s">
        <v>106</v>
      </c>
      <c r="C2885" s="7" t="s">
        <v>853</v>
      </c>
      <c r="D2885" s="13" t="s">
        <v>125</v>
      </c>
      <c r="E2885" s="7" t="s">
        <v>5267</v>
      </c>
      <c r="F2885" s="7"/>
      <c r="G2885" s="13" t="s">
        <v>123</v>
      </c>
      <c r="H2885" s="13" t="s">
        <v>5243</v>
      </c>
      <c r="I2885" s="13"/>
    </row>
    <row r="2886" spans="1:9" ht="36" x14ac:dyDescent="0.25">
      <c r="A2886" s="15" t="s">
        <v>855</v>
      </c>
      <c r="B2886" s="15" t="s">
        <v>106</v>
      </c>
      <c r="C2886" s="9" t="s">
        <v>856</v>
      </c>
      <c r="D2886" s="15" t="s">
        <v>126</v>
      </c>
      <c r="E2886" s="9" t="s">
        <v>5268</v>
      </c>
      <c r="F2886" s="9"/>
      <c r="G2886" s="15" t="s">
        <v>121</v>
      </c>
      <c r="H2886" s="15" t="s">
        <v>857</v>
      </c>
      <c r="I2886" s="15"/>
    </row>
    <row r="2887" spans="1:9" ht="18" x14ac:dyDescent="0.25">
      <c r="A2887" s="13" t="s">
        <v>855</v>
      </c>
      <c r="B2887" s="13" t="s">
        <v>106</v>
      </c>
      <c r="C2887" s="7" t="s">
        <v>856</v>
      </c>
      <c r="D2887" s="13" t="s">
        <v>125</v>
      </c>
      <c r="E2887" s="7" t="s">
        <v>5269</v>
      </c>
      <c r="F2887" s="7" t="s">
        <v>5270</v>
      </c>
      <c r="G2887" s="13" t="s">
        <v>123</v>
      </c>
      <c r="H2887" s="13" t="s">
        <v>857</v>
      </c>
      <c r="I2887" s="13"/>
    </row>
    <row r="2888" spans="1:9" ht="18" x14ac:dyDescent="0.25">
      <c r="A2888" s="15" t="s">
        <v>855</v>
      </c>
      <c r="B2888" s="15" t="s">
        <v>106</v>
      </c>
      <c r="C2888" s="9" t="s">
        <v>856</v>
      </c>
      <c r="D2888" s="15" t="s">
        <v>126</v>
      </c>
      <c r="E2888" s="9" t="s">
        <v>5271</v>
      </c>
      <c r="F2888" s="9"/>
      <c r="G2888" s="15" t="s">
        <v>122</v>
      </c>
      <c r="H2888" s="15" t="s">
        <v>857</v>
      </c>
      <c r="I2888" s="15"/>
    </row>
    <row r="2889" spans="1:9" ht="18" x14ac:dyDescent="0.25">
      <c r="A2889" s="13" t="s">
        <v>855</v>
      </c>
      <c r="B2889" s="13" t="s">
        <v>106</v>
      </c>
      <c r="C2889" s="7" t="s">
        <v>856</v>
      </c>
      <c r="D2889" s="13" t="s">
        <v>126</v>
      </c>
      <c r="E2889" s="7" t="s">
        <v>5272</v>
      </c>
      <c r="F2889" s="7"/>
      <c r="G2889" s="13" t="s">
        <v>122</v>
      </c>
      <c r="H2889" s="13" t="s">
        <v>857</v>
      </c>
      <c r="I2889" s="13"/>
    </row>
    <row r="2890" spans="1:9" ht="36" x14ac:dyDescent="0.25">
      <c r="A2890" s="15" t="s">
        <v>855</v>
      </c>
      <c r="B2890" s="15" t="s">
        <v>106</v>
      </c>
      <c r="C2890" s="9" t="s">
        <v>856</v>
      </c>
      <c r="D2890" s="15" t="s">
        <v>126</v>
      </c>
      <c r="E2890" s="9" t="s">
        <v>5273</v>
      </c>
      <c r="F2890" s="9" t="s">
        <v>5274</v>
      </c>
      <c r="G2890" s="15" t="s">
        <v>121</v>
      </c>
      <c r="H2890" s="15" t="s">
        <v>857</v>
      </c>
      <c r="I2890" s="15"/>
    </row>
    <row r="2891" spans="1:9" ht="36" x14ac:dyDescent="0.25">
      <c r="A2891" s="13" t="s">
        <v>855</v>
      </c>
      <c r="B2891" s="13" t="s">
        <v>106</v>
      </c>
      <c r="C2891" s="7" t="s">
        <v>856</v>
      </c>
      <c r="D2891" s="13" t="s">
        <v>126</v>
      </c>
      <c r="E2891" s="7" t="s">
        <v>5275</v>
      </c>
      <c r="F2891" s="7" t="s">
        <v>5276</v>
      </c>
      <c r="G2891" s="13" t="s">
        <v>121</v>
      </c>
      <c r="H2891" s="13" t="s">
        <v>857</v>
      </c>
      <c r="I2891" s="13"/>
    </row>
    <row r="2892" spans="1:9" ht="18" x14ac:dyDescent="0.25">
      <c r="A2892" s="15" t="s">
        <v>855</v>
      </c>
      <c r="B2892" s="15" t="s">
        <v>106</v>
      </c>
      <c r="C2892" s="9" t="s">
        <v>856</v>
      </c>
      <c r="D2892" s="15" t="s">
        <v>126</v>
      </c>
      <c r="E2892" s="9" t="s">
        <v>5277</v>
      </c>
      <c r="F2892" s="9"/>
      <c r="G2892" s="15" t="s">
        <v>122</v>
      </c>
      <c r="H2892" s="15" t="s">
        <v>857</v>
      </c>
      <c r="I2892" s="15"/>
    </row>
    <row r="2893" spans="1:9" ht="18" x14ac:dyDescent="0.25">
      <c r="A2893" s="13" t="s">
        <v>855</v>
      </c>
      <c r="B2893" s="13" t="s">
        <v>106</v>
      </c>
      <c r="C2893" s="7" t="s">
        <v>856</v>
      </c>
      <c r="D2893" s="13" t="s">
        <v>126</v>
      </c>
      <c r="E2893" s="7" t="s">
        <v>5278</v>
      </c>
      <c r="F2893" s="7" t="s">
        <v>5279</v>
      </c>
      <c r="G2893" s="13" t="s">
        <v>122</v>
      </c>
      <c r="H2893" s="13" t="s">
        <v>857</v>
      </c>
      <c r="I2893" s="13"/>
    </row>
    <row r="2894" spans="1:9" ht="18" x14ac:dyDescent="0.25">
      <c r="A2894" s="15" t="s">
        <v>855</v>
      </c>
      <c r="B2894" s="15" t="s">
        <v>106</v>
      </c>
      <c r="C2894" s="9" t="s">
        <v>856</v>
      </c>
      <c r="D2894" s="15" t="s">
        <v>126</v>
      </c>
      <c r="E2894" s="9" t="s">
        <v>5280</v>
      </c>
      <c r="F2894" s="9" t="s">
        <v>5281</v>
      </c>
      <c r="G2894" s="15" t="s">
        <v>122</v>
      </c>
      <c r="H2894" s="15" t="s">
        <v>857</v>
      </c>
      <c r="I2894" s="15"/>
    </row>
    <row r="2895" spans="1:9" ht="18" x14ac:dyDescent="0.25">
      <c r="A2895" s="13" t="s">
        <v>855</v>
      </c>
      <c r="B2895" s="13" t="s">
        <v>106</v>
      </c>
      <c r="C2895" s="7" t="s">
        <v>856</v>
      </c>
      <c r="D2895" s="13" t="s">
        <v>126</v>
      </c>
      <c r="E2895" s="7" t="s">
        <v>5282</v>
      </c>
      <c r="F2895" s="7" t="s">
        <v>5283</v>
      </c>
      <c r="G2895" s="13" t="s">
        <v>122</v>
      </c>
      <c r="H2895" s="13" t="s">
        <v>857</v>
      </c>
      <c r="I2895" s="13"/>
    </row>
    <row r="2896" spans="1:9" ht="36" x14ac:dyDescent="0.25">
      <c r="A2896" s="15" t="s">
        <v>855</v>
      </c>
      <c r="B2896" s="15" t="s">
        <v>106</v>
      </c>
      <c r="C2896" s="9" t="s">
        <v>856</v>
      </c>
      <c r="D2896" s="15" t="s">
        <v>127</v>
      </c>
      <c r="E2896" s="9" t="s">
        <v>5284</v>
      </c>
      <c r="F2896" s="9" t="s">
        <v>1629</v>
      </c>
      <c r="G2896" s="15" t="s">
        <v>121</v>
      </c>
      <c r="H2896" s="15" t="s">
        <v>857</v>
      </c>
      <c r="I2896" s="15"/>
    </row>
    <row r="2897" spans="1:9" ht="36" x14ac:dyDescent="0.25">
      <c r="A2897" s="13" t="s">
        <v>855</v>
      </c>
      <c r="B2897" s="13" t="s">
        <v>106</v>
      </c>
      <c r="C2897" s="7" t="s">
        <v>856</v>
      </c>
      <c r="D2897" s="13" t="s">
        <v>126</v>
      </c>
      <c r="E2897" s="7" t="s">
        <v>5285</v>
      </c>
      <c r="F2897" s="7" t="s">
        <v>5286</v>
      </c>
      <c r="G2897" s="13" t="s">
        <v>122</v>
      </c>
      <c r="H2897" s="13" t="s">
        <v>857</v>
      </c>
      <c r="I2897" s="13"/>
    </row>
    <row r="2898" spans="1:9" ht="18" x14ac:dyDescent="0.25">
      <c r="A2898" s="15" t="s">
        <v>858</v>
      </c>
      <c r="B2898" s="15" t="s">
        <v>106</v>
      </c>
      <c r="C2898" s="9" t="s">
        <v>859</v>
      </c>
      <c r="D2898" s="15" t="s">
        <v>126</v>
      </c>
      <c r="E2898" s="9" t="s">
        <v>5287</v>
      </c>
      <c r="F2898" s="9"/>
      <c r="G2898" s="15" t="s">
        <v>122</v>
      </c>
      <c r="H2898" s="15" t="s">
        <v>860</v>
      </c>
      <c r="I2898" s="15"/>
    </row>
    <row r="2899" spans="1:9" ht="18" x14ac:dyDescent="0.25">
      <c r="A2899" s="13" t="s">
        <v>858</v>
      </c>
      <c r="B2899" s="13" t="s">
        <v>106</v>
      </c>
      <c r="C2899" s="7" t="s">
        <v>859</v>
      </c>
      <c r="D2899" s="13" t="s">
        <v>127</v>
      </c>
      <c r="E2899" s="7" t="s">
        <v>5288</v>
      </c>
      <c r="F2899" s="7"/>
      <c r="G2899" s="13" t="s">
        <v>121</v>
      </c>
      <c r="H2899" s="13" t="s">
        <v>860</v>
      </c>
      <c r="I2899" s="13"/>
    </row>
    <row r="2900" spans="1:9" ht="36" x14ac:dyDescent="0.25">
      <c r="A2900" s="15" t="s">
        <v>858</v>
      </c>
      <c r="B2900" s="15" t="s">
        <v>106</v>
      </c>
      <c r="C2900" s="9" t="s">
        <v>859</v>
      </c>
      <c r="D2900" s="15" t="s">
        <v>126</v>
      </c>
      <c r="E2900" s="9" t="s">
        <v>5289</v>
      </c>
      <c r="F2900" s="9"/>
      <c r="G2900" s="15" t="s">
        <v>121</v>
      </c>
      <c r="H2900" s="15" t="s">
        <v>860</v>
      </c>
      <c r="I2900" s="15"/>
    </row>
    <row r="2901" spans="1:9" ht="18" x14ac:dyDescent="0.25">
      <c r="A2901" s="13" t="s">
        <v>858</v>
      </c>
      <c r="B2901" s="13" t="s">
        <v>106</v>
      </c>
      <c r="C2901" s="7" t="s">
        <v>859</v>
      </c>
      <c r="D2901" s="13" t="s">
        <v>126</v>
      </c>
      <c r="E2901" s="7" t="s">
        <v>5290</v>
      </c>
      <c r="F2901" s="7"/>
      <c r="G2901" s="13" t="s">
        <v>122</v>
      </c>
      <c r="H2901" s="13" t="s">
        <v>860</v>
      </c>
      <c r="I2901" s="13"/>
    </row>
    <row r="2902" spans="1:9" ht="18" x14ac:dyDescent="0.25">
      <c r="A2902" s="15" t="s">
        <v>861</v>
      </c>
      <c r="B2902" s="15" t="s">
        <v>106</v>
      </c>
      <c r="C2902" s="9" t="s">
        <v>862</v>
      </c>
      <c r="D2902" s="15" t="s">
        <v>126</v>
      </c>
      <c r="E2902" s="9" t="s">
        <v>5291</v>
      </c>
      <c r="F2902" s="9"/>
      <c r="G2902" s="15" t="s">
        <v>122</v>
      </c>
      <c r="H2902" s="15" t="s">
        <v>860</v>
      </c>
      <c r="I2902" s="15"/>
    </row>
    <row r="2903" spans="1:9" ht="18" x14ac:dyDescent="0.25">
      <c r="A2903" s="13" t="s">
        <v>861</v>
      </c>
      <c r="B2903" s="13" t="s">
        <v>106</v>
      </c>
      <c r="C2903" s="7" t="s">
        <v>862</v>
      </c>
      <c r="D2903" s="13" t="s">
        <v>126</v>
      </c>
      <c r="E2903" s="7" t="s">
        <v>5292</v>
      </c>
      <c r="F2903" s="7" t="s">
        <v>5293</v>
      </c>
      <c r="G2903" s="13" t="s">
        <v>122</v>
      </c>
      <c r="H2903" s="13" t="s">
        <v>860</v>
      </c>
      <c r="I2903" s="13"/>
    </row>
    <row r="2904" spans="1:9" ht="18" x14ac:dyDescent="0.25">
      <c r="A2904" s="15" t="s">
        <v>861</v>
      </c>
      <c r="B2904" s="15" t="s">
        <v>106</v>
      </c>
      <c r="C2904" s="9" t="s">
        <v>862</v>
      </c>
      <c r="D2904" s="15" t="s">
        <v>126</v>
      </c>
      <c r="E2904" s="9" t="s">
        <v>5294</v>
      </c>
      <c r="F2904" s="9"/>
      <c r="G2904" s="15" t="s">
        <v>122</v>
      </c>
      <c r="H2904" s="15" t="s">
        <v>860</v>
      </c>
      <c r="I2904" s="15"/>
    </row>
    <row r="2905" spans="1:9" ht="54" x14ac:dyDescent="0.25">
      <c r="A2905" s="13" t="s">
        <v>861</v>
      </c>
      <c r="B2905" s="13" t="s">
        <v>106</v>
      </c>
      <c r="C2905" s="7" t="s">
        <v>862</v>
      </c>
      <c r="D2905" s="13" t="s">
        <v>126</v>
      </c>
      <c r="E2905" s="7" t="s">
        <v>5295</v>
      </c>
      <c r="F2905" s="7" t="s">
        <v>5296</v>
      </c>
      <c r="G2905" s="13" t="s">
        <v>122</v>
      </c>
      <c r="H2905" s="13" t="s">
        <v>860</v>
      </c>
      <c r="I2905" s="13" t="s">
        <v>1275</v>
      </c>
    </row>
    <row r="2906" spans="1:9" ht="18" x14ac:dyDescent="0.25">
      <c r="A2906" s="15" t="s">
        <v>861</v>
      </c>
      <c r="B2906" s="15" t="s">
        <v>106</v>
      </c>
      <c r="C2906" s="9" t="s">
        <v>862</v>
      </c>
      <c r="D2906" s="15" t="s">
        <v>126</v>
      </c>
      <c r="E2906" s="9" t="s">
        <v>5297</v>
      </c>
      <c r="F2906" s="9" t="s">
        <v>5298</v>
      </c>
      <c r="G2906" s="15" t="s">
        <v>122</v>
      </c>
      <c r="H2906" s="15" t="s">
        <v>860</v>
      </c>
      <c r="I2906" s="15" t="s">
        <v>1275</v>
      </c>
    </row>
    <row r="2907" spans="1:9" ht="18" x14ac:dyDescent="0.25">
      <c r="A2907" s="13" t="s">
        <v>861</v>
      </c>
      <c r="B2907" s="13" t="s">
        <v>106</v>
      </c>
      <c r="C2907" s="7" t="s">
        <v>862</v>
      </c>
      <c r="D2907" s="13" t="s">
        <v>126</v>
      </c>
      <c r="E2907" s="7" t="s">
        <v>5299</v>
      </c>
      <c r="F2907" s="7"/>
      <c r="G2907" s="13" t="s">
        <v>121</v>
      </c>
      <c r="H2907" s="13" t="s">
        <v>860</v>
      </c>
      <c r="I2907" s="13" t="s">
        <v>1275</v>
      </c>
    </row>
    <row r="2908" spans="1:9" ht="18" x14ac:dyDescent="0.25">
      <c r="A2908" s="15" t="s">
        <v>861</v>
      </c>
      <c r="B2908" s="15" t="s">
        <v>106</v>
      </c>
      <c r="C2908" s="9" t="s">
        <v>862</v>
      </c>
      <c r="D2908" s="15" t="s">
        <v>126</v>
      </c>
      <c r="E2908" s="9" t="s">
        <v>5300</v>
      </c>
      <c r="F2908" s="9"/>
      <c r="G2908" s="15" t="s">
        <v>121</v>
      </c>
      <c r="H2908" s="15" t="s">
        <v>866</v>
      </c>
      <c r="I2908" s="15"/>
    </row>
    <row r="2909" spans="1:9" ht="36" x14ac:dyDescent="0.25">
      <c r="A2909" s="13" t="s">
        <v>861</v>
      </c>
      <c r="B2909" s="13" t="s">
        <v>106</v>
      </c>
      <c r="C2909" s="7" t="s">
        <v>862</v>
      </c>
      <c r="D2909" s="13" t="s">
        <v>126</v>
      </c>
      <c r="E2909" s="7" t="s">
        <v>5301</v>
      </c>
      <c r="F2909" s="7" t="s">
        <v>5302</v>
      </c>
      <c r="G2909" s="13" t="s">
        <v>121</v>
      </c>
      <c r="H2909" s="13" t="s">
        <v>866</v>
      </c>
      <c r="I2909" s="13"/>
    </row>
    <row r="2910" spans="1:9" ht="18" x14ac:dyDescent="0.25">
      <c r="A2910" s="15" t="s">
        <v>864</v>
      </c>
      <c r="B2910" s="15" t="s">
        <v>106</v>
      </c>
      <c r="C2910" s="9" t="s">
        <v>865</v>
      </c>
      <c r="D2910" s="15" t="s">
        <v>125</v>
      </c>
      <c r="E2910" s="9" t="s">
        <v>5303</v>
      </c>
      <c r="F2910" s="9"/>
      <c r="G2910" s="15" t="s">
        <v>123</v>
      </c>
      <c r="H2910" s="15" t="s">
        <v>866</v>
      </c>
      <c r="I2910" s="15"/>
    </row>
    <row r="2911" spans="1:9" ht="36" x14ac:dyDescent="0.25">
      <c r="A2911" s="13" t="s">
        <v>864</v>
      </c>
      <c r="B2911" s="13" t="s">
        <v>106</v>
      </c>
      <c r="C2911" s="7" t="s">
        <v>865</v>
      </c>
      <c r="D2911" s="13" t="s">
        <v>125</v>
      </c>
      <c r="E2911" s="7" t="s">
        <v>5304</v>
      </c>
      <c r="F2911" s="7"/>
      <c r="G2911" s="13" t="s">
        <v>123</v>
      </c>
      <c r="H2911" s="13" t="s">
        <v>866</v>
      </c>
      <c r="I2911" s="13"/>
    </row>
    <row r="2912" spans="1:9" ht="18" x14ac:dyDescent="0.25">
      <c r="A2912" s="15" t="s">
        <v>864</v>
      </c>
      <c r="B2912" s="15" t="s">
        <v>106</v>
      </c>
      <c r="C2912" s="9" t="s">
        <v>865</v>
      </c>
      <c r="D2912" s="15" t="s">
        <v>127</v>
      </c>
      <c r="E2912" s="9" t="s">
        <v>5305</v>
      </c>
      <c r="F2912" s="9"/>
      <c r="G2912" s="15" t="s">
        <v>122</v>
      </c>
      <c r="H2912" s="15" t="s">
        <v>866</v>
      </c>
      <c r="I2912" s="15"/>
    </row>
    <row r="2913" spans="1:9" ht="36" x14ac:dyDescent="0.25">
      <c r="A2913" s="13" t="s">
        <v>864</v>
      </c>
      <c r="B2913" s="13" t="s">
        <v>106</v>
      </c>
      <c r="C2913" s="7" t="s">
        <v>865</v>
      </c>
      <c r="D2913" s="13" t="s">
        <v>125</v>
      </c>
      <c r="E2913" s="7" t="s">
        <v>5306</v>
      </c>
      <c r="F2913" s="7"/>
      <c r="G2913" s="13" t="s">
        <v>123</v>
      </c>
      <c r="H2913" s="13" t="s">
        <v>866</v>
      </c>
      <c r="I2913" s="13"/>
    </row>
    <row r="2914" spans="1:9" ht="36" x14ac:dyDescent="0.25">
      <c r="A2914" s="15" t="s">
        <v>864</v>
      </c>
      <c r="B2914" s="15" t="s">
        <v>106</v>
      </c>
      <c r="C2914" s="9" t="s">
        <v>865</v>
      </c>
      <c r="D2914" s="15" t="s">
        <v>125</v>
      </c>
      <c r="E2914" s="9" t="s">
        <v>5307</v>
      </c>
      <c r="F2914" s="9"/>
      <c r="G2914" s="15" t="s">
        <v>123</v>
      </c>
      <c r="H2914" s="15" t="s">
        <v>866</v>
      </c>
      <c r="I2914" s="15"/>
    </row>
    <row r="2915" spans="1:9" ht="18" x14ac:dyDescent="0.25">
      <c r="A2915" s="13" t="s">
        <v>867</v>
      </c>
      <c r="B2915" s="13" t="s">
        <v>106</v>
      </c>
      <c r="C2915" s="7" t="s">
        <v>868</v>
      </c>
      <c r="D2915" s="13" t="s">
        <v>125</v>
      </c>
      <c r="E2915" s="7" t="s">
        <v>5308</v>
      </c>
      <c r="F2915" s="7"/>
      <c r="G2915" s="13" t="s">
        <v>123</v>
      </c>
      <c r="H2915" s="13" t="s">
        <v>866</v>
      </c>
      <c r="I2915" s="13"/>
    </row>
    <row r="2916" spans="1:9" ht="18" x14ac:dyDescent="0.25">
      <c r="A2916" s="15" t="s">
        <v>867</v>
      </c>
      <c r="B2916" s="15" t="s">
        <v>106</v>
      </c>
      <c r="C2916" s="9" t="s">
        <v>868</v>
      </c>
      <c r="D2916" s="15" t="s">
        <v>125</v>
      </c>
      <c r="E2916" s="9" t="s">
        <v>5309</v>
      </c>
      <c r="F2916" s="9" t="s">
        <v>5310</v>
      </c>
      <c r="G2916" s="15" t="s">
        <v>123</v>
      </c>
      <c r="H2916" s="15" t="s">
        <v>866</v>
      </c>
      <c r="I2916" s="15"/>
    </row>
    <row r="2917" spans="1:9" ht="36" x14ac:dyDescent="0.25">
      <c r="A2917" s="13" t="s">
        <v>867</v>
      </c>
      <c r="B2917" s="13" t="s">
        <v>106</v>
      </c>
      <c r="C2917" s="7" t="s">
        <v>868</v>
      </c>
      <c r="D2917" s="13" t="s">
        <v>124</v>
      </c>
      <c r="E2917" s="7" t="s">
        <v>5311</v>
      </c>
      <c r="F2917" s="7"/>
      <c r="G2917" s="13" t="s">
        <v>123</v>
      </c>
      <c r="H2917" s="13" t="s">
        <v>866</v>
      </c>
      <c r="I2917" s="13"/>
    </row>
    <row r="2918" spans="1:9" ht="36" x14ac:dyDescent="0.25">
      <c r="A2918" s="15" t="s">
        <v>867</v>
      </c>
      <c r="B2918" s="15" t="s">
        <v>106</v>
      </c>
      <c r="C2918" s="9" t="s">
        <v>868</v>
      </c>
      <c r="D2918" s="15" t="s">
        <v>126</v>
      </c>
      <c r="E2918" s="9" t="s">
        <v>5312</v>
      </c>
      <c r="F2918" s="9" t="s">
        <v>5313</v>
      </c>
      <c r="G2918" s="15" t="s">
        <v>121</v>
      </c>
      <c r="H2918" s="15" t="s">
        <v>5314</v>
      </c>
      <c r="I2918" s="15"/>
    </row>
    <row r="2919" spans="1:9" ht="36" x14ac:dyDescent="0.25">
      <c r="A2919" s="13" t="s">
        <v>867</v>
      </c>
      <c r="B2919" s="13" t="s">
        <v>106</v>
      </c>
      <c r="C2919" s="7" t="s">
        <v>868</v>
      </c>
      <c r="D2919" s="13" t="s">
        <v>126</v>
      </c>
      <c r="E2919" s="7" t="s">
        <v>5315</v>
      </c>
      <c r="F2919" s="7" t="s">
        <v>5316</v>
      </c>
      <c r="G2919" s="13" t="s">
        <v>122</v>
      </c>
      <c r="H2919" s="13" t="s">
        <v>5314</v>
      </c>
      <c r="I2919" s="13"/>
    </row>
    <row r="2920" spans="1:9" ht="18" x14ac:dyDescent="0.25">
      <c r="A2920" s="15" t="s">
        <v>867</v>
      </c>
      <c r="B2920" s="15" t="s">
        <v>106</v>
      </c>
      <c r="C2920" s="9" t="s">
        <v>868</v>
      </c>
      <c r="D2920" s="15" t="s">
        <v>126</v>
      </c>
      <c r="E2920" s="9" t="s">
        <v>5317</v>
      </c>
      <c r="F2920" s="9" t="s">
        <v>5318</v>
      </c>
      <c r="G2920" s="15" t="s">
        <v>121</v>
      </c>
      <c r="H2920" s="15" t="s">
        <v>5314</v>
      </c>
      <c r="I2920" s="15"/>
    </row>
    <row r="2921" spans="1:9" ht="18" x14ac:dyDescent="0.25">
      <c r="A2921" s="13" t="s">
        <v>867</v>
      </c>
      <c r="B2921" s="13" t="s">
        <v>106</v>
      </c>
      <c r="C2921" s="7" t="s">
        <v>868</v>
      </c>
      <c r="D2921" s="13" t="s">
        <v>126</v>
      </c>
      <c r="E2921" s="7" t="s">
        <v>5319</v>
      </c>
      <c r="F2921" s="7" t="s">
        <v>5320</v>
      </c>
      <c r="G2921" s="13" t="s">
        <v>122</v>
      </c>
      <c r="H2921" s="13" t="s">
        <v>5314</v>
      </c>
      <c r="I2921" s="13"/>
    </row>
    <row r="2922" spans="1:9" ht="54" x14ac:dyDescent="0.25">
      <c r="A2922" s="15" t="s">
        <v>867</v>
      </c>
      <c r="B2922" s="15" t="s">
        <v>106</v>
      </c>
      <c r="C2922" s="9" t="s">
        <v>868</v>
      </c>
      <c r="D2922" s="15" t="s">
        <v>126</v>
      </c>
      <c r="E2922" s="9" t="s">
        <v>5321</v>
      </c>
      <c r="F2922" s="9" t="s">
        <v>5322</v>
      </c>
      <c r="G2922" s="15" t="s">
        <v>122</v>
      </c>
      <c r="H2922" s="15" t="s">
        <v>5314</v>
      </c>
      <c r="I2922" s="15" t="s">
        <v>1275</v>
      </c>
    </row>
    <row r="2923" spans="1:9" ht="18" x14ac:dyDescent="0.25">
      <c r="A2923" s="13" t="s">
        <v>867</v>
      </c>
      <c r="B2923" s="13" t="s">
        <v>106</v>
      </c>
      <c r="C2923" s="7" t="s">
        <v>868</v>
      </c>
      <c r="D2923" s="13" t="s">
        <v>126</v>
      </c>
      <c r="E2923" s="7" t="s">
        <v>5323</v>
      </c>
      <c r="F2923" s="7" t="s">
        <v>5324</v>
      </c>
      <c r="G2923" s="13" t="s">
        <v>122</v>
      </c>
      <c r="H2923" s="13" t="s">
        <v>5314</v>
      </c>
      <c r="I2923" s="13"/>
    </row>
    <row r="2924" spans="1:9" ht="36" x14ac:dyDescent="0.25">
      <c r="A2924" s="15" t="s">
        <v>867</v>
      </c>
      <c r="B2924" s="15" t="s">
        <v>106</v>
      </c>
      <c r="C2924" s="9" t="s">
        <v>868</v>
      </c>
      <c r="D2924" s="15" t="s">
        <v>126</v>
      </c>
      <c r="E2924" s="9" t="s">
        <v>5325</v>
      </c>
      <c r="F2924" s="9" t="s">
        <v>5326</v>
      </c>
      <c r="G2924" s="15" t="s">
        <v>122</v>
      </c>
      <c r="H2924" s="15" t="s">
        <v>5327</v>
      </c>
      <c r="I2924" s="15" t="s">
        <v>1275</v>
      </c>
    </row>
    <row r="2925" spans="1:9" ht="36" x14ac:dyDescent="0.25">
      <c r="A2925" s="13" t="s">
        <v>867</v>
      </c>
      <c r="B2925" s="13" t="s">
        <v>106</v>
      </c>
      <c r="C2925" s="7" t="s">
        <v>868</v>
      </c>
      <c r="D2925" s="13" t="s">
        <v>126</v>
      </c>
      <c r="E2925" s="7" t="s">
        <v>5328</v>
      </c>
      <c r="F2925" s="7" t="s">
        <v>5329</v>
      </c>
      <c r="G2925" s="13" t="s">
        <v>122</v>
      </c>
      <c r="H2925" s="13" t="s">
        <v>5314</v>
      </c>
      <c r="I2925" s="13" t="s">
        <v>1275</v>
      </c>
    </row>
    <row r="2926" spans="1:9" ht="18" x14ac:dyDescent="0.25">
      <c r="A2926" s="15" t="s">
        <v>867</v>
      </c>
      <c r="B2926" s="15" t="s">
        <v>106</v>
      </c>
      <c r="C2926" s="9" t="s">
        <v>868</v>
      </c>
      <c r="D2926" s="15" t="s">
        <v>126</v>
      </c>
      <c r="E2926" s="9" t="s">
        <v>5330</v>
      </c>
      <c r="F2926" s="9"/>
      <c r="G2926" s="15" t="s">
        <v>122</v>
      </c>
      <c r="H2926" s="15" t="s">
        <v>5314</v>
      </c>
      <c r="I2926" s="15" t="s">
        <v>1275</v>
      </c>
    </row>
    <row r="2927" spans="1:9" ht="18" x14ac:dyDescent="0.25">
      <c r="A2927" s="13" t="s">
        <v>867</v>
      </c>
      <c r="B2927" s="13" t="s">
        <v>106</v>
      </c>
      <c r="C2927" s="7" t="s">
        <v>868</v>
      </c>
      <c r="D2927" s="13" t="s">
        <v>126</v>
      </c>
      <c r="E2927" s="7" t="s">
        <v>5331</v>
      </c>
      <c r="F2927" s="7"/>
      <c r="G2927" s="13" t="s">
        <v>122</v>
      </c>
      <c r="H2927" s="13" t="s">
        <v>5314</v>
      </c>
      <c r="I2927" s="13" t="s">
        <v>1275</v>
      </c>
    </row>
    <row r="2928" spans="1:9" ht="18" x14ac:dyDescent="0.25">
      <c r="A2928" s="15" t="s">
        <v>867</v>
      </c>
      <c r="B2928" s="15" t="s">
        <v>106</v>
      </c>
      <c r="C2928" s="9" t="s">
        <v>868</v>
      </c>
      <c r="D2928" s="15" t="s">
        <v>126</v>
      </c>
      <c r="E2928" s="9" t="s">
        <v>5332</v>
      </c>
      <c r="F2928" s="9"/>
      <c r="G2928" s="15" t="s">
        <v>122</v>
      </c>
      <c r="H2928" s="15" t="s">
        <v>5314</v>
      </c>
      <c r="I2928" s="15" t="s">
        <v>1275</v>
      </c>
    </row>
    <row r="2929" spans="1:9" ht="18" x14ac:dyDescent="0.25">
      <c r="A2929" s="13" t="s">
        <v>867</v>
      </c>
      <c r="B2929" s="13" t="s">
        <v>106</v>
      </c>
      <c r="C2929" s="7" t="s">
        <v>868</v>
      </c>
      <c r="D2929" s="13" t="s">
        <v>126</v>
      </c>
      <c r="E2929" s="7" t="s">
        <v>5333</v>
      </c>
      <c r="F2929" s="7"/>
      <c r="G2929" s="13" t="s">
        <v>122</v>
      </c>
      <c r="H2929" s="13" t="s">
        <v>5314</v>
      </c>
      <c r="I2929" s="13" t="s">
        <v>1275</v>
      </c>
    </row>
    <row r="2930" spans="1:9" ht="18" x14ac:dyDescent="0.25">
      <c r="A2930" s="15" t="s">
        <v>867</v>
      </c>
      <c r="B2930" s="15" t="s">
        <v>106</v>
      </c>
      <c r="C2930" s="9" t="s">
        <v>868</v>
      </c>
      <c r="D2930" s="15" t="s">
        <v>126</v>
      </c>
      <c r="E2930" s="9" t="s">
        <v>5334</v>
      </c>
      <c r="F2930" s="9" t="s">
        <v>5335</v>
      </c>
      <c r="G2930" s="15" t="s">
        <v>122</v>
      </c>
      <c r="H2930" s="15" t="s">
        <v>5336</v>
      </c>
      <c r="I2930" s="15"/>
    </row>
    <row r="2931" spans="1:9" ht="36" x14ac:dyDescent="0.25">
      <c r="A2931" s="13" t="s">
        <v>867</v>
      </c>
      <c r="B2931" s="13" t="s">
        <v>106</v>
      </c>
      <c r="C2931" s="7" t="s">
        <v>868</v>
      </c>
      <c r="D2931" s="13" t="s">
        <v>126</v>
      </c>
      <c r="E2931" s="7" t="s">
        <v>5337</v>
      </c>
      <c r="F2931" s="7"/>
      <c r="G2931" s="13" t="s">
        <v>122</v>
      </c>
      <c r="H2931" s="13" t="s">
        <v>5327</v>
      </c>
      <c r="I2931" s="13" t="s">
        <v>1275</v>
      </c>
    </row>
    <row r="2932" spans="1:9" ht="18" x14ac:dyDescent="0.25">
      <c r="A2932" s="15" t="s">
        <v>867</v>
      </c>
      <c r="B2932" s="15" t="s">
        <v>106</v>
      </c>
      <c r="C2932" s="9" t="s">
        <v>868</v>
      </c>
      <c r="D2932" s="15" t="s">
        <v>126</v>
      </c>
      <c r="E2932" s="9" t="s">
        <v>5338</v>
      </c>
      <c r="F2932" s="9"/>
      <c r="G2932" s="15" t="s">
        <v>121</v>
      </c>
      <c r="H2932" s="15" t="s">
        <v>5336</v>
      </c>
      <c r="I2932" s="15"/>
    </row>
    <row r="2933" spans="1:9" ht="18" x14ac:dyDescent="0.25">
      <c r="A2933" s="13" t="s">
        <v>867</v>
      </c>
      <c r="B2933" s="13" t="s">
        <v>106</v>
      </c>
      <c r="C2933" s="7" t="s">
        <v>868</v>
      </c>
      <c r="D2933" s="13" t="s">
        <v>126</v>
      </c>
      <c r="E2933" s="7" t="s">
        <v>5339</v>
      </c>
      <c r="F2933" s="7" t="s">
        <v>5340</v>
      </c>
      <c r="G2933" s="13" t="s">
        <v>122</v>
      </c>
      <c r="H2933" s="13" t="s">
        <v>5336</v>
      </c>
      <c r="I2933" s="13"/>
    </row>
    <row r="2934" spans="1:9" ht="18" x14ac:dyDescent="0.25">
      <c r="A2934" s="15" t="s">
        <v>867</v>
      </c>
      <c r="B2934" s="15" t="s">
        <v>106</v>
      </c>
      <c r="C2934" s="9" t="s">
        <v>868</v>
      </c>
      <c r="D2934" s="15" t="s">
        <v>126</v>
      </c>
      <c r="E2934" s="9" t="s">
        <v>5341</v>
      </c>
      <c r="F2934" s="9" t="s">
        <v>5342</v>
      </c>
      <c r="G2934" s="15" t="s">
        <v>122</v>
      </c>
      <c r="H2934" s="15" t="s">
        <v>5336</v>
      </c>
      <c r="I2934" s="15"/>
    </row>
    <row r="2935" spans="1:9" ht="36" x14ac:dyDescent="0.25">
      <c r="A2935" s="13" t="s">
        <v>867</v>
      </c>
      <c r="B2935" s="13" t="s">
        <v>106</v>
      </c>
      <c r="C2935" s="7" t="s">
        <v>868</v>
      </c>
      <c r="D2935" s="13" t="s">
        <v>125</v>
      </c>
      <c r="E2935" s="7" t="s">
        <v>5343</v>
      </c>
      <c r="F2935" s="7"/>
      <c r="G2935" s="13" t="s">
        <v>121</v>
      </c>
      <c r="H2935" s="13" t="s">
        <v>5336</v>
      </c>
      <c r="I2935" s="13"/>
    </row>
    <row r="2936" spans="1:9" ht="18" x14ac:dyDescent="0.25">
      <c r="A2936" s="15" t="s">
        <v>867</v>
      </c>
      <c r="B2936" s="15" t="s">
        <v>106</v>
      </c>
      <c r="C2936" s="9" t="s">
        <v>868</v>
      </c>
      <c r="D2936" s="15" t="s">
        <v>127</v>
      </c>
      <c r="E2936" s="9" t="s">
        <v>5344</v>
      </c>
      <c r="F2936" s="9"/>
      <c r="G2936" s="15" t="s">
        <v>122</v>
      </c>
      <c r="H2936" s="15" t="s">
        <v>5336</v>
      </c>
      <c r="I2936" s="15"/>
    </row>
    <row r="2937" spans="1:9" ht="18" x14ac:dyDescent="0.25">
      <c r="A2937" s="13" t="s">
        <v>870</v>
      </c>
      <c r="B2937" s="13" t="s">
        <v>106</v>
      </c>
      <c r="C2937" s="7" t="s">
        <v>871</v>
      </c>
      <c r="D2937" s="13" t="s">
        <v>127</v>
      </c>
      <c r="E2937" s="7" t="s">
        <v>5345</v>
      </c>
      <c r="F2937" s="7" t="s">
        <v>5346</v>
      </c>
      <c r="G2937" s="13" t="s">
        <v>122</v>
      </c>
      <c r="H2937" s="13" t="s">
        <v>872</v>
      </c>
      <c r="I2937" s="13"/>
    </row>
    <row r="2938" spans="1:9" ht="18" x14ac:dyDescent="0.25">
      <c r="A2938" s="15" t="s">
        <v>870</v>
      </c>
      <c r="B2938" s="15" t="s">
        <v>106</v>
      </c>
      <c r="C2938" s="9" t="s">
        <v>871</v>
      </c>
      <c r="D2938" s="15" t="s">
        <v>127</v>
      </c>
      <c r="E2938" s="9" t="s">
        <v>5347</v>
      </c>
      <c r="F2938" s="9" t="s">
        <v>5348</v>
      </c>
      <c r="G2938" s="15" t="s">
        <v>122</v>
      </c>
      <c r="H2938" s="15" t="s">
        <v>872</v>
      </c>
      <c r="I2938" s="15"/>
    </row>
    <row r="2939" spans="1:9" ht="36" x14ac:dyDescent="0.25">
      <c r="A2939" s="13" t="s">
        <v>873</v>
      </c>
      <c r="B2939" s="13" t="s">
        <v>106</v>
      </c>
      <c r="C2939" s="7" t="s">
        <v>874</v>
      </c>
      <c r="D2939" s="13" t="s">
        <v>126</v>
      </c>
      <c r="E2939" s="7" t="s">
        <v>5349</v>
      </c>
      <c r="F2939" s="7"/>
      <c r="G2939" s="13" t="s">
        <v>122</v>
      </c>
      <c r="H2939" s="13" t="s">
        <v>875</v>
      </c>
      <c r="I2939" s="13"/>
    </row>
    <row r="2940" spans="1:9" ht="18" x14ac:dyDescent="0.25">
      <c r="A2940" s="15" t="s">
        <v>876</v>
      </c>
      <c r="B2940" s="15" t="s">
        <v>106</v>
      </c>
      <c r="C2940" s="9" t="s">
        <v>877</v>
      </c>
      <c r="D2940" s="15" t="s">
        <v>126</v>
      </c>
      <c r="E2940" s="9" t="s">
        <v>5350</v>
      </c>
      <c r="F2940" s="9"/>
      <c r="G2940" s="15" t="s">
        <v>122</v>
      </c>
      <c r="H2940" s="15" t="s">
        <v>878</v>
      </c>
      <c r="I2940" s="15"/>
    </row>
    <row r="2941" spans="1:9" ht="36" x14ac:dyDescent="0.25">
      <c r="A2941" s="13" t="s">
        <v>879</v>
      </c>
      <c r="B2941" s="13" t="s">
        <v>106</v>
      </c>
      <c r="C2941" s="7" t="s">
        <v>880</v>
      </c>
      <c r="D2941" s="13" t="s">
        <v>126</v>
      </c>
      <c r="E2941" s="7" t="s">
        <v>5351</v>
      </c>
      <c r="F2941" s="7"/>
      <c r="G2941" s="13" t="s">
        <v>122</v>
      </c>
      <c r="H2941" s="13" t="s">
        <v>5352</v>
      </c>
      <c r="I2941" s="13"/>
    </row>
    <row r="2942" spans="1:9" ht="18" x14ac:dyDescent="0.25">
      <c r="A2942" s="15" t="s">
        <v>879</v>
      </c>
      <c r="B2942" s="15" t="s">
        <v>106</v>
      </c>
      <c r="C2942" s="9" t="s">
        <v>880</v>
      </c>
      <c r="D2942" s="15" t="s">
        <v>126</v>
      </c>
      <c r="E2942" s="9" t="s">
        <v>5353</v>
      </c>
      <c r="F2942" s="9"/>
      <c r="G2942" s="15" t="s">
        <v>122</v>
      </c>
      <c r="H2942" s="15" t="s">
        <v>5352</v>
      </c>
      <c r="I2942" s="15"/>
    </row>
    <row r="2943" spans="1:9" ht="36" x14ac:dyDescent="0.25">
      <c r="A2943" s="13" t="s">
        <v>879</v>
      </c>
      <c r="B2943" s="13" t="s">
        <v>106</v>
      </c>
      <c r="C2943" s="7" t="s">
        <v>880</v>
      </c>
      <c r="D2943" s="13" t="s">
        <v>126</v>
      </c>
      <c r="E2943" s="7" t="s">
        <v>5354</v>
      </c>
      <c r="F2943" s="7"/>
      <c r="G2943" s="13" t="s">
        <v>122</v>
      </c>
      <c r="H2943" s="13" t="s">
        <v>884</v>
      </c>
      <c r="I2943" s="13"/>
    </row>
    <row r="2944" spans="1:9" ht="18" x14ac:dyDescent="0.25">
      <c r="A2944" s="15" t="s">
        <v>882</v>
      </c>
      <c r="B2944" s="15" t="s">
        <v>106</v>
      </c>
      <c r="C2944" s="9" t="s">
        <v>883</v>
      </c>
      <c r="D2944" s="15" t="s">
        <v>126</v>
      </c>
      <c r="E2944" s="9" t="s">
        <v>5355</v>
      </c>
      <c r="F2944" s="9"/>
      <c r="G2944" s="15" t="s">
        <v>122</v>
      </c>
      <c r="H2944" s="15" t="s">
        <v>884</v>
      </c>
      <c r="I2944" s="15"/>
    </row>
    <row r="2945" spans="1:9" ht="18" x14ac:dyDescent="0.25">
      <c r="A2945" s="13" t="s">
        <v>885</v>
      </c>
      <c r="B2945" s="13" t="s">
        <v>106</v>
      </c>
      <c r="C2945" s="7" t="s">
        <v>886</v>
      </c>
      <c r="D2945" s="13" t="s">
        <v>125</v>
      </c>
      <c r="E2945" s="7" t="s">
        <v>5356</v>
      </c>
      <c r="F2945" s="7"/>
      <c r="G2945" s="13" t="s">
        <v>121</v>
      </c>
      <c r="H2945" s="13" t="s">
        <v>5357</v>
      </c>
      <c r="I2945" s="13"/>
    </row>
    <row r="2946" spans="1:9" ht="18" x14ac:dyDescent="0.25">
      <c r="A2946" s="15" t="s">
        <v>885</v>
      </c>
      <c r="B2946" s="15" t="s">
        <v>106</v>
      </c>
      <c r="C2946" s="9" t="s">
        <v>886</v>
      </c>
      <c r="D2946" s="15" t="s">
        <v>125</v>
      </c>
      <c r="E2946" s="9" t="s">
        <v>5358</v>
      </c>
      <c r="F2946" s="9"/>
      <c r="G2946" s="15" t="s">
        <v>122</v>
      </c>
      <c r="H2946" s="15" t="s">
        <v>5357</v>
      </c>
      <c r="I2946" s="15"/>
    </row>
    <row r="2947" spans="1:9" ht="18" x14ac:dyDescent="0.25">
      <c r="A2947" s="13" t="s">
        <v>885</v>
      </c>
      <c r="B2947" s="13" t="s">
        <v>106</v>
      </c>
      <c r="C2947" s="7" t="s">
        <v>886</v>
      </c>
      <c r="D2947" s="13" t="s">
        <v>126</v>
      </c>
      <c r="E2947" s="7" t="s">
        <v>5359</v>
      </c>
      <c r="F2947" s="7" t="s">
        <v>5360</v>
      </c>
      <c r="G2947" s="13" t="s">
        <v>122</v>
      </c>
      <c r="H2947" s="13" t="s">
        <v>5361</v>
      </c>
      <c r="I2947" s="13" t="s">
        <v>1275</v>
      </c>
    </row>
    <row r="2948" spans="1:9" ht="18" x14ac:dyDescent="0.25">
      <c r="A2948" s="15" t="s">
        <v>885</v>
      </c>
      <c r="B2948" s="15" t="s">
        <v>106</v>
      </c>
      <c r="C2948" s="9" t="s">
        <v>886</v>
      </c>
      <c r="D2948" s="15" t="s">
        <v>127</v>
      </c>
      <c r="E2948" s="9" t="s">
        <v>5362</v>
      </c>
      <c r="F2948" s="9" t="s">
        <v>5363</v>
      </c>
      <c r="G2948" s="15" t="s">
        <v>122</v>
      </c>
      <c r="H2948" s="15" t="s">
        <v>5361</v>
      </c>
      <c r="I2948" s="15"/>
    </row>
    <row r="2949" spans="1:9" ht="18" x14ac:dyDescent="0.25">
      <c r="A2949" s="13" t="s">
        <v>885</v>
      </c>
      <c r="B2949" s="13" t="s">
        <v>106</v>
      </c>
      <c r="C2949" s="7" t="s">
        <v>886</v>
      </c>
      <c r="D2949" s="13" t="s">
        <v>127</v>
      </c>
      <c r="E2949" s="7" t="s">
        <v>5364</v>
      </c>
      <c r="F2949" s="7"/>
      <c r="G2949" s="13" t="s">
        <v>122</v>
      </c>
      <c r="H2949" s="13" t="s">
        <v>5352</v>
      </c>
      <c r="I2949" s="13"/>
    </row>
    <row r="2950" spans="1:9" ht="18" x14ac:dyDescent="0.25">
      <c r="A2950" s="15" t="s">
        <v>885</v>
      </c>
      <c r="B2950" s="15" t="s">
        <v>106</v>
      </c>
      <c r="C2950" s="9" t="s">
        <v>886</v>
      </c>
      <c r="D2950" s="15" t="s">
        <v>127</v>
      </c>
      <c r="E2950" s="9" t="s">
        <v>5365</v>
      </c>
      <c r="F2950" s="9"/>
      <c r="G2950" s="15" t="s">
        <v>122</v>
      </c>
      <c r="H2950" s="15" t="s">
        <v>875</v>
      </c>
      <c r="I2950" s="15"/>
    </row>
    <row r="2951" spans="1:9" ht="18" x14ac:dyDescent="0.25">
      <c r="A2951" s="13" t="s">
        <v>888</v>
      </c>
      <c r="B2951" s="13" t="s">
        <v>106</v>
      </c>
      <c r="C2951" s="7" t="s">
        <v>889</v>
      </c>
      <c r="D2951" s="13" t="s">
        <v>126</v>
      </c>
      <c r="E2951" s="7" t="s">
        <v>5366</v>
      </c>
      <c r="F2951" s="7"/>
      <c r="G2951" s="13" t="s">
        <v>122</v>
      </c>
      <c r="H2951" s="13" t="s">
        <v>493</v>
      </c>
      <c r="I2951" s="13" t="s">
        <v>1275</v>
      </c>
    </row>
    <row r="2952" spans="1:9" ht="18" x14ac:dyDescent="0.25">
      <c r="A2952" s="15" t="s">
        <v>888</v>
      </c>
      <c r="B2952" s="15" t="s">
        <v>106</v>
      </c>
      <c r="C2952" s="9" t="s">
        <v>889</v>
      </c>
      <c r="D2952" s="15" t="s">
        <v>126</v>
      </c>
      <c r="E2952" s="9" t="s">
        <v>5367</v>
      </c>
      <c r="F2952" s="9"/>
      <c r="G2952" s="15" t="s">
        <v>121</v>
      </c>
      <c r="H2952" s="15" t="s">
        <v>893</v>
      </c>
      <c r="I2952" s="15"/>
    </row>
    <row r="2953" spans="1:9" ht="18" x14ac:dyDescent="0.25">
      <c r="A2953" s="13" t="s">
        <v>888</v>
      </c>
      <c r="B2953" s="13" t="s">
        <v>106</v>
      </c>
      <c r="C2953" s="7" t="s">
        <v>889</v>
      </c>
      <c r="D2953" s="13" t="s">
        <v>126</v>
      </c>
      <c r="E2953" s="7" t="s">
        <v>5368</v>
      </c>
      <c r="F2953" s="7"/>
      <c r="G2953" s="13" t="s">
        <v>122</v>
      </c>
      <c r="H2953" s="13" t="s">
        <v>493</v>
      </c>
      <c r="I2953" s="13" t="s">
        <v>1275</v>
      </c>
    </row>
    <row r="2954" spans="1:9" ht="36" x14ac:dyDescent="0.25">
      <c r="A2954" s="15" t="s">
        <v>891</v>
      </c>
      <c r="B2954" s="15" t="s">
        <v>106</v>
      </c>
      <c r="C2954" s="9" t="s">
        <v>892</v>
      </c>
      <c r="D2954" s="15" t="s">
        <v>126</v>
      </c>
      <c r="E2954" s="9" t="s">
        <v>5369</v>
      </c>
      <c r="F2954" s="9"/>
      <c r="G2954" s="15" t="s">
        <v>122</v>
      </c>
      <c r="H2954" s="15" t="s">
        <v>893</v>
      </c>
      <c r="I2954" s="15"/>
    </row>
    <row r="2955" spans="1:9" ht="18" x14ac:dyDescent="0.25">
      <c r="A2955" s="13" t="s">
        <v>894</v>
      </c>
      <c r="B2955" s="13" t="s">
        <v>106</v>
      </c>
      <c r="C2955" s="7" t="s">
        <v>895</v>
      </c>
      <c r="D2955" s="13" t="s">
        <v>126</v>
      </c>
      <c r="E2955" s="7" t="s">
        <v>5370</v>
      </c>
      <c r="F2955" s="7"/>
      <c r="G2955" s="13" t="s">
        <v>122</v>
      </c>
      <c r="H2955" s="13" t="s">
        <v>896</v>
      </c>
      <c r="I2955" s="13"/>
    </row>
    <row r="2956" spans="1:9" ht="18" x14ac:dyDescent="0.25">
      <c r="A2956" s="15" t="s">
        <v>897</v>
      </c>
      <c r="B2956" s="15" t="s">
        <v>106</v>
      </c>
      <c r="C2956" s="9" t="s">
        <v>898</v>
      </c>
      <c r="D2956" s="15" t="s">
        <v>126</v>
      </c>
      <c r="E2956" s="9" t="s">
        <v>5371</v>
      </c>
      <c r="F2956" s="9" t="s">
        <v>5372</v>
      </c>
      <c r="G2956" s="15" t="s">
        <v>122</v>
      </c>
      <c r="H2956" s="15" t="s">
        <v>896</v>
      </c>
      <c r="I2956" s="15"/>
    </row>
    <row r="2957" spans="1:9" ht="18" x14ac:dyDescent="0.25">
      <c r="A2957" s="13" t="s">
        <v>899</v>
      </c>
      <c r="B2957" s="13" t="s">
        <v>106</v>
      </c>
      <c r="C2957" s="7" t="s">
        <v>224</v>
      </c>
      <c r="D2957" s="13" t="s">
        <v>125</v>
      </c>
      <c r="E2957" s="7" t="s">
        <v>5373</v>
      </c>
      <c r="F2957" s="7"/>
      <c r="G2957" s="13" t="s">
        <v>123</v>
      </c>
      <c r="H2957" s="13" t="s">
        <v>222</v>
      </c>
      <c r="I2957" s="13"/>
    </row>
    <row r="2958" spans="1:9" ht="18" x14ac:dyDescent="0.25">
      <c r="A2958" s="15" t="s">
        <v>899</v>
      </c>
      <c r="B2958" s="15" t="s">
        <v>106</v>
      </c>
      <c r="C2958" s="9" t="s">
        <v>224</v>
      </c>
      <c r="D2958" s="15" t="s">
        <v>127</v>
      </c>
      <c r="E2958" s="9" t="s">
        <v>5374</v>
      </c>
      <c r="F2958" s="9" t="s">
        <v>5375</v>
      </c>
      <c r="G2958" s="15" t="s">
        <v>122</v>
      </c>
      <c r="H2958" s="15" t="s">
        <v>222</v>
      </c>
      <c r="I2958" s="15"/>
    </row>
    <row r="2959" spans="1:9" ht="18" x14ac:dyDescent="0.25">
      <c r="A2959" s="13" t="s">
        <v>899</v>
      </c>
      <c r="B2959" s="13" t="s">
        <v>106</v>
      </c>
      <c r="C2959" s="7" t="s">
        <v>224</v>
      </c>
      <c r="D2959" s="13" t="s">
        <v>127</v>
      </c>
      <c r="E2959" s="7" t="s">
        <v>5376</v>
      </c>
      <c r="F2959" s="7" t="s">
        <v>5377</v>
      </c>
      <c r="G2959" s="13" t="s">
        <v>122</v>
      </c>
      <c r="H2959" s="13" t="s">
        <v>496</v>
      </c>
      <c r="I2959" s="13" t="s">
        <v>1275</v>
      </c>
    </row>
    <row r="2960" spans="1:9" ht="36" x14ac:dyDescent="0.25">
      <c r="A2960" s="15" t="s">
        <v>901</v>
      </c>
      <c r="B2960" s="15" t="s">
        <v>106</v>
      </c>
      <c r="C2960" s="9" t="s">
        <v>902</v>
      </c>
      <c r="D2960" s="15" t="s">
        <v>126</v>
      </c>
      <c r="E2960" s="9" t="s">
        <v>5378</v>
      </c>
      <c r="F2960" s="9" t="s">
        <v>5379</v>
      </c>
      <c r="G2960" s="15" t="s">
        <v>122</v>
      </c>
      <c r="H2960" s="15" t="s">
        <v>903</v>
      </c>
      <c r="I2960" s="15" t="s">
        <v>1318</v>
      </c>
    </row>
    <row r="2961" spans="1:9" ht="18" x14ac:dyDescent="0.25">
      <c r="A2961" s="13" t="s">
        <v>904</v>
      </c>
      <c r="B2961" s="13" t="s">
        <v>107</v>
      </c>
      <c r="C2961" s="7" t="s">
        <v>905</v>
      </c>
      <c r="D2961" s="13" t="s">
        <v>124</v>
      </c>
      <c r="E2961" s="7" t="s">
        <v>5380</v>
      </c>
      <c r="F2961" s="7"/>
      <c r="G2961" s="13" t="s">
        <v>123</v>
      </c>
      <c r="H2961" s="13" t="s">
        <v>5034</v>
      </c>
      <c r="I2961" s="13"/>
    </row>
    <row r="2962" spans="1:9" ht="36" x14ac:dyDescent="0.25">
      <c r="A2962" s="15" t="s">
        <v>904</v>
      </c>
      <c r="B2962" s="15" t="s">
        <v>107</v>
      </c>
      <c r="C2962" s="9" t="s">
        <v>905</v>
      </c>
      <c r="D2962" s="15" t="s">
        <v>124</v>
      </c>
      <c r="E2962" s="9" t="s">
        <v>5381</v>
      </c>
      <c r="F2962" s="9"/>
      <c r="G2962" s="15" t="s">
        <v>123</v>
      </c>
      <c r="H2962" s="15" t="s">
        <v>5034</v>
      </c>
      <c r="I2962" s="15"/>
    </row>
    <row r="2963" spans="1:9" ht="18" x14ac:dyDescent="0.25">
      <c r="A2963" s="13" t="s">
        <v>904</v>
      </c>
      <c r="B2963" s="13" t="s">
        <v>107</v>
      </c>
      <c r="C2963" s="7" t="s">
        <v>905</v>
      </c>
      <c r="D2963" s="13" t="s">
        <v>124</v>
      </c>
      <c r="E2963" s="7" t="s">
        <v>5382</v>
      </c>
      <c r="F2963" s="7"/>
      <c r="G2963" s="13" t="s">
        <v>123</v>
      </c>
      <c r="H2963" s="13" t="s">
        <v>5034</v>
      </c>
      <c r="I2963" s="13" t="s">
        <v>1275</v>
      </c>
    </row>
    <row r="2964" spans="1:9" ht="36" x14ac:dyDescent="0.25">
      <c r="A2964" s="15" t="s">
        <v>904</v>
      </c>
      <c r="B2964" s="15" t="s">
        <v>107</v>
      </c>
      <c r="C2964" s="9" t="s">
        <v>905</v>
      </c>
      <c r="D2964" s="15" t="s">
        <v>124</v>
      </c>
      <c r="E2964" s="9" t="s">
        <v>5383</v>
      </c>
      <c r="F2964" s="9"/>
      <c r="G2964" s="15" t="s">
        <v>123</v>
      </c>
      <c r="H2964" s="15" t="s">
        <v>5034</v>
      </c>
      <c r="I2964" s="15" t="s">
        <v>1275</v>
      </c>
    </row>
    <row r="2965" spans="1:9" ht="18" x14ac:dyDescent="0.25">
      <c r="A2965" s="13" t="s">
        <v>904</v>
      </c>
      <c r="B2965" s="13" t="s">
        <v>107</v>
      </c>
      <c r="C2965" s="7" t="s">
        <v>905</v>
      </c>
      <c r="D2965" s="13" t="s">
        <v>124</v>
      </c>
      <c r="E2965" s="7" t="s">
        <v>5384</v>
      </c>
      <c r="F2965" s="7"/>
      <c r="G2965" s="13" t="s">
        <v>123</v>
      </c>
      <c r="H2965" s="13" t="s">
        <v>5034</v>
      </c>
      <c r="I2965" s="13" t="s">
        <v>1275</v>
      </c>
    </row>
    <row r="2966" spans="1:9" ht="18" x14ac:dyDescent="0.25">
      <c r="A2966" s="15" t="s">
        <v>904</v>
      </c>
      <c r="B2966" s="15" t="s">
        <v>107</v>
      </c>
      <c r="C2966" s="9" t="s">
        <v>905</v>
      </c>
      <c r="D2966" s="15" t="s">
        <v>124</v>
      </c>
      <c r="E2966" s="9" t="s">
        <v>5385</v>
      </c>
      <c r="F2966" s="9"/>
      <c r="G2966" s="15" t="s">
        <v>123</v>
      </c>
      <c r="H2966" s="15" t="s">
        <v>5034</v>
      </c>
      <c r="I2966" s="15" t="s">
        <v>1275</v>
      </c>
    </row>
    <row r="2967" spans="1:9" ht="18" x14ac:dyDescent="0.25">
      <c r="A2967" s="13" t="s">
        <v>904</v>
      </c>
      <c r="B2967" s="13" t="s">
        <v>107</v>
      </c>
      <c r="C2967" s="7" t="s">
        <v>905</v>
      </c>
      <c r="D2967" s="13" t="s">
        <v>124</v>
      </c>
      <c r="E2967" s="7" t="s">
        <v>5386</v>
      </c>
      <c r="F2967" s="7"/>
      <c r="G2967" s="13" t="s">
        <v>123</v>
      </c>
      <c r="H2967" s="13" t="s">
        <v>5034</v>
      </c>
      <c r="I2967" s="13" t="s">
        <v>1275</v>
      </c>
    </row>
    <row r="2968" spans="1:9" ht="18" x14ac:dyDescent="0.25">
      <c r="A2968" s="15" t="s">
        <v>904</v>
      </c>
      <c r="B2968" s="15" t="s">
        <v>107</v>
      </c>
      <c r="C2968" s="9" t="s">
        <v>905</v>
      </c>
      <c r="D2968" s="15" t="s">
        <v>124</v>
      </c>
      <c r="E2968" s="9" t="s">
        <v>5387</v>
      </c>
      <c r="F2968" s="9"/>
      <c r="G2968" s="15" t="s">
        <v>123</v>
      </c>
      <c r="H2968" s="15" t="s">
        <v>5388</v>
      </c>
      <c r="I2968" s="15"/>
    </row>
    <row r="2969" spans="1:9" ht="18" x14ac:dyDescent="0.25">
      <c r="A2969" s="13" t="s">
        <v>904</v>
      </c>
      <c r="B2969" s="13" t="s">
        <v>107</v>
      </c>
      <c r="C2969" s="7" t="s">
        <v>905</v>
      </c>
      <c r="D2969" s="13" t="s">
        <v>124</v>
      </c>
      <c r="E2969" s="7" t="s">
        <v>5389</v>
      </c>
      <c r="F2969" s="7"/>
      <c r="G2969" s="13" t="s">
        <v>123</v>
      </c>
      <c r="H2969" s="13" t="s">
        <v>5388</v>
      </c>
      <c r="I2969" s="13"/>
    </row>
    <row r="2970" spans="1:9" ht="18" x14ac:dyDescent="0.25">
      <c r="A2970" s="15" t="s">
        <v>904</v>
      </c>
      <c r="B2970" s="15" t="s">
        <v>107</v>
      </c>
      <c r="C2970" s="9" t="s">
        <v>905</v>
      </c>
      <c r="D2970" s="15" t="s">
        <v>124</v>
      </c>
      <c r="E2970" s="9" t="s">
        <v>5390</v>
      </c>
      <c r="F2970" s="9"/>
      <c r="G2970" s="15" t="s">
        <v>123</v>
      </c>
      <c r="H2970" s="15" t="s">
        <v>5388</v>
      </c>
      <c r="I2970" s="15"/>
    </row>
    <row r="2971" spans="1:9" ht="18" x14ac:dyDescent="0.25">
      <c r="A2971" s="13" t="s">
        <v>904</v>
      </c>
      <c r="B2971" s="13" t="s">
        <v>107</v>
      </c>
      <c r="C2971" s="7" t="s">
        <v>905</v>
      </c>
      <c r="D2971" s="13" t="s">
        <v>124</v>
      </c>
      <c r="E2971" s="7" t="s">
        <v>5391</v>
      </c>
      <c r="F2971" s="7"/>
      <c r="G2971" s="13" t="s">
        <v>123</v>
      </c>
      <c r="H2971" s="13" t="s">
        <v>5388</v>
      </c>
      <c r="I2971" s="13"/>
    </row>
    <row r="2972" spans="1:9" ht="36" x14ac:dyDescent="0.25">
      <c r="A2972" s="15" t="s">
        <v>904</v>
      </c>
      <c r="B2972" s="15" t="s">
        <v>107</v>
      </c>
      <c r="C2972" s="9" t="s">
        <v>905</v>
      </c>
      <c r="D2972" s="15" t="s">
        <v>124</v>
      </c>
      <c r="E2972" s="9" t="s">
        <v>5392</v>
      </c>
      <c r="F2972" s="9"/>
      <c r="G2972" s="15" t="s">
        <v>123</v>
      </c>
      <c r="H2972" s="15" t="s">
        <v>5388</v>
      </c>
      <c r="I2972" s="15"/>
    </row>
    <row r="2973" spans="1:9" ht="18" x14ac:dyDescent="0.25">
      <c r="A2973" s="13" t="s">
        <v>904</v>
      </c>
      <c r="B2973" s="13" t="s">
        <v>107</v>
      </c>
      <c r="C2973" s="7" t="s">
        <v>905</v>
      </c>
      <c r="D2973" s="13" t="s">
        <v>124</v>
      </c>
      <c r="E2973" s="7" t="s">
        <v>5393</v>
      </c>
      <c r="F2973" s="7"/>
      <c r="G2973" s="13" t="s">
        <v>123</v>
      </c>
      <c r="H2973" s="13" t="s">
        <v>5388</v>
      </c>
      <c r="I2973" s="13"/>
    </row>
    <row r="2974" spans="1:9" ht="18" x14ac:dyDescent="0.25">
      <c r="A2974" s="15" t="s">
        <v>904</v>
      </c>
      <c r="B2974" s="15" t="s">
        <v>107</v>
      </c>
      <c r="C2974" s="9" t="s">
        <v>905</v>
      </c>
      <c r="D2974" s="15" t="s">
        <v>124</v>
      </c>
      <c r="E2974" s="9" t="s">
        <v>5394</v>
      </c>
      <c r="F2974" s="9"/>
      <c r="G2974" s="15" t="s">
        <v>123</v>
      </c>
      <c r="H2974" s="15" t="s">
        <v>5388</v>
      </c>
      <c r="I2974" s="15"/>
    </row>
    <row r="2975" spans="1:9" ht="36" x14ac:dyDescent="0.25">
      <c r="A2975" s="13" t="s">
        <v>904</v>
      </c>
      <c r="B2975" s="13" t="s">
        <v>107</v>
      </c>
      <c r="C2975" s="7" t="s">
        <v>905</v>
      </c>
      <c r="D2975" s="13" t="s">
        <v>124</v>
      </c>
      <c r="E2975" s="7" t="s">
        <v>5395</v>
      </c>
      <c r="F2975" s="7"/>
      <c r="G2975" s="13" t="s">
        <v>123</v>
      </c>
      <c r="H2975" s="13" t="s">
        <v>5388</v>
      </c>
      <c r="I2975" s="13" t="s">
        <v>1275</v>
      </c>
    </row>
    <row r="2976" spans="1:9" ht="36" x14ac:dyDescent="0.25">
      <c r="A2976" s="15" t="s">
        <v>904</v>
      </c>
      <c r="B2976" s="15" t="s">
        <v>107</v>
      </c>
      <c r="C2976" s="9" t="s">
        <v>905</v>
      </c>
      <c r="D2976" s="15" t="s">
        <v>124</v>
      </c>
      <c r="E2976" s="9" t="s">
        <v>5396</v>
      </c>
      <c r="F2976" s="9"/>
      <c r="G2976" s="15" t="s">
        <v>123</v>
      </c>
      <c r="H2976" s="15" t="s">
        <v>5388</v>
      </c>
      <c r="I2976" s="15" t="s">
        <v>1275</v>
      </c>
    </row>
    <row r="2977" spans="1:9" ht="18" x14ac:dyDescent="0.25">
      <c r="A2977" s="13" t="s">
        <v>904</v>
      </c>
      <c r="B2977" s="13" t="s">
        <v>107</v>
      </c>
      <c r="C2977" s="7" t="s">
        <v>905</v>
      </c>
      <c r="D2977" s="13" t="s">
        <v>124</v>
      </c>
      <c r="E2977" s="7" t="s">
        <v>5397</v>
      </c>
      <c r="F2977" s="7"/>
      <c r="G2977" s="13" t="s">
        <v>123</v>
      </c>
      <c r="H2977" s="13" t="s">
        <v>5398</v>
      </c>
      <c r="I2977" s="13" t="s">
        <v>1275</v>
      </c>
    </row>
    <row r="2978" spans="1:9" ht="36" x14ac:dyDescent="0.25">
      <c r="A2978" s="15" t="s">
        <v>904</v>
      </c>
      <c r="B2978" s="15" t="s">
        <v>107</v>
      </c>
      <c r="C2978" s="9" t="s">
        <v>905</v>
      </c>
      <c r="D2978" s="15" t="s">
        <v>124</v>
      </c>
      <c r="E2978" s="9" t="s">
        <v>5399</v>
      </c>
      <c r="F2978" s="9" t="s">
        <v>5400</v>
      </c>
      <c r="G2978" s="15" t="s">
        <v>123</v>
      </c>
      <c r="H2978" s="15" t="s">
        <v>5401</v>
      </c>
      <c r="I2978" s="15"/>
    </row>
    <row r="2979" spans="1:9" ht="18" x14ac:dyDescent="0.25">
      <c r="A2979" s="13" t="s">
        <v>904</v>
      </c>
      <c r="B2979" s="13" t="s">
        <v>107</v>
      </c>
      <c r="C2979" s="7" t="s">
        <v>905</v>
      </c>
      <c r="D2979" s="13" t="s">
        <v>124</v>
      </c>
      <c r="E2979" s="7" t="s">
        <v>5402</v>
      </c>
      <c r="F2979" s="7" t="s">
        <v>5403</v>
      </c>
      <c r="G2979" s="13" t="s">
        <v>123</v>
      </c>
      <c r="H2979" s="13" t="s">
        <v>5401</v>
      </c>
      <c r="I2979" s="13"/>
    </row>
    <row r="2980" spans="1:9" ht="18" x14ac:dyDescent="0.25">
      <c r="A2980" s="15" t="s">
        <v>904</v>
      </c>
      <c r="B2980" s="15" t="s">
        <v>107</v>
      </c>
      <c r="C2980" s="9" t="s">
        <v>905</v>
      </c>
      <c r="D2980" s="15" t="s">
        <v>124</v>
      </c>
      <c r="E2980" s="9" t="s">
        <v>5404</v>
      </c>
      <c r="F2980" s="9"/>
      <c r="G2980" s="15" t="s">
        <v>123</v>
      </c>
      <c r="H2980" s="15" t="s">
        <v>5401</v>
      </c>
      <c r="I2980" s="15"/>
    </row>
    <row r="2981" spans="1:9" ht="36" x14ac:dyDescent="0.25">
      <c r="A2981" s="13" t="s">
        <v>907</v>
      </c>
      <c r="B2981" s="13" t="s">
        <v>107</v>
      </c>
      <c r="C2981" s="7" t="s">
        <v>814</v>
      </c>
      <c r="D2981" s="13" t="s">
        <v>126</v>
      </c>
      <c r="E2981" s="7" t="s">
        <v>5405</v>
      </c>
      <c r="F2981" s="7"/>
      <c r="G2981" s="13" t="s">
        <v>122</v>
      </c>
      <c r="H2981" s="13" t="s">
        <v>908</v>
      </c>
      <c r="I2981" s="13"/>
    </row>
    <row r="2982" spans="1:9" ht="36" x14ac:dyDescent="0.25">
      <c r="A2982" s="15" t="s">
        <v>907</v>
      </c>
      <c r="B2982" s="15" t="s">
        <v>107</v>
      </c>
      <c r="C2982" s="9" t="s">
        <v>814</v>
      </c>
      <c r="D2982" s="15" t="s">
        <v>126</v>
      </c>
      <c r="E2982" s="9" t="s">
        <v>5406</v>
      </c>
      <c r="F2982" s="9"/>
      <c r="G2982" s="15" t="s">
        <v>121</v>
      </c>
      <c r="H2982" s="15" t="s">
        <v>908</v>
      </c>
      <c r="I2982" s="15"/>
    </row>
    <row r="2983" spans="1:9" ht="36" x14ac:dyDescent="0.25">
      <c r="A2983" s="13" t="s">
        <v>907</v>
      </c>
      <c r="B2983" s="13" t="s">
        <v>107</v>
      </c>
      <c r="C2983" s="7" t="s">
        <v>814</v>
      </c>
      <c r="D2983" s="13" t="s">
        <v>126</v>
      </c>
      <c r="E2983" s="7" t="s">
        <v>5407</v>
      </c>
      <c r="F2983" s="7" t="s">
        <v>5408</v>
      </c>
      <c r="G2983" s="13" t="s">
        <v>122</v>
      </c>
      <c r="H2983" s="13" t="s">
        <v>908</v>
      </c>
      <c r="I2983" s="13"/>
    </row>
    <row r="2984" spans="1:9" ht="36" x14ac:dyDescent="0.25">
      <c r="A2984" s="15" t="s">
        <v>907</v>
      </c>
      <c r="B2984" s="15" t="s">
        <v>107</v>
      </c>
      <c r="C2984" s="9" t="s">
        <v>814</v>
      </c>
      <c r="D2984" s="15" t="s">
        <v>126</v>
      </c>
      <c r="E2984" s="9" t="s">
        <v>5409</v>
      </c>
      <c r="F2984" s="9" t="s">
        <v>5410</v>
      </c>
      <c r="G2984" s="15" t="s">
        <v>122</v>
      </c>
      <c r="H2984" s="15" t="s">
        <v>908</v>
      </c>
      <c r="I2984" s="15"/>
    </row>
    <row r="2985" spans="1:9" ht="36" x14ac:dyDescent="0.25">
      <c r="A2985" s="13" t="s">
        <v>907</v>
      </c>
      <c r="B2985" s="13" t="s">
        <v>107</v>
      </c>
      <c r="C2985" s="7" t="s">
        <v>814</v>
      </c>
      <c r="D2985" s="13" t="s">
        <v>126</v>
      </c>
      <c r="E2985" s="7" t="s">
        <v>5411</v>
      </c>
      <c r="F2985" s="7" t="s">
        <v>5412</v>
      </c>
      <c r="G2985" s="13" t="s">
        <v>121</v>
      </c>
      <c r="H2985" s="13" t="s">
        <v>908</v>
      </c>
      <c r="I2985" s="13"/>
    </row>
    <row r="2986" spans="1:9" ht="36" x14ac:dyDescent="0.25">
      <c r="A2986" s="15" t="s">
        <v>907</v>
      </c>
      <c r="B2986" s="15" t="s">
        <v>107</v>
      </c>
      <c r="C2986" s="9" t="s">
        <v>814</v>
      </c>
      <c r="D2986" s="15" t="s">
        <v>126</v>
      </c>
      <c r="E2986" s="9" t="s">
        <v>5413</v>
      </c>
      <c r="F2986" s="9"/>
      <c r="G2986" s="15" t="s">
        <v>121</v>
      </c>
      <c r="H2986" s="15" t="s">
        <v>908</v>
      </c>
      <c r="I2986" s="15"/>
    </row>
    <row r="2987" spans="1:9" ht="36" x14ac:dyDescent="0.25">
      <c r="A2987" s="13" t="s">
        <v>907</v>
      </c>
      <c r="B2987" s="13" t="s">
        <v>107</v>
      </c>
      <c r="C2987" s="7" t="s">
        <v>814</v>
      </c>
      <c r="D2987" s="13" t="s">
        <v>126</v>
      </c>
      <c r="E2987" s="7" t="s">
        <v>5414</v>
      </c>
      <c r="F2987" s="7"/>
      <c r="G2987" s="13" t="s">
        <v>121</v>
      </c>
      <c r="H2987" s="13" t="s">
        <v>908</v>
      </c>
      <c r="I2987" s="13"/>
    </row>
    <row r="2988" spans="1:9" ht="36" x14ac:dyDescent="0.25">
      <c r="A2988" s="15" t="s">
        <v>907</v>
      </c>
      <c r="B2988" s="15" t="s">
        <v>107</v>
      </c>
      <c r="C2988" s="9" t="s">
        <v>814</v>
      </c>
      <c r="D2988" s="15" t="s">
        <v>126</v>
      </c>
      <c r="E2988" s="9" t="s">
        <v>5415</v>
      </c>
      <c r="F2988" s="9"/>
      <c r="G2988" s="15" t="s">
        <v>122</v>
      </c>
      <c r="H2988" s="15" t="s">
        <v>908</v>
      </c>
      <c r="I2988" s="15"/>
    </row>
    <row r="2989" spans="1:9" ht="36" x14ac:dyDescent="0.25">
      <c r="A2989" s="13" t="s">
        <v>907</v>
      </c>
      <c r="B2989" s="13" t="s">
        <v>107</v>
      </c>
      <c r="C2989" s="7" t="s">
        <v>814</v>
      </c>
      <c r="D2989" s="13" t="s">
        <v>126</v>
      </c>
      <c r="E2989" s="7" t="s">
        <v>5416</v>
      </c>
      <c r="F2989" s="7" t="s">
        <v>5417</v>
      </c>
      <c r="G2989" s="13" t="s">
        <v>122</v>
      </c>
      <c r="H2989" s="13" t="s">
        <v>908</v>
      </c>
      <c r="I2989" s="13" t="s">
        <v>1318</v>
      </c>
    </row>
    <row r="2990" spans="1:9" ht="18" x14ac:dyDescent="0.25">
      <c r="A2990" s="15" t="s">
        <v>909</v>
      </c>
      <c r="B2990" s="15" t="s">
        <v>107</v>
      </c>
      <c r="C2990" s="9" t="s">
        <v>184</v>
      </c>
      <c r="D2990" s="15" t="s">
        <v>125</v>
      </c>
      <c r="E2990" s="9" t="s">
        <v>5418</v>
      </c>
      <c r="F2990" s="9"/>
      <c r="G2990" s="15" t="s">
        <v>123</v>
      </c>
      <c r="H2990" s="15" t="s">
        <v>159</v>
      </c>
      <c r="I2990" s="15" t="s">
        <v>1275</v>
      </c>
    </row>
    <row r="2991" spans="1:9" ht="18" x14ac:dyDescent="0.25">
      <c r="A2991" s="13" t="s">
        <v>910</v>
      </c>
      <c r="B2991" s="13" t="s">
        <v>107</v>
      </c>
      <c r="C2991" s="7" t="s">
        <v>158</v>
      </c>
      <c r="D2991" s="13" t="s">
        <v>126</v>
      </c>
      <c r="E2991" s="7" t="s">
        <v>5419</v>
      </c>
      <c r="F2991" s="7"/>
      <c r="G2991" s="13" t="s">
        <v>122</v>
      </c>
      <c r="H2991" s="13" t="s">
        <v>779</v>
      </c>
      <c r="I2991" s="13"/>
    </row>
    <row r="2992" spans="1:9" ht="18" x14ac:dyDescent="0.25">
      <c r="A2992" s="15" t="s">
        <v>910</v>
      </c>
      <c r="B2992" s="15" t="s">
        <v>107</v>
      </c>
      <c r="C2992" s="9" t="s">
        <v>158</v>
      </c>
      <c r="D2992" s="15" t="s">
        <v>126</v>
      </c>
      <c r="E2992" s="9" t="s">
        <v>5420</v>
      </c>
      <c r="F2992" s="9"/>
      <c r="G2992" s="15" t="s">
        <v>121</v>
      </c>
      <c r="H2992" s="15" t="s">
        <v>3511</v>
      </c>
      <c r="I2992" s="15"/>
    </row>
    <row r="2993" spans="1:9" ht="36" x14ac:dyDescent="0.25">
      <c r="A2993" s="13" t="s">
        <v>912</v>
      </c>
      <c r="B2993" s="13" t="s">
        <v>107</v>
      </c>
      <c r="C2993" s="7" t="s">
        <v>913</v>
      </c>
      <c r="D2993" s="13" t="s">
        <v>125</v>
      </c>
      <c r="E2993" s="7" t="s">
        <v>5421</v>
      </c>
      <c r="F2993" s="7"/>
      <c r="G2993" s="13" t="s">
        <v>121</v>
      </c>
      <c r="H2993" s="13" t="s">
        <v>914</v>
      </c>
      <c r="I2993" s="13"/>
    </row>
    <row r="2994" spans="1:9" ht="36" x14ac:dyDescent="0.25">
      <c r="A2994" s="15" t="s">
        <v>912</v>
      </c>
      <c r="B2994" s="15" t="s">
        <v>107</v>
      </c>
      <c r="C2994" s="9" t="s">
        <v>913</v>
      </c>
      <c r="D2994" s="15" t="s">
        <v>124</v>
      </c>
      <c r="E2994" s="9" t="s">
        <v>5422</v>
      </c>
      <c r="F2994" s="9"/>
      <c r="G2994" s="15" t="s">
        <v>123</v>
      </c>
      <c r="H2994" s="15" t="s">
        <v>914</v>
      </c>
      <c r="I2994" s="15"/>
    </row>
    <row r="2995" spans="1:9" ht="36" x14ac:dyDescent="0.25">
      <c r="A2995" s="13" t="s">
        <v>912</v>
      </c>
      <c r="B2995" s="13" t="s">
        <v>107</v>
      </c>
      <c r="C2995" s="7" t="s">
        <v>913</v>
      </c>
      <c r="D2995" s="13" t="s">
        <v>124</v>
      </c>
      <c r="E2995" s="7" t="s">
        <v>5423</v>
      </c>
      <c r="F2995" s="7"/>
      <c r="G2995" s="13" t="s">
        <v>123</v>
      </c>
      <c r="H2995" s="13" t="s">
        <v>914</v>
      </c>
      <c r="I2995" s="13"/>
    </row>
    <row r="2996" spans="1:9" ht="36" x14ac:dyDescent="0.25">
      <c r="A2996" s="15" t="s">
        <v>912</v>
      </c>
      <c r="B2996" s="15" t="s">
        <v>107</v>
      </c>
      <c r="C2996" s="9" t="s">
        <v>913</v>
      </c>
      <c r="D2996" s="15" t="s">
        <v>124</v>
      </c>
      <c r="E2996" s="9" t="s">
        <v>5424</v>
      </c>
      <c r="F2996" s="9"/>
      <c r="G2996" s="15" t="s">
        <v>123</v>
      </c>
      <c r="H2996" s="15" t="s">
        <v>914</v>
      </c>
      <c r="I2996" s="15"/>
    </row>
    <row r="2997" spans="1:9" ht="36" x14ac:dyDescent="0.25">
      <c r="A2997" s="13" t="s">
        <v>915</v>
      </c>
      <c r="B2997" s="13" t="s">
        <v>107</v>
      </c>
      <c r="C2997" s="7" t="s">
        <v>916</v>
      </c>
      <c r="D2997" s="13" t="s">
        <v>125</v>
      </c>
      <c r="E2997" s="7" t="s">
        <v>5425</v>
      </c>
      <c r="F2997" s="7"/>
      <c r="G2997" s="13" t="s">
        <v>123</v>
      </c>
      <c r="H2997" s="13" t="s">
        <v>5426</v>
      </c>
      <c r="I2997" s="13"/>
    </row>
    <row r="2998" spans="1:9" ht="36" x14ac:dyDescent="0.25">
      <c r="A2998" s="15" t="s">
        <v>915</v>
      </c>
      <c r="B2998" s="15" t="s">
        <v>107</v>
      </c>
      <c r="C2998" s="9" t="s">
        <v>916</v>
      </c>
      <c r="D2998" s="15" t="s">
        <v>125</v>
      </c>
      <c r="E2998" s="9" t="s">
        <v>5427</v>
      </c>
      <c r="F2998" s="9"/>
      <c r="G2998" s="15" t="s">
        <v>123</v>
      </c>
      <c r="H2998" s="15" t="s">
        <v>5426</v>
      </c>
      <c r="I2998" s="15"/>
    </row>
    <row r="2999" spans="1:9" ht="36" x14ac:dyDescent="0.25">
      <c r="A2999" s="13" t="s">
        <v>915</v>
      </c>
      <c r="B2999" s="13" t="s">
        <v>107</v>
      </c>
      <c r="C2999" s="7" t="s">
        <v>916</v>
      </c>
      <c r="D2999" s="13" t="s">
        <v>126</v>
      </c>
      <c r="E2999" s="7" t="s">
        <v>5428</v>
      </c>
      <c r="F2999" s="7"/>
      <c r="G2999" s="13" t="s">
        <v>122</v>
      </c>
      <c r="H2999" s="13" t="s">
        <v>5426</v>
      </c>
      <c r="I2999" s="13"/>
    </row>
    <row r="3000" spans="1:9" ht="36" x14ac:dyDescent="0.25">
      <c r="A3000" s="15" t="s">
        <v>915</v>
      </c>
      <c r="B3000" s="15" t="s">
        <v>107</v>
      </c>
      <c r="C3000" s="9" t="s">
        <v>916</v>
      </c>
      <c r="D3000" s="15" t="s">
        <v>125</v>
      </c>
      <c r="E3000" s="9" t="s">
        <v>5429</v>
      </c>
      <c r="F3000" s="9" t="s">
        <v>5430</v>
      </c>
      <c r="G3000" s="15" t="s">
        <v>123</v>
      </c>
      <c r="H3000" s="15" t="s">
        <v>5426</v>
      </c>
      <c r="I3000" s="15"/>
    </row>
    <row r="3001" spans="1:9" ht="36" x14ac:dyDescent="0.25">
      <c r="A3001" s="13" t="s">
        <v>915</v>
      </c>
      <c r="B3001" s="13" t="s">
        <v>107</v>
      </c>
      <c r="C3001" s="7" t="s">
        <v>916</v>
      </c>
      <c r="D3001" s="13" t="s">
        <v>125</v>
      </c>
      <c r="E3001" s="7" t="s">
        <v>5431</v>
      </c>
      <c r="F3001" s="7"/>
      <c r="G3001" s="13" t="s">
        <v>123</v>
      </c>
      <c r="H3001" s="13" t="s">
        <v>5426</v>
      </c>
      <c r="I3001" s="13"/>
    </row>
    <row r="3002" spans="1:9" ht="36" x14ac:dyDescent="0.25">
      <c r="A3002" s="15" t="s">
        <v>915</v>
      </c>
      <c r="B3002" s="15" t="s">
        <v>107</v>
      </c>
      <c r="C3002" s="9" t="s">
        <v>916</v>
      </c>
      <c r="D3002" s="15" t="s">
        <v>126</v>
      </c>
      <c r="E3002" s="9" t="s">
        <v>5432</v>
      </c>
      <c r="F3002" s="9"/>
      <c r="G3002" s="15" t="s">
        <v>123</v>
      </c>
      <c r="H3002" s="15" t="s">
        <v>5426</v>
      </c>
      <c r="I3002" s="15"/>
    </row>
    <row r="3003" spans="1:9" ht="36" x14ac:dyDescent="0.25">
      <c r="A3003" s="13" t="s">
        <v>915</v>
      </c>
      <c r="B3003" s="13" t="s">
        <v>107</v>
      </c>
      <c r="C3003" s="7" t="s">
        <v>916</v>
      </c>
      <c r="D3003" s="13" t="s">
        <v>126</v>
      </c>
      <c r="E3003" s="7" t="s">
        <v>5433</v>
      </c>
      <c r="F3003" s="7" t="s">
        <v>5434</v>
      </c>
      <c r="G3003" s="13" t="s">
        <v>122</v>
      </c>
      <c r="H3003" s="13" t="s">
        <v>5426</v>
      </c>
      <c r="I3003" s="13"/>
    </row>
    <row r="3004" spans="1:9" ht="36" x14ac:dyDescent="0.25">
      <c r="A3004" s="15" t="s">
        <v>915</v>
      </c>
      <c r="B3004" s="15" t="s">
        <v>107</v>
      </c>
      <c r="C3004" s="9" t="s">
        <v>916</v>
      </c>
      <c r="D3004" s="15" t="s">
        <v>126</v>
      </c>
      <c r="E3004" s="9" t="s">
        <v>5435</v>
      </c>
      <c r="F3004" s="9" t="s">
        <v>5436</v>
      </c>
      <c r="G3004" s="15" t="s">
        <v>121</v>
      </c>
      <c r="H3004" s="15" t="s">
        <v>5426</v>
      </c>
      <c r="I3004" s="15" t="s">
        <v>1275</v>
      </c>
    </row>
    <row r="3005" spans="1:9" ht="36" x14ac:dyDescent="0.25">
      <c r="A3005" s="13" t="s">
        <v>915</v>
      </c>
      <c r="B3005" s="13" t="s">
        <v>107</v>
      </c>
      <c r="C3005" s="7" t="s">
        <v>916</v>
      </c>
      <c r="D3005" s="13" t="s">
        <v>126</v>
      </c>
      <c r="E3005" s="7" t="s">
        <v>5437</v>
      </c>
      <c r="F3005" s="7"/>
      <c r="G3005" s="13" t="s">
        <v>121</v>
      </c>
      <c r="H3005" s="13" t="s">
        <v>5426</v>
      </c>
      <c r="I3005" s="13"/>
    </row>
    <row r="3006" spans="1:9" ht="36" x14ac:dyDescent="0.25">
      <c r="A3006" s="15" t="s">
        <v>915</v>
      </c>
      <c r="B3006" s="15" t="s">
        <v>107</v>
      </c>
      <c r="C3006" s="9" t="s">
        <v>916</v>
      </c>
      <c r="D3006" s="15" t="s">
        <v>126</v>
      </c>
      <c r="E3006" s="9" t="s">
        <v>5438</v>
      </c>
      <c r="F3006" s="9" t="s">
        <v>5439</v>
      </c>
      <c r="G3006" s="15" t="s">
        <v>122</v>
      </c>
      <c r="H3006" s="15" t="s">
        <v>5426</v>
      </c>
      <c r="I3006" s="15"/>
    </row>
    <row r="3007" spans="1:9" ht="36" x14ac:dyDescent="0.25">
      <c r="A3007" s="13" t="s">
        <v>915</v>
      </c>
      <c r="B3007" s="13" t="s">
        <v>107</v>
      </c>
      <c r="C3007" s="7" t="s">
        <v>916</v>
      </c>
      <c r="D3007" s="13" t="s">
        <v>126</v>
      </c>
      <c r="E3007" s="7" t="s">
        <v>5440</v>
      </c>
      <c r="F3007" s="7" t="s">
        <v>5441</v>
      </c>
      <c r="G3007" s="13" t="s">
        <v>121</v>
      </c>
      <c r="H3007" s="13" t="s">
        <v>5426</v>
      </c>
      <c r="I3007" s="13"/>
    </row>
    <row r="3008" spans="1:9" ht="36" x14ac:dyDescent="0.25">
      <c r="A3008" s="15" t="s">
        <v>915</v>
      </c>
      <c r="B3008" s="15" t="s">
        <v>107</v>
      </c>
      <c r="C3008" s="9" t="s">
        <v>916</v>
      </c>
      <c r="D3008" s="15" t="s">
        <v>125</v>
      </c>
      <c r="E3008" s="9" t="s">
        <v>5442</v>
      </c>
      <c r="F3008" s="9" t="s">
        <v>5443</v>
      </c>
      <c r="G3008" s="15" t="s">
        <v>123</v>
      </c>
      <c r="H3008" s="15" t="s">
        <v>5426</v>
      </c>
      <c r="I3008" s="15"/>
    </row>
    <row r="3009" spans="1:9" ht="36" x14ac:dyDescent="0.25">
      <c r="A3009" s="13" t="s">
        <v>915</v>
      </c>
      <c r="B3009" s="13" t="s">
        <v>107</v>
      </c>
      <c r="C3009" s="7" t="s">
        <v>916</v>
      </c>
      <c r="D3009" s="13" t="s">
        <v>126</v>
      </c>
      <c r="E3009" s="7" t="s">
        <v>5444</v>
      </c>
      <c r="F3009" s="7" t="s">
        <v>5445</v>
      </c>
      <c r="G3009" s="13" t="s">
        <v>122</v>
      </c>
      <c r="H3009" s="13" t="s">
        <v>5446</v>
      </c>
      <c r="I3009" s="13"/>
    </row>
    <row r="3010" spans="1:9" ht="36" x14ac:dyDescent="0.25">
      <c r="A3010" s="15" t="s">
        <v>915</v>
      </c>
      <c r="B3010" s="15" t="s">
        <v>107</v>
      </c>
      <c r="C3010" s="9" t="s">
        <v>916</v>
      </c>
      <c r="D3010" s="15" t="s">
        <v>126</v>
      </c>
      <c r="E3010" s="9" t="s">
        <v>5447</v>
      </c>
      <c r="F3010" s="9" t="s">
        <v>5448</v>
      </c>
      <c r="G3010" s="15" t="s">
        <v>122</v>
      </c>
      <c r="H3010" s="15" t="s">
        <v>5446</v>
      </c>
      <c r="I3010" s="15"/>
    </row>
    <row r="3011" spans="1:9" ht="36" x14ac:dyDescent="0.25">
      <c r="A3011" s="13" t="s">
        <v>915</v>
      </c>
      <c r="B3011" s="13" t="s">
        <v>107</v>
      </c>
      <c r="C3011" s="7" t="s">
        <v>916</v>
      </c>
      <c r="D3011" s="13" t="s">
        <v>126</v>
      </c>
      <c r="E3011" s="7" t="s">
        <v>5449</v>
      </c>
      <c r="F3011" s="7" t="s">
        <v>5450</v>
      </c>
      <c r="G3011" s="13" t="s">
        <v>122</v>
      </c>
      <c r="H3011" s="13" t="s">
        <v>5446</v>
      </c>
      <c r="I3011" s="13"/>
    </row>
    <row r="3012" spans="1:9" ht="36" x14ac:dyDescent="0.25">
      <c r="A3012" s="15" t="s">
        <v>915</v>
      </c>
      <c r="B3012" s="15" t="s">
        <v>107</v>
      </c>
      <c r="C3012" s="9" t="s">
        <v>916</v>
      </c>
      <c r="D3012" s="15" t="s">
        <v>126</v>
      </c>
      <c r="E3012" s="9" t="s">
        <v>5451</v>
      </c>
      <c r="F3012" s="9" t="s">
        <v>5452</v>
      </c>
      <c r="G3012" s="15" t="s">
        <v>122</v>
      </c>
      <c r="H3012" s="15" t="s">
        <v>5446</v>
      </c>
      <c r="I3012" s="15"/>
    </row>
    <row r="3013" spans="1:9" ht="36" x14ac:dyDescent="0.25">
      <c r="A3013" s="13" t="s">
        <v>915</v>
      </c>
      <c r="B3013" s="13" t="s">
        <v>107</v>
      </c>
      <c r="C3013" s="7" t="s">
        <v>916</v>
      </c>
      <c r="D3013" s="13" t="s">
        <v>126</v>
      </c>
      <c r="E3013" s="7" t="s">
        <v>5453</v>
      </c>
      <c r="F3013" s="7"/>
      <c r="G3013" s="13" t="s">
        <v>122</v>
      </c>
      <c r="H3013" s="13" t="s">
        <v>5446</v>
      </c>
      <c r="I3013" s="13"/>
    </row>
    <row r="3014" spans="1:9" ht="36" x14ac:dyDescent="0.25">
      <c r="A3014" s="15" t="s">
        <v>915</v>
      </c>
      <c r="B3014" s="15" t="s">
        <v>107</v>
      </c>
      <c r="C3014" s="9" t="s">
        <v>916</v>
      </c>
      <c r="D3014" s="15" t="s">
        <v>126</v>
      </c>
      <c r="E3014" s="9" t="s">
        <v>5454</v>
      </c>
      <c r="F3014" s="9"/>
      <c r="G3014" s="15" t="s">
        <v>122</v>
      </c>
      <c r="H3014" s="15" t="s">
        <v>5446</v>
      </c>
      <c r="I3014" s="15"/>
    </row>
    <row r="3015" spans="1:9" ht="36" x14ac:dyDescent="0.25">
      <c r="A3015" s="13" t="s">
        <v>915</v>
      </c>
      <c r="B3015" s="13" t="s">
        <v>107</v>
      </c>
      <c r="C3015" s="7" t="s">
        <v>916</v>
      </c>
      <c r="D3015" s="13" t="s">
        <v>126</v>
      </c>
      <c r="E3015" s="7" t="s">
        <v>5455</v>
      </c>
      <c r="F3015" s="7"/>
      <c r="G3015" s="13" t="s">
        <v>122</v>
      </c>
      <c r="H3015" s="13" t="s">
        <v>5446</v>
      </c>
      <c r="I3015" s="13"/>
    </row>
    <row r="3016" spans="1:9" ht="36" x14ac:dyDescent="0.25">
      <c r="A3016" s="15" t="s">
        <v>915</v>
      </c>
      <c r="B3016" s="15" t="s">
        <v>107</v>
      </c>
      <c r="C3016" s="9" t="s">
        <v>916</v>
      </c>
      <c r="D3016" s="15" t="s">
        <v>126</v>
      </c>
      <c r="E3016" s="9" t="s">
        <v>5456</v>
      </c>
      <c r="F3016" s="9"/>
      <c r="G3016" s="15" t="s">
        <v>122</v>
      </c>
      <c r="H3016" s="15" t="s">
        <v>5446</v>
      </c>
      <c r="I3016" s="15"/>
    </row>
    <row r="3017" spans="1:9" ht="36" x14ac:dyDescent="0.25">
      <c r="A3017" s="13" t="s">
        <v>915</v>
      </c>
      <c r="B3017" s="13" t="s">
        <v>107</v>
      </c>
      <c r="C3017" s="7" t="s">
        <v>916</v>
      </c>
      <c r="D3017" s="13" t="s">
        <v>126</v>
      </c>
      <c r="E3017" s="7" t="s">
        <v>5457</v>
      </c>
      <c r="F3017" s="7"/>
      <c r="G3017" s="13" t="s">
        <v>122</v>
      </c>
      <c r="H3017" s="13" t="s">
        <v>5446</v>
      </c>
      <c r="I3017" s="13"/>
    </row>
    <row r="3018" spans="1:9" ht="36" x14ac:dyDescent="0.25">
      <c r="A3018" s="15" t="s">
        <v>915</v>
      </c>
      <c r="B3018" s="15" t="s">
        <v>107</v>
      </c>
      <c r="C3018" s="9" t="s">
        <v>916</v>
      </c>
      <c r="D3018" s="15" t="s">
        <v>126</v>
      </c>
      <c r="E3018" s="9" t="s">
        <v>5458</v>
      </c>
      <c r="F3018" s="9"/>
      <c r="G3018" s="15" t="s">
        <v>121</v>
      </c>
      <c r="H3018" s="15" t="s">
        <v>5446</v>
      </c>
      <c r="I3018" s="15"/>
    </row>
    <row r="3019" spans="1:9" ht="36" x14ac:dyDescent="0.25">
      <c r="A3019" s="13" t="s">
        <v>915</v>
      </c>
      <c r="B3019" s="13" t="s">
        <v>107</v>
      </c>
      <c r="C3019" s="7" t="s">
        <v>916</v>
      </c>
      <c r="D3019" s="13" t="s">
        <v>126</v>
      </c>
      <c r="E3019" s="7" t="s">
        <v>5459</v>
      </c>
      <c r="F3019" s="7"/>
      <c r="G3019" s="13" t="s">
        <v>123</v>
      </c>
      <c r="H3019" s="13" t="s">
        <v>5446</v>
      </c>
      <c r="I3019" s="13"/>
    </row>
    <row r="3020" spans="1:9" ht="36" x14ac:dyDescent="0.25">
      <c r="A3020" s="15" t="s">
        <v>915</v>
      </c>
      <c r="B3020" s="15" t="s">
        <v>107</v>
      </c>
      <c r="C3020" s="9" t="s">
        <v>916</v>
      </c>
      <c r="D3020" s="15" t="s">
        <v>126</v>
      </c>
      <c r="E3020" s="9" t="s">
        <v>5460</v>
      </c>
      <c r="F3020" s="9"/>
      <c r="G3020" s="15" t="s">
        <v>122</v>
      </c>
      <c r="H3020" s="15" t="s">
        <v>5446</v>
      </c>
      <c r="I3020" s="15"/>
    </row>
    <row r="3021" spans="1:9" ht="36" x14ac:dyDescent="0.25">
      <c r="A3021" s="13" t="s">
        <v>915</v>
      </c>
      <c r="B3021" s="13" t="s">
        <v>107</v>
      </c>
      <c r="C3021" s="7" t="s">
        <v>916</v>
      </c>
      <c r="D3021" s="13" t="s">
        <v>126</v>
      </c>
      <c r="E3021" s="7" t="s">
        <v>5461</v>
      </c>
      <c r="F3021" s="7"/>
      <c r="G3021" s="13" t="s">
        <v>122</v>
      </c>
      <c r="H3021" s="13" t="s">
        <v>5446</v>
      </c>
      <c r="I3021" s="13"/>
    </row>
    <row r="3022" spans="1:9" ht="36" x14ac:dyDescent="0.25">
      <c r="A3022" s="15" t="s">
        <v>915</v>
      </c>
      <c r="B3022" s="15" t="s">
        <v>107</v>
      </c>
      <c r="C3022" s="9" t="s">
        <v>916</v>
      </c>
      <c r="D3022" s="15" t="s">
        <v>127</v>
      </c>
      <c r="E3022" s="9" t="s">
        <v>5462</v>
      </c>
      <c r="F3022" s="9"/>
      <c r="G3022" s="15" t="s">
        <v>122</v>
      </c>
      <c r="H3022" s="15" t="s">
        <v>5446</v>
      </c>
      <c r="I3022" s="15"/>
    </row>
    <row r="3023" spans="1:9" ht="36" x14ac:dyDescent="0.25">
      <c r="A3023" s="13" t="s">
        <v>915</v>
      </c>
      <c r="B3023" s="13" t="s">
        <v>107</v>
      </c>
      <c r="C3023" s="7" t="s">
        <v>916</v>
      </c>
      <c r="D3023" s="13" t="s">
        <v>126</v>
      </c>
      <c r="E3023" s="7" t="s">
        <v>5463</v>
      </c>
      <c r="F3023" s="7"/>
      <c r="G3023" s="13" t="s">
        <v>122</v>
      </c>
      <c r="H3023" s="13" t="s">
        <v>5464</v>
      </c>
      <c r="I3023" s="13"/>
    </row>
    <row r="3024" spans="1:9" ht="36" x14ac:dyDescent="0.25">
      <c r="A3024" s="15" t="s">
        <v>915</v>
      </c>
      <c r="B3024" s="15" t="s">
        <v>107</v>
      </c>
      <c r="C3024" s="9" t="s">
        <v>916</v>
      </c>
      <c r="D3024" s="15" t="s">
        <v>126</v>
      </c>
      <c r="E3024" s="9" t="s">
        <v>5465</v>
      </c>
      <c r="F3024" s="9" t="s">
        <v>5466</v>
      </c>
      <c r="G3024" s="15" t="s">
        <v>122</v>
      </c>
      <c r="H3024" s="15" t="s">
        <v>5464</v>
      </c>
      <c r="I3024" s="15"/>
    </row>
    <row r="3025" spans="1:9" ht="36" x14ac:dyDescent="0.25">
      <c r="A3025" s="13" t="s">
        <v>915</v>
      </c>
      <c r="B3025" s="13" t="s">
        <v>107</v>
      </c>
      <c r="C3025" s="7" t="s">
        <v>916</v>
      </c>
      <c r="D3025" s="13" t="s">
        <v>126</v>
      </c>
      <c r="E3025" s="7" t="s">
        <v>5467</v>
      </c>
      <c r="F3025" s="7"/>
      <c r="G3025" s="13" t="s">
        <v>122</v>
      </c>
      <c r="H3025" s="13" t="s">
        <v>5464</v>
      </c>
      <c r="I3025" s="13"/>
    </row>
    <row r="3026" spans="1:9" ht="36" x14ac:dyDescent="0.25">
      <c r="A3026" s="15" t="s">
        <v>915</v>
      </c>
      <c r="B3026" s="15" t="s">
        <v>107</v>
      </c>
      <c r="C3026" s="9" t="s">
        <v>916</v>
      </c>
      <c r="D3026" s="15" t="s">
        <v>126</v>
      </c>
      <c r="E3026" s="9" t="s">
        <v>5468</v>
      </c>
      <c r="F3026" s="9"/>
      <c r="G3026" s="15" t="s">
        <v>122</v>
      </c>
      <c r="H3026" s="15" t="s">
        <v>5464</v>
      </c>
      <c r="I3026" s="15"/>
    </row>
    <row r="3027" spans="1:9" ht="36" x14ac:dyDescent="0.25">
      <c r="A3027" s="13" t="s">
        <v>915</v>
      </c>
      <c r="B3027" s="13" t="s">
        <v>107</v>
      </c>
      <c r="C3027" s="7" t="s">
        <v>916</v>
      </c>
      <c r="D3027" s="13" t="s">
        <v>126</v>
      </c>
      <c r="E3027" s="7" t="s">
        <v>5469</v>
      </c>
      <c r="F3027" s="7"/>
      <c r="G3027" s="13" t="s">
        <v>121</v>
      </c>
      <c r="H3027" s="13" t="s">
        <v>5470</v>
      </c>
      <c r="I3027" s="13" t="s">
        <v>1275</v>
      </c>
    </row>
    <row r="3028" spans="1:9" ht="36" x14ac:dyDescent="0.25">
      <c r="A3028" s="15" t="s">
        <v>915</v>
      </c>
      <c r="B3028" s="15" t="s">
        <v>107</v>
      </c>
      <c r="C3028" s="9" t="s">
        <v>916</v>
      </c>
      <c r="D3028" s="15" t="s">
        <v>126</v>
      </c>
      <c r="E3028" s="9" t="s">
        <v>5471</v>
      </c>
      <c r="F3028" s="9"/>
      <c r="G3028" s="15" t="s">
        <v>122</v>
      </c>
      <c r="H3028" s="15" t="s">
        <v>5470</v>
      </c>
      <c r="I3028" s="15" t="s">
        <v>1275</v>
      </c>
    </row>
    <row r="3029" spans="1:9" ht="36" x14ac:dyDescent="0.25">
      <c r="A3029" s="13" t="s">
        <v>918</v>
      </c>
      <c r="B3029" s="13" t="s">
        <v>107</v>
      </c>
      <c r="C3029" s="7" t="s">
        <v>919</v>
      </c>
      <c r="D3029" s="13" t="s">
        <v>126</v>
      </c>
      <c r="E3029" s="7" t="s">
        <v>5472</v>
      </c>
      <c r="F3029" s="7"/>
      <c r="G3029" s="13" t="s">
        <v>122</v>
      </c>
      <c r="H3029" s="13" t="s">
        <v>920</v>
      </c>
      <c r="I3029" s="13"/>
    </row>
    <row r="3030" spans="1:9" ht="18" x14ac:dyDescent="0.25">
      <c r="A3030" s="15" t="s">
        <v>921</v>
      </c>
      <c r="B3030" s="15" t="s">
        <v>107</v>
      </c>
      <c r="C3030" s="9" t="s">
        <v>922</v>
      </c>
      <c r="D3030" s="15" t="s">
        <v>125</v>
      </c>
      <c r="E3030" s="9" t="s">
        <v>5473</v>
      </c>
      <c r="F3030" s="9"/>
      <c r="G3030" s="15" t="s">
        <v>123</v>
      </c>
      <c r="H3030" s="15" t="s">
        <v>5470</v>
      </c>
      <c r="I3030" s="15"/>
    </row>
    <row r="3031" spans="1:9" ht="36" x14ac:dyDescent="0.25">
      <c r="A3031" s="13" t="s">
        <v>921</v>
      </c>
      <c r="B3031" s="13" t="s">
        <v>107</v>
      </c>
      <c r="C3031" s="7" t="s">
        <v>922</v>
      </c>
      <c r="D3031" s="13" t="s">
        <v>125</v>
      </c>
      <c r="E3031" s="7" t="s">
        <v>5474</v>
      </c>
      <c r="F3031" s="7"/>
      <c r="G3031" s="13" t="s">
        <v>121</v>
      </c>
      <c r="H3031" s="13" t="s">
        <v>5470</v>
      </c>
      <c r="I3031" s="13"/>
    </row>
    <row r="3032" spans="1:9" ht="18" x14ac:dyDescent="0.25">
      <c r="A3032" s="15" t="s">
        <v>921</v>
      </c>
      <c r="B3032" s="15" t="s">
        <v>107</v>
      </c>
      <c r="C3032" s="9" t="s">
        <v>922</v>
      </c>
      <c r="D3032" s="15" t="s">
        <v>126</v>
      </c>
      <c r="E3032" s="9" t="s">
        <v>5475</v>
      </c>
      <c r="F3032" s="9"/>
      <c r="G3032" s="15" t="s">
        <v>122</v>
      </c>
      <c r="H3032" s="15" t="s">
        <v>5470</v>
      </c>
      <c r="I3032" s="15"/>
    </row>
    <row r="3033" spans="1:9" ht="18" x14ac:dyDescent="0.25">
      <c r="A3033" s="13" t="s">
        <v>921</v>
      </c>
      <c r="B3033" s="13" t="s">
        <v>107</v>
      </c>
      <c r="C3033" s="7" t="s">
        <v>922</v>
      </c>
      <c r="D3033" s="13" t="s">
        <v>126</v>
      </c>
      <c r="E3033" s="7" t="s">
        <v>5476</v>
      </c>
      <c r="F3033" s="7"/>
      <c r="G3033" s="13" t="s">
        <v>122</v>
      </c>
      <c r="H3033" s="13" t="s">
        <v>5470</v>
      </c>
      <c r="I3033" s="13"/>
    </row>
    <row r="3034" spans="1:9" ht="54" x14ac:dyDescent="0.25">
      <c r="A3034" s="15" t="s">
        <v>921</v>
      </c>
      <c r="B3034" s="15" t="s">
        <v>107</v>
      </c>
      <c r="C3034" s="9" t="s">
        <v>922</v>
      </c>
      <c r="D3034" s="15" t="s">
        <v>126</v>
      </c>
      <c r="E3034" s="9" t="s">
        <v>5477</v>
      </c>
      <c r="F3034" s="9" t="s">
        <v>5478</v>
      </c>
      <c r="G3034" s="15" t="s">
        <v>121</v>
      </c>
      <c r="H3034" s="15" t="s">
        <v>5470</v>
      </c>
      <c r="I3034" s="15"/>
    </row>
    <row r="3035" spans="1:9" ht="18" x14ac:dyDescent="0.25">
      <c r="A3035" s="13" t="s">
        <v>921</v>
      </c>
      <c r="B3035" s="13" t="s">
        <v>107</v>
      </c>
      <c r="C3035" s="7" t="s">
        <v>922</v>
      </c>
      <c r="D3035" s="13" t="s">
        <v>126</v>
      </c>
      <c r="E3035" s="7" t="s">
        <v>5479</v>
      </c>
      <c r="F3035" s="7" t="s">
        <v>5480</v>
      </c>
      <c r="G3035" s="13" t="s">
        <v>122</v>
      </c>
      <c r="H3035" s="13" t="s">
        <v>5470</v>
      </c>
      <c r="I3035" s="13"/>
    </row>
    <row r="3036" spans="1:9" ht="54" x14ac:dyDescent="0.25">
      <c r="A3036" s="15" t="s">
        <v>921</v>
      </c>
      <c r="B3036" s="15" t="s">
        <v>107</v>
      </c>
      <c r="C3036" s="9" t="s">
        <v>922</v>
      </c>
      <c r="D3036" s="15" t="s">
        <v>126</v>
      </c>
      <c r="E3036" s="9" t="s">
        <v>5481</v>
      </c>
      <c r="F3036" s="9" t="s">
        <v>5482</v>
      </c>
      <c r="G3036" s="15" t="s">
        <v>122</v>
      </c>
      <c r="H3036" s="15" t="s">
        <v>5483</v>
      </c>
      <c r="I3036" s="15" t="s">
        <v>1275</v>
      </c>
    </row>
    <row r="3037" spans="1:9" ht="36" x14ac:dyDescent="0.25">
      <c r="A3037" s="13" t="s">
        <v>921</v>
      </c>
      <c r="B3037" s="13" t="s">
        <v>107</v>
      </c>
      <c r="C3037" s="7" t="s">
        <v>922</v>
      </c>
      <c r="D3037" s="13" t="s">
        <v>126</v>
      </c>
      <c r="E3037" s="7" t="s">
        <v>5484</v>
      </c>
      <c r="F3037" s="7" t="s">
        <v>5485</v>
      </c>
      <c r="G3037" s="13" t="s">
        <v>122</v>
      </c>
      <c r="H3037" s="13" t="s">
        <v>5470</v>
      </c>
      <c r="I3037" s="13"/>
    </row>
    <row r="3038" spans="1:9" ht="18" x14ac:dyDescent="0.25">
      <c r="A3038" s="15" t="s">
        <v>921</v>
      </c>
      <c r="B3038" s="15" t="s">
        <v>107</v>
      </c>
      <c r="C3038" s="9" t="s">
        <v>922</v>
      </c>
      <c r="D3038" s="15" t="s">
        <v>126</v>
      </c>
      <c r="E3038" s="9" t="s">
        <v>5486</v>
      </c>
      <c r="F3038" s="9" t="s">
        <v>5487</v>
      </c>
      <c r="G3038" s="15" t="s">
        <v>122</v>
      </c>
      <c r="H3038" s="15" t="s">
        <v>5488</v>
      </c>
      <c r="I3038" s="15"/>
    </row>
    <row r="3039" spans="1:9" ht="18" x14ac:dyDescent="0.25">
      <c r="A3039" s="13" t="s">
        <v>921</v>
      </c>
      <c r="B3039" s="13" t="s">
        <v>107</v>
      </c>
      <c r="C3039" s="7" t="s">
        <v>922</v>
      </c>
      <c r="D3039" s="13" t="s">
        <v>126</v>
      </c>
      <c r="E3039" s="7" t="s">
        <v>5489</v>
      </c>
      <c r="F3039" s="7" t="s">
        <v>5490</v>
      </c>
      <c r="G3039" s="13" t="s">
        <v>122</v>
      </c>
      <c r="H3039" s="13" t="s">
        <v>5488</v>
      </c>
      <c r="I3039" s="13"/>
    </row>
    <row r="3040" spans="1:9" ht="18" x14ac:dyDescent="0.25">
      <c r="A3040" s="15" t="s">
        <v>921</v>
      </c>
      <c r="B3040" s="15" t="s">
        <v>107</v>
      </c>
      <c r="C3040" s="9" t="s">
        <v>922</v>
      </c>
      <c r="D3040" s="15" t="s">
        <v>126</v>
      </c>
      <c r="E3040" s="9" t="s">
        <v>5491</v>
      </c>
      <c r="F3040" s="9" t="s">
        <v>5492</v>
      </c>
      <c r="G3040" s="15" t="s">
        <v>122</v>
      </c>
      <c r="H3040" s="15" t="s">
        <v>5488</v>
      </c>
      <c r="I3040" s="15"/>
    </row>
    <row r="3041" spans="1:9" ht="18" x14ac:dyDescent="0.25">
      <c r="A3041" s="13" t="s">
        <v>921</v>
      </c>
      <c r="B3041" s="13" t="s">
        <v>107</v>
      </c>
      <c r="C3041" s="7" t="s">
        <v>922</v>
      </c>
      <c r="D3041" s="13" t="s">
        <v>126</v>
      </c>
      <c r="E3041" s="7" t="s">
        <v>5493</v>
      </c>
      <c r="F3041" s="7" t="s">
        <v>5494</v>
      </c>
      <c r="G3041" s="13" t="s">
        <v>122</v>
      </c>
      <c r="H3041" s="13" t="s">
        <v>5488</v>
      </c>
      <c r="I3041" s="13"/>
    </row>
    <row r="3042" spans="1:9" ht="36" x14ac:dyDescent="0.25">
      <c r="A3042" s="15" t="s">
        <v>921</v>
      </c>
      <c r="B3042" s="15" t="s">
        <v>107</v>
      </c>
      <c r="C3042" s="9" t="s">
        <v>922</v>
      </c>
      <c r="D3042" s="15" t="s">
        <v>125</v>
      </c>
      <c r="E3042" s="9" t="s">
        <v>5495</v>
      </c>
      <c r="F3042" s="9" t="s">
        <v>5496</v>
      </c>
      <c r="G3042" s="15" t="s">
        <v>123</v>
      </c>
      <c r="H3042" s="15" t="s">
        <v>5497</v>
      </c>
      <c r="I3042" s="15"/>
    </row>
    <row r="3043" spans="1:9" ht="18" x14ac:dyDescent="0.25">
      <c r="A3043" s="13" t="s">
        <v>921</v>
      </c>
      <c r="B3043" s="13" t="s">
        <v>107</v>
      </c>
      <c r="C3043" s="7" t="s">
        <v>922</v>
      </c>
      <c r="D3043" s="13" t="s">
        <v>126</v>
      </c>
      <c r="E3043" s="7" t="s">
        <v>5498</v>
      </c>
      <c r="F3043" s="7" t="s">
        <v>5499</v>
      </c>
      <c r="G3043" s="13" t="s">
        <v>122</v>
      </c>
      <c r="H3043" s="13" t="s">
        <v>5497</v>
      </c>
      <c r="I3043" s="13"/>
    </row>
    <row r="3044" spans="1:9" ht="18" x14ac:dyDescent="0.25">
      <c r="A3044" s="15" t="s">
        <v>921</v>
      </c>
      <c r="B3044" s="15" t="s">
        <v>107</v>
      </c>
      <c r="C3044" s="9" t="s">
        <v>922</v>
      </c>
      <c r="D3044" s="15" t="s">
        <v>126</v>
      </c>
      <c r="E3044" s="9" t="s">
        <v>5500</v>
      </c>
      <c r="F3044" s="9" t="s">
        <v>3263</v>
      </c>
      <c r="G3044" s="15" t="s">
        <v>122</v>
      </c>
      <c r="H3044" s="15" t="s">
        <v>5497</v>
      </c>
      <c r="I3044" s="15"/>
    </row>
    <row r="3045" spans="1:9" ht="36" x14ac:dyDescent="0.25">
      <c r="A3045" s="13" t="s">
        <v>921</v>
      </c>
      <c r="B3045" s="13" t="s">
        <v>107</v>
      </c>
      <c r="C3045" s="7" t="s">
        <v>922</v>
      </c>
      <c r="D3045" s="13" t="s">
        <v>126</v>
      </c>
      <c r="E3045" s="7" t="s">
        <v>5501</v>
      </c>
      <c r="F3045" s="7" t="s">
        <v>5502</v>
      </c>
      <c r="G3045" s="13" t="s">
        <v>122</v>
      </c>
      <c r="H3045" s="13" t="s">
        <v>5497</v>
      </c>
      <c r="I3045" s="13"/>
    </row>
    <row r="3046" spans="1:9" ht="36" x14ac:dyDescent="0.25">
      <c r="A3046" s="15" t="s">
        <v>921</v>
      </c>
      <c r="B3046" s="15" t="s">
        <v>107</v>
      </c>
      <c r="C3046" s="9" t="s">
        <v>922</v>
      </c>
      <c r="D3046" s="15" t="s">
        <v>126</v>
      </c>
      <c r="E3046" s="9" t="s">
        <v>5503</v>
      </c>
      <c r="F3046" s="9"/>
      <c r="G3046" s="15" t="s">
        <v>122</v>
      </c>
      <c r="H3046" s="15" t="s">
        <v>5483</v>
      </c>
      <c r="I3046" s="15" t="s">
        <v>1275</v>
      </c>
    </row>
    <row r="3047" spans="1:9" ht="18" x14ac:dyDescent="0.25">
      <c r="A3047" s="13" t="s">
        <v>921</v>
      </c>
      <c r="B3047" s="13" t="s">
        <v>107</v>
      </c>
      <c r="C3047" s="7" t="s">
        <v>922</v>
      </c>
      <c r="D3047" s="13" t="s">
        <v>127</v>
      </c>
      <c r="E3047" s="7" t="s">
        <v>5504</v>
      </c>
      <c r="F3047" s="7"/>
      <c r="G3047" s="13" t="s">
        <v>122</v>
      </c>
      <c r="H3047" s="13" t="s">
        <v>5488</v>
      </c>
      <c r="I3047" s="13" t="s">
        <v>1275</v>
      </c>
    </row>
    <row r="3048" spans="1:9" ht="18" x14ac:dyDescent="0.25">
      <c r="A3048" s="15" t="s">
        <v>921</v>
      </c>
      <c r="B3048" s="15" t="s">
        <v>107</v>
      </c>
      <c r="C3048" s="9" t="s">
        <v>922</v>
      </c>
      <c r="D3048" s="15" t="s">
        <v>126</v>
      </c>
      <c r="E3048" s="9" t="s">
        <v>5505</v>
      </c>
      <c r="F3048" s="9"/>
      <c r="G3048" s="15" t="s">
        <v>122</v>
      </c>
      <c r="H3048" s="15" t="s">
        <v>5488</v>
      </c>
      <c r="I3048" s="15" t="s">
        <v>1275</v>
      </c>
    </row>
    <row r="3049" spans="1:9" ht="18" x14ac:dyDescent="0.25">
      <c r="A3049" s="13" t="s">
        <v>921</v>
      </c>
      <c r="B3049" s="13" t="s">
        <v>107</v>
      </c>
      <c r="C3049" s="7" t="s">
        <v>922</v>
      </c>
      <c r="D3049" s="13" t="s">
        <v>126</v>
      </c>
      <c r="E3049" s="7" t="s">
        <v>5506</v>
      </c>
      <c r="F3049" s="7"/>
      <c r="G3049" s="13" t="s">
        <v>122</v>
      </c>
      <c r="H3049" s="13" t="s">
        <v>5488</v>
      </c>
      <c r="I3049" s="13" t="s">
        <v>1275</v>
      </c>
    </row>
    <row r="3050" spans="1:9" ht="18" x14ac:dyDescent="0.25">
      <c r="A3050" s="15" t="s">
        <v>921</v>
      </c>
      <c r="B3050" s="15" t="s">
        <v>107</v>
      </c>
      <c r="C3050" s="9" t="s">
        <v>922</v>
      </c>
      <c r="D3050" s="15" t="s">
        <v>126</v>
      </c>
      <c r="E3050" s="9" t="s">
        <v>5507</v>
      </c>
      <c r="F3050" s="9"/>
      <c r="G3050" s="15" t="s">
        <v>122</v>
      </c>
      <c r="H3050" s="15" t="s">
        <v>5488</v>
      </c>
      <c r="I3050" s="15" t="s">
        <v>1275</v>
      </c>
    </row>
    <row r="3051" spans="1:9" ht="36" x14ac:dyDescent="0.25">
      <c r="A3051" s="13" t="s">
        <v>921</v>
      </c>
      <c r="B3051" s="13" t="s">
        <v>107</v>
      </c>
      <c r="C3051" s="7" t="s">
        <v>922</v>
      </c>
      <c r="D3051" s="13" t="s">
        <v>126</v>
      </c>
      <c r="E3051" s="7" t="s">
        <v>5508</v>
      </c>
      <c r="F3051" s="7"/>
      <c r="G3051" s="13" t="s">
        <v>122</v>
      </c>
      <c r="H3051" s="13" t="s">
        <v>5488</v>
      </c>
      <c r="I3051" s="13" t="s">
        <v>1275</v>
      </c>
    </row>
    <row r="3052" spans="1:9" ht="36" x14ac:dyDescent="0.25">
      <c r="A3052" s="15" t="s">
        <v>921</v>
      </c>
      <c r="B3052" s="15" t="s">
        <v>107</v>
      </c>
      <c r="C3052" s="9" t="s">
        <v>922</v>
      </c>
      <c r="D3052" s="15" t="s">
        <v>126</v>
      </c>
      <c r="E3052" s="9" t="s">
        <v>5509</v>
      </c>
      <c r="F3052" s="9"/>
      <c r="G3052" s="15" t="s">
        <v>122</v>
      </c>
      <c r="H3052" s="15" t="s">
        <v>5488</v>
      </c>
      <c r="I3052" s="15" t="s">
        <v>1275</v>
      </c>
    </row>
    <row r="3053" spans="1:9" ht="18" x14ac:dyDescent="0.25">
      <c r="A3053" s="13" t="s">
        <v>921</v>
      </c>
      <c r="B3053" s="13" t="s">
        <v>107</v>
      </c>
      <c r="C3053" s="7" t="s">
        <v>922</v>
      </c>
      <c r="D3053" s="13" t="s">
        <v>126</v>
      </c>
      <c r="E3053" s="7" t="s">
        <v>5510</v>
      </c>
      <c r="F3053" s="7"/>
      <c r="G3053" s="13" t="s">
        <v>122</v>
      </c>
      <c r="H3053" s="13" t="s">
        <v>5488</v>
      </c>
      <c r="I3053" s="13" t="s">
        <v>1275</v>
      </c>
    </row>
    <row r="3054" spans="1:9" ht="18" x14ac:dyDescent="0.25">
      <c r="A3054" s="15" t="s">
        <v>921</v>
      </c>
      <c r="B3054" s="15" t="s">
        <v>107</v>
      </c>
      <c r="C3054" s="9" t="s">
        <v>922</v>
      </c>
      <c r="D3054" s="15" t="s">
        <v>126</v>
      </c>
      <c r="E3054" s="9" t="s">
        <v>5511</v>
      </c>
      <c r="F3054" s="9"/>
      <c r="G3054" s="15" t="s">
        <v>122</v>
      </c>
      <c r="H3054" s="15" t="s">
        <v>5488</v>
      </c>
      <c r="I3054" s="15" t="s">
        <v>1275</v>
      </c>
    </row>
    <row r="3055" spans="1:9" ht="18" x14ac:dyDescent="0.25">
      <c r="A3055" s="13" t="s">
        <v>921</v>
      </c>
      <c r="B3055" s="13" t="s">
        <v>107</v>
      </c>
      <c r="C3055" s="7" t="s">
        <v>922</v>
      </c>
      <c r="D3055" s="13" t="s">
        <v>126</v>
      </c>
      <c r="E3055" s="7" t="s">
        <v>5512</v>
      </c>
      <c r="F3055" s="7"/>
      <c r="G3055" s="13" t="s">
        <v>122</v>
      </c>
      <c r="H3055" s="13" t="s">
        <v>5488</v>
      </c>
      <c r="I3055" s="13" t="s">
        <v>1275</v>
      </c>
    </row>
    <row r="3056" spans="1:9" ht="18" x14ac:dyDescent="0.25">
      <c r="A3056" s="15" t="s">
        <v>921</v>
      </c>
      <c r="B3056" s="15" t="s">
        <v>107</v>
      </c>
      <c r="C3056" s="9" t="s">
        <v>922</v>
      </c>
      <c r="D3056" s="15" t="s">
        <v>126</v>
      </c>
      <c r="E3056" s="9" t="s">
        <v>5513</v>
      </c>
      <c r="F3056" s="9"/>
      <c r="G3056" s="15" t="s">
        <v>121</v>
      </c>
      <c r="H3056" s="15" t="s">
        <v>5497</v>
      </c>
      <c r="I3056" s="15" t="s">
        <v>1275</v>
      </c>
    </row>
    <row r="3057" spans="1:9" ht="36" x14ac:dyDescent="0.25">
      <c r="A3057" s="13" t="s">
        <v>921</v>
      </c>
      <c r="B3057" s="13" t="s">
        <v>107</v>
      </c>
      <c r="C3057" s="7" t="s">
        <v>922</v>
      </c>
      <c r="D3057" s="13" t="s">
        <v>126</v>
      </c>
      <c r="E3057" s="7" t="s">
        <v>5514</v>
      </c>
      <c r="F3057" s="7"/>
      <c r="G3057" s="13" t="s">
        <v>122</v>
      </c>
      <c r="H3057" s="13" t="s">
        <v>5497</v>
      </c>
      <c r="I3057" s="13" t="s">
        <v>1275</v>
      </c>
    </row>
    <row r="3058" spans="1:9" ht="18" x14ac:dyDescent="0.25">
      <c r="A3058" s="15" t="s">
        <v>921</v>
      </c>
      <c r="B3058" s="15" t="s">
        <v>107</v>
      </c>
      <c r="C3058" s="9" t="s">
        <v>922</v>
      </c>
      <c r="D3058" s="15" t="s">
        <v>125</v>
      </c>
      <c r="E3058" s="9" t="s">
        <v>5515</v>
      </c>
      <c r="F3058" s="9"/>
      <c r="G3058" s="15" t="s">
        <v>123</v>
      </c>
      <c r="H3058" s="15" t="s">
        <v>5497</v>
      </c>
      <c r="I3058" s="15" t="s">
        <v>1275</v>
      </c>
    </row>
    <row r="3059" spans="1:9" ht="18" x14ac:dyDescent="0.25">
      <c r="A3059" s="13" t="s">
        <v>921</v>
      </c>
      <c r="B3059" s="13" t="s">
        <v>107</v>
      </c>
      <c r="C3059" s="7" t="s">
        <v>922</v>
      </c>
      <c r="D3059" s="13" t="s">
        <v>126</v>
      </c>
      <c r="E3059" s="7" t="s">
        <v>5516</v>
      </c>
      <c r="F3059" s="7"/>
      <c r="G3059" s="13" t="s">
        <v>122</v>
      </c>
      <c r="H3059" s="13" t="s">
        <v>5497</v>
      </c>
      <c r="I3059" s="13" t="s">
        <v>1275</v>
      </c>
    </row>
    <row r="3060" spans="1:9" ht="36" x14ac:dyDescent="0.25">
      <c r="A3060" s="15" t="s">
        <v>921</v>
      </c>
      <c r="B3060" s="15" t="s">
        <v>107</v>
      </c>
      <c r="C3060" s="9" t="s">
        <v>922</v>
      </c>
      <c r="D3060" s="15" t="s">
        <v>126</v>
      </c>
      <c r="E3060" s="9" t="s">
        <v>5517</v>
      </c>
      <c r="F3060" s="9"/>
      <c r="G3060" s="15" t="s">
        <v>122</v>
      </c>
      <c r="H3060" s="15" t="s">
        <v>5497</v>
      </c>
      <c r="I3060" s="15" t="s">
        <v>1275</v>
      </c>
    </row>
    <row r="3061" spans="1:9" ht="18" x14ac:dyDescent="0.25">
      <c r="A3061" s="13" t="s">
        <v>921</v>
      </c>
      <c r="B3061" s="13" t="s">
        <v>107</v>
      </c>
      <c r="C3061" s="7" t="s">
        <v>922</v>
      </c>
      <c r="D3061" s="13" t="s">
        <v>126</v>
      </c>
      <c r="E3061" s="7" t="s">
        <v>5518</v>
      </c>
      <c r="F3061" s="7"/>
      <c r="G3061" s="13" t="s">
        <v>122</v>
      </c>
      <c r="H3061" s="13" t="s">
        <v>5497</v>
      </c>
      <c r="I3061" s="13" t="s">
        <v>1275</v>
      </c>
    </row>
    <row r="3062" spans="1:9" ht="18" x14ac:dyDescent="0.25">
      <c r="A3062" s="15" t="s">
        <v>921</v>
      </c>
      <c r="B3062" s="15" t="s">
        <v>107</v>
      </c>
      <c r="C3062" s="9" t="s">
        <v>922</v>
      </c>
      <c r="D3062" s="15" t="s">
        <v>126</v>
      </c>
      <c r="E3062" s="9" t="s">
        <v>5519</v>
      </c>
      <c r="F3062" s="9"/>
      <c r="G3062" s="15" t="s">
        <v>122</v>
      </c>
      <c r="H3062" s="15" t="s">
        <v>5497</v>
      </c>
      <c r="I3062" s="15" t="s">
        <v>1275</v>
      </c>
    </row>
    <row r="3063" spans="1:9" ht="18" x14ac:dyDescent="0.25">
      <c r="A3063" s="13" t="s">
        <v>921</v>
      </c>
      <c r="B3063" s="13" t="s">
        <v>107</v>
      </c>
      <c r="C3063" s="7" t="s">
        <v>922</v>
      </c>
      <c r="D3063" s="13" t="s">
        <v>126</v>
      </c>
      <c r="E3063" s="7" t="s">
        <v>5520</v>
      </c>
      <c r="F3063" s="7"/>
      <c r="G3063" s="13" t="s">
        <v>122</v>
      </c>
      <c r="H3063" s="13" t="s">
        <v>5497</v>
      </c>
      <c r="I3063" s="13" t="s">
        <v>1275</v>
      </c>
    </row>
    <row r="3064" spans="1:9" ht="18" x14ac:dyDescent="0.25">
      <c r="A3064" s="15" t="s">
        <v>921</v>
      </c>
      <c r="B3064" s="15" t="s">
        <v>107</v>
      </c>
      <c r="C3064" s="9" t="s">
        <v>922</v>
      </c>
      <c r="D3064" s="15" t="s">
        <v>126</v>
      </c>
      <c r="E3064" s="9" t="s">
        <v>5521</v>
      </c>
      <c r="F3064" s="9"/>
      <c r="G3064" s="15" t="s">
        <v>122</v>
      </c>
      <c r="H3064" s="15" t="s">
        <v>5497</v>
      </c>
      <c r="I3064" s="15" t="s">
        <v>1275</v>
      </c>
    </row>
    <row r="3065" spans="1:9" ht="18" x14ac:dyDescent="0.25">
      <c r="A3065" s="13" t="s">
        <v>921</v>
      </c>
      <c r="B3065" s="13" t="s">
        <v>107</v>
      </c>
      <c r="C3065" s="7" t="s">
        <v>922</v>
      </c>
      <c r="D3065" s="13" t="s">
        <v>127</v>
      </c>
      <c r="E3065" s="7" t="s">
        <v>5522</v>
      </c>
      <c r="F3065" s="7"/>
      <c r="G3065" s="13" t="s">
        <v>122</v>
      </c>
      <c r="H3065" s="13" t="s">
        <v>5497</v>
      </c>
      <c r="I3065" s="13" t="s">
        <v>1275</v>
      </c>
    </row>
    <row r="3066" spans="1:9" ht="36" x14ac:dyDescent="0.25">
      <c r="A3066" s="15" t="s">
        <v>921</v>
      </c>
      <c r="B3066" s="15" t="s">
        <v>107</v>
      </c>
      <c r="C3066" s="9" t="s">
        <v>922</v>
      </c>
      <c r="D3066" s="15" t="s">
        <v>126</v>
      </c>
      <c r="E3066" s="9" t="s">
        <v>5523</v>
      </c>
      <c r="F3066" s="9"/>
      <c r="G3066" s="15" t="s">
        <v>122</v>
      </c>
      <c r="H3066" s="15" t="s">
        <v>5497</v>
      </c>
      <c r="I3066" s="15" t="s">
        <v>1275</v>
      </c>
    </row>
    <row r="3067" spans="1:9" ht="18" x14ac:dyDescent="0.25">
      <c r="A3067" s="13" t="s">
        <v>921</v>
      </c>
      <c r="B3067" s="13" t="s">
        <v>107</v>
      </c>
      <c r="C3067" s="7" t="s">
        <v>922</v>
      </c>
      <c r="D3067" s="13" t="s">
        <v>126</v>
      </c>
      <c r="E3067" s="7" t="s">
        <v>5524</v>
      </c>
      <c r="F3067" s="7"/>
      <c r="G3067" s="13" t="s">
        <v>121</v>
      </c>
      <c r="H3067" s="13" t="s">
        <v>5497</v>
      </c>
      <c r="I3067" s="13" t="s">
        <v>1275</v>
      </c>
    </row>
    <row r="3068" spans="1:9" ht="18" x14ac:dyDescent="0.25">
      <c r="A3068" s="15" t="s">
        <v>921</v>
      </c>
      <c r="B3068" s="15" t="s">
        <v>107</v>
      </c>
      <c r="C3068" s="9" t="s">
        <v>922</v>
      </c>
      <c r="D3068" s="15" t="s">
        <v>126</v>
      </c>
      <c r="E3068" s="9" t="s">
        <v>5525</v>
      </c>
      <c r="F3068" s="9"/>
      <c r="G3068" s="15" t="s">
        <v>122</v>
      </c>
      <c r="H3068" s="15" t="s">
        <v>5526</v>
      </c>
      <c r="I3068" s="15" t="s">
        <v>1275</v>
      </c>
    </row>
    <row r="3069" spans="1:9" ht="36" x14ac:dyDescent="0.25">
      <c r="A3069" s="13" t="s">
        <v>921</v>
      </c>
      <c r="B3069" s="13" t="s">
        <v>107</v>
      </c>
      <c r="C3069" s="7" t="s">
        <v>922</v>
      </c>
      <c r="D3069" s="13" t="s">
        <v>126</v>
      </c>
      <c r="E3069" s="7" t="s">
        <v>5527</v>
      </c>
      <c r="F3069" s="7"/>
      <c r="G3069" s="13" t="s">
        <v>122</v>
      </c>
      <c r="H3069" s="13" t="s">
        <v>5526</v>
      </c>
      <c r="I3069" s="13" t="s">
        <v>1275</v>
      </c>
    </row>
    <row r="3070" spans="1:9" ht="36" x14ac:dyDescent="0.25">
      <c r="A3070" s="15" t="s">
        <v>924</v>
      </c>
      <c r="B3070" s="15" t="s">
        <v>107</v>
      </c>
      <c r="C3070" s="9" t="s">
        <v>925</v>
      </c>
      <c r="D3070" s="15" t="s">
        <v>125</v>
      </c>
      <c r="E3070" s="9" t="s">
        <v>5528</v>
      </c>
      <c r="F3070" s="9"/>
      <c r="G3070" s="15" t="s">
        <v>123</v>
      </c>
      <c r="H3070" s="15" t="s">
        <v>5526</v>
      </c>
      <c r="I3070" s="15"/>
    </row>
    <row r="3071" spans="1:9" ht="18" x14ac:dyDescent="0.25">
      <c r="A3071" s="13" t="s">
        <v>924</v>
      </c>
      <c r="B3071" s="13" t="s">
        <v>107</v>
      </c>
      <c r="C3071" s="7" t="s">
        <v>925</v>
      </c>
      <c r="D3071" s="13" t="s">
        <v>126</v>
      </c>
      <c r="E3071" s="7" t="s">
        <v>5529</v>
      </c>
      <c r="F3071" s="7"/>
      <c r="G3071" s="13" t="s">
        <v>122</v>
      </c>
      <c r="H3071" s="13" t="s">
        <v>5526</v>
      </c>
      <c r="I3071" s="13"/>
    </row>
    <row r="3072" spans="1:9" ht="18" x14ac:dyDescent="0.25">
      <c r="A3072" s="15" t="s">
        <v>924</v>
      </c>
      <c r="B3072" s="15" t="s">
        <v>107</v>
      </c>
      <c r="C3072" s="9" t="s">
        <v>925</v>
      </c>
      <c r="D3072" s="15" t="s">
        <v>126</v>
      </c>
      <c r="E3072" s="9" t="s">
        <v>5530</v>
      </c>
      <c r="F3072" s="9"/>
      <c r="G3072" s="15" t="s">
        <v>121</v>
      </c>
      <c r="H3072" s="15" t="s">
        <v>5526</v>
      </c>
      <c r="I3072" s="15"/>
    </row>
    <row r="3073" spans="1:9" ht="18" x14ac:dyDescent="0.25">
      <c r="A3073" s="13" t="s">
        <v>924</v>
      </c>
      <c r="B3073" s="13" t="s">
        <v>107</v>
      </c>
      <c r="C3073" s="7" t="s">
        <v>925</v>
      </c>
      <c r="D3073" s="13" t="s">
        <v>126</v>
      </c>
      <c r="E3073" s="7" t="s">
        <v>5531</v>
      </c>
      <c r="F3073" s="7" t="s">
        <v>5532</v>
      </c>
      <c r="G3073" s="13" t="s">
        <v>122</v>
      </c>
      <c r="H3073" s="13" t="s">
        <v>5526</v>
      </c>
      <c r="I3073" s="13"/>
    </row>
    <row r="3074" spans="1:9" ht="18" x14ac:dyDescent="0.25">
      <c r="A3074" s="15" t="s">
        <v>924</v>
      </c>
      <c r="B3074" s="15" t="s">
        <v>107</v>
      </c>
      <c r="C3074" s="9" t="s">
        <v>925</v>
      </c>
      <c r="D3074" s="15" t="s">
        <v>126</v>
      </c>
      <c r="E3074" s="9" t="s">
        <v>5533</v>
      </c>
      <c r="F3074" s="9"/>
      <c r="G3074" s="15" t="s">
        <v>122</v>
      </c>
      <c r="H3074" s="15" t="s">
        <v>5526</v>
      </c>
      <c r="I3074" s="15"/>
    </row>
    <row r="3075" spans="1:9" ht="18" x14ac:dyDescent="0.25">
      <c r="A3075" s="13" t="s">
        <v>924</v>
      </c>
      <c r="B3075" s="13" t="s">
        <v>107</v>
      </c>
      <c r="C3075" s="7" t="s">
        <v>925</v>
      </c>
      <c r="D3075" s="13" t="s">
        <v>126</v>
      </c>
      <c r="E3075" s="7" t="s">
        <v>5534</v>
      </c>
      <c r="F3075" s="7"/>
      <c r="G3075" s="13" t="s">
        <v>122</v>
      </c>
      <c r="H3075" s="13" t="s">
        <v>5526</v>
      </c>
      <c r="I3075" s="13"/>
    </row>
    <row r="3076" spans="1:9" ht="18" x14ac:dyDescent="0.25">
      <c r="A3076" s="15" t="s">
        <v>924</v>
      </c>
      <c r="B3076" s="15" t="s">
        <v>107</v>
      </c>
      <c r="C3076" s="9" t="s">
        <v>925</v>
      </c>
      <c r="D3076" s="15" t="s">
        <v>126</v>
      </c>
      <c r="E3076" s="9" t="s">
        <v>5535</v>
      </c>
      <c r="F3076" s="9"/>
      <c r="G3076" s="15" t="s">
        <v>122</v>
      </c>
      <c r="H3076" s="15" t="s">
        <v>5526</v>
      </c>
      <c r="I3076" s="15"/>
    </row>
    <row r="3077" spans="1:9" ht="18" x14ac:dyDescent="0.25">
      <c r="A3077" s="13" t="s">
        <v>924</v>
      </c>
      <c r="B3077" s="13" t="s">
        <v>107</v>
      </c>
      <c r="C3077" s="7" t="s">
        <v>925</v>
      </c>
      <c r="D3077" s="13" t="s">
        <v>126</v>
      </c>
      <c r="E3077" s="7" t="s">
        <v>5536</v>
      </c>
      <c r="F3077" s="7"/>
      <c r="G3077" s="13" t="s">
        <v>122</v>
      </c>
      <c r="H3077" s="13" t="s">
        <v>5526</v>
      </c>
      <c r="I3077" s="13"/>
    </row>
    <row r="3078" spans="1:9" ht="18" x14ac:dyDescent="0.25">
      <c r="A3078" s="15" t="s">
        <v>924</v>
      </c>
      <c r="B3078" s="15" t="s">
        <v>107</v>
      </c>
      <c r="C3078" s="9" t="s">
        <v>925</v>
      </c>
      <c r="D3078" s="15" t="s">
        <v>126</v>
      </c>
      <c r="E3078" s="9" t="s">
        <v>5537</v>
      </c>
      <c r="F3078" s="9"/>
      <c r="G3078" s="15" t="s">
        <v>122</v>
      </c>
      <c r="H3078" s="15" t="s">
        <v>5526</v>
      </c>
      <c r="I3078" s="15"/>
    </row>
    <row r="3079" spans="1:9" ht="18" x14ac:dyDescent="0.25">
      <c r="A3079" s="13" t="s">
        <v>924</v>
      </c>
      <c r="B3079" s="13" t="s">
        <v>107</v>
      </c>
      <c r="C3079" s="7" t="s">
        <v>925</v>
      </c>
      <c r="D3079" s="13" t="s">
        <v>126</v>
      </c>
      <c r="E3079" s="7" t="s">
        <v>5538</v>
      </c>
      <c r="F3079" s="7"/>
      <c r="G3079" s="13" t="s">
        <v>122</v>
      </c>
      <c r="H3079" s="13" t="s">
        <v>5526</v>
      </c>
      <c r="I3079" s="13"/>
    </row>
    <row r="3080" spans="1:9" ht="18" x14ac:dyDescent="0.25">
      <c r="A3080" s="15" t="s">
        <v>924</v>
      </c>
      <c r="B3080" s="15" t="s">
        <v>107</v>
      </c>
      <c r="C3080" s="9" t="s">
        <v>925</v>
      </c>
      <c r="D3080" s="15" t="s">
        <v>126</v>
      </c>
      <c r="E3080" s="9" t="s">
        <v>5539</v>
      </c>
      <c r="F3080" s="9"/>
      <c r="G3080" s="15" t="s">
        <v>122</v>
      </c>
      <c r="H3080" s="15" t="s">
        <v>5526</v>
      </c>
      <c r="I3080" s="15"/>
    </row>
    <row r="3081" spans="1:9" ht="54" x14ac:dyDescent="0.25">
      <c r="A3081" s="13" t="s">
        <v>924</v>
      </c>
      <c r="B3081" s="13" t="s">
        <v>107</v>
      </c>
      <c r="C3081" s="7" t="s">
        <v>925</v>
      </c>
      <c r="D3081" s="13" t="s">
        <v>126</v>
      </c>
      <c r="E3081" s="7" t="s">
        <v>5540</v>
      </c>
      <c r="F3081" s="7" t="s">
        <v>5541</v>
      </c>
      <c r="G3081" s="13" t="s">
        <v>122</v>
      </c>
      <c r="H3081" s="13" t="s">
        <v>5526</v>
      </c>
      <c r="I3081" s="13" t="s">
        <v>1275</v>
      </c>
    </row>
    <row r="3082" spans="1:9" ht="18" x14ac:dyDescent="0.25">
      <c r="A3082" s="15" t="s">
        <v>924</v>
      </c>
      <c r="B3082" s="15" t="s">
        <v>107</v>
      </c>
      <c r="C3082" s="9" t="s">
        <v>925</v>
      </c>
      <c r="D3082" s="15" t="s">
        <v>126</v>
      </c>
      <c r="E3082" s="9" t="s">
        <v>5542</v>
      </c>
      <c r="F3082" s="9"/>
      <c r="G3082" s="15" t="s">
        <v>122</v>
      </c>
      <c r="H3082" s="15" t="s">
        <v>5526</v>
      </c>
      <c r="I3082" s="15"/>
    </row>
    <row r="3083" spans="1:9" ht="18" x14ac:dyDescent="0.25">
      <c r="A3083" s="13" t="s">
        <v>924</v>
      </c>
      <c r="B3083" s="13" t="s">
        <v>107</v>
      </c>
      <c r="C3083" s="7" t="s">
        <v>925</v>
      </c>
      <c r="D3083" s="13" t="s">
        <v>127</v>
      </c>
      <c r="E3083" s="7" t="s">
        <v>5543</v>
      </c>
      <c r="F3083" s="7"/>
      <c r="G3083" s="13" t="s">
        <v>122</v>
      </c>
      <c r="H3083" s="13" t="s">
        <v>5526</v>
      </c>
      <c r="I3083" s="13"/>
    </row>
    <row r="3084" spans="1:9" ht="36" x14ac:dyDescent="0.25">
      <c r="A3084" s="15" t="s">
        <v>924</v>
      </c>
      <c r="B3084" s="15" t="s">
        <v>107</v>
      </c>
      <c r="C3084" s="9" t="s">
        <v>925</v>
      </c>
      <c r="D3084" s="15" t="s">
        <v>126</v>
      </c>
      <c r="E3084" s="9" t="s">
        <v>5544</v>
      </c>
      <c r="F3084" s="9" t="s">
        <v>5545</v>
      </c>
      <c r="G3084" s="15" t="s">
        <v>122</v>
      </c>
      <c r="H3084" s="15" t="s">
        <v>929</v>
      </c>
      <c r="I3084" s="15" t="s">
        <v>1275</v>
      </c>
    </row>
    <row r="3085" spans="1:9" ht="18" x14ac:dyDescent="0.25">
      <c r="A3085" s="13" t="s">
        <v>924</v>
      </c>
      <c r="B3085" s="13" t="s">
        <v>107</v>
      </c>
      <c r="C3085" s="7" t="s">
        <v>925</v>
      </c>
      <c r="D3085" s="13" t="s">
        <v>127</v>
      </c>
      <c r="E3085" s="7" t="s">
        <v>5546</v>
      </c>
      <c r="F3085" s="7" t="s">
        <v>5547</v>
      </c>
      <c r="G3085" s="13" t="s">
        <v>122</v>
      </c>
      <c r="H3085" s="13" t="s">
        <v>929</v>
      </c>
      <c r="I3085" s="13"/>
    </row>
    <row r="3086" spans="1:9" ht="18" x14ac:dyDescent="0.25">
      <c r="A3086" s="15" t="s">
        <v>924</v>
      </c>
      <c r="B3086" s="15" t="s">
        <v>107</v>
      </c>
      <c r="C3086" s="9" t="s">
        <v>925</v>
      </c>
      <c r="D3086" s="15" t="s">
        <v>126</v>
      </c>
      <c r="E3086" s="9" t="s">
        <v>5548</v>
      </c>
      <c r="F3086" s="9"/>
      <c r="G3086" s="15" t="s">
        <v>122</v>
      </c>
      <c r="H3086" s="15" t="s">
        <v>929</v>
      </c>
      <c r="I3086" s="15"/>
    </row>
    <row r="3087" spans="1:9" ht="18" x14ac:dyDescent="0.25">
      <c r="A3087" s="13" t="s">
        <v>924</v>
      </c>
      <c r="B3087" s="13" t="s">
        <v>107</v>
      </c>
      <c r="C3087" s="7" t="s">
        <v>925</v>
      </c>
      <c r="D3087" s="13" t="s">
        <v>126</v>
      </c>
      <c r="E3087" s="7" t="s">
        <v>5549</v>
      </c>
      <c r="F3087" s="7"/>
      <c r="G3087" s="13" t="s">
        <v>122</v>
      </c>
      <c r="H3087" s="13" t="s">
        <v>929</v>
      </c>
      <c r="I3087" s="13"/>
    </row>
    <row r="3088" spans="1:9" ht="18" x14ac:dyDescent="0.25">
      <c r="A3088" s="15" t="s">
        <v>924</v>
      </c>
      <c r="B3088" s="15" t="s">
        <v>107</v>
      </c>
      <c r="C3088" s="9" t="s">
        <v>925</v>
      </c>
      <c r="D3088" s="15" t="s">
        <v>126</v>
      </c>
      <c r="E3088" s="9" t="s">
        <v>5550</v>
      </c>
      <c r="F3088" s="9"/>
      <c r="G3088" s="15" t="s">
        <v>122</v>
      </c>
      <c r="H3088" s="15" t="s">
        <v>929</v>
      </c>
      <c r="I3088" s="15"/>
    </row>
    <row r="3089" spans="1:9" ht="18" x14ac:dyDescent="0.25">
      <c r="A3089" s="13" t="s">
        <v>924</v>
      </c>
      <c r="B3089" s="13" t="s">
        <v>107</v>
      </c>
      <c r="C3089" s="7" t="s">
        <v>925</v>
      </c>
      <c r="D3089" s="13" t="s">
        <v>126</v>
      </c>
      <c r="E3089" s="7" t="s">
        <v>5551</v>
      </c>
      <c r="F3089" s="7"/>
      <c r="G3089" s="13" t="s">
        <v>122</v>
      </c>
      <c r="H3089" s="13" t="s">
        <v>929</v>
      </c>
      <c r="I3089" s="13"/>
    </row>
    <row r="3090" spans="1:9" ht="18" x14ac:dyDescent="0.25">
      <c r="A3090" s="15" t="s">
        <v>924</v>
      </c>
      <c r="B3090" s="15" t="s">
        <v>107</v>
      </c>
      <c r="C3090" s="9" t="s">
        <v>925</v>
      </c>
      <c r="D3090" s="15" t="s">
        <v>127</v>
      </c>
      <c r="E3090" s="9" t="s">
        <v>5552</v>
      </c>
      <c r="F3090" s="9"/>
      <c r="G3090" s="15" t="s">
        <v>122</v>
      </c>
      <c r="H3090" s="15" t="s">
        <v>929</v>
      </c>
      <c r="I3090" s="15"/>
    </row>
    <row r="3091" spans="1:9" ht="36" x14ac:dyDescent="0.25">
      <c r="A3091" s="13" t="s">
        <v>924</v>
      </c>
      <c r="B3091" s="13" t="s">
        <v>107</v>
      </c>
      <c r="C3091" s="7" t="s">
        <v>925</v>
      </c>
      <c r="D3091" s="13" t="s">
        <v>126</v>
      </c>
      <c r="E3091" s="7" t="s">
        <v>5553</v>
      </c>
      <c r="F3091" s="7"/>
      <c r="G3091" s="13" t="s">
        <v>121</v>
      </c>
      <c r="H3091" s="13" t="s">
        <v>5554</v>
      </c>
      <c r="I3091" s="13" t="s">
        <v>1275</v>
      </c>
    </row>
    <row r="3092" spans="1:9" ht="18" x14ac:dyDescent="0.25">
      <c r="A3092" s="15" t="s">
        <v>924</v>
      </c>
      <c r="B3092" s="15" t="s">
        <v>107</v>
      </c>
      <c r="C3092" s="9" t="s">
        <v>925</v>
      </c>
      <c r="D3092" s="15" t="s">
        <v>126</v>
      </c>
      <c r="E3092" s="9" t="s">
        <v>5555</v>
      </c>
      <c r="F3092" s="9"/>
      <c r="G3092" s="15" t="s">
        <v>122</v>
      </c>
      <c r="H3092" s="15" t="s">
        <v>5554</v>
      </c>
      <c r="I3092" s="15" t="s">
        <v>1275</v>
      </c>
    </row>
    <row r="3093" spans="1:9" ht="36" x14ac:dyDescent="0.25">
      <c r="A3093" s="13" t="s">
        <v>924</v>
      </c>
      <c r="B3093" s="13" t="s">
        <v>107</v>
      </c>
      <c r="C3093" s="7" t="s">
        <v>925</v>
      </c>
      <c r="D3093" s="13" t="s">
        <v>126</v>
      </c>
      <c r="E3093" s="7" t="s">
        <v>5556</v>
      </c>
      <c r="F3093" s="7"/>
      <c r="G3093" s="13" t="s">
        <v>122</v>
      </c>
      <c r="H3093" s="13" t="s">
        <v>5554</v>
      </c>
      <c r="I3093" s="13" t="s">
        <v>1275</v>
      </c>
    </row>
    <row r="3094" spans="1:9" ht="18" x14ac:dyDescent="0.25">
      <c r="A3094" s="15" t="s">
        <v>924</v>
      </c>
      <c r="B3094" s="15" t="s">
        <v>107</v>
      </c>
      <c r="C3094" s="9" t="s">
        <v>925</v>
      </c>
      <c r="D3094" s="15" t="s">
        <v>126</v>
      </c>
      <c r="E3094" s="9" t="s">
        <v>5557</v>
      </c>
      <c r="F3094" s="9"/>
      <c r="G3094" s="15" t="s">
        <v>122</v>
      </c>
      <c r="H3094" s="15" t="s">
        <v>5554</v>
      </c>
      <c r="I3094" s="15" t="s">
        <v>1275</v>
      </c>
    </row>
    <row r="3095" spans="1:9" ht="18" x14ac:dyDescent="0.25">
      <c r="A3095" s="13" t="s">
        <v>924</v>
      </c>
      <c r="B3095" s="13" t="s">
        <v>107</v>
      </c>
      <c r="C3095" s="7" t="s">
        <v>925</v>
      </c>
      <c r="D3095" s="13" t="s">
        <v>126</v>
      </c>
      <c r="E3095" s="7" t="s">
        <v>5558</v>
      </c>
      <c r="F3095" s="7" t="s">
        <v>5559</v>
      </c>
      <c r="G3095" s="13" t="s">
        <v>122</v>
      </c>
      <c r="H3095" s="13" t="s">
        <v>5554</v>
      </c>
      <c r="I3095" s="13"/>
    </row>
    <row r="3096" spans="1:9" ht="36" x14ac:dyDescent="0.25">
      <c r="A3096" s="15" t="s">
        <v>927</v>
      </c>
      <c r="B3096" s="15" t="s">
        <v>107</v>
      </c>
      <c r="C3096" s="9" t="s">
        <v>928</v>
      </c>
      <c r="D3096" s="15" t="s">
        <v>126</v>
      </c>
      <c r="E3096" s="9" t="s">
        <v>5560</v>
      </c>
      <c r="F3096" s="9" t="s">
        <v>5561</v>
      </c>
      <c r="G3096" s="15" t="s">
        <v>121</v>
      </c>
      <c r="H3096" s="15" t="s">
        <v>929</v>
      </c>
      <c r="I3096" s="15" t="s">
        <v>1275</v>
      </c>
    </row>
    <row r="3097" spans="1:9" ht="18" x14ac:dyDescent="0.25">
      <c r="A3097" s="13" t="s">
        <v>930</v>
      </c>
      <c r="B3097" s="13" t="s">
        <v>107</v>
      </c>
      <c r="C3097" s="7" t="s">
        <v>931</v>
      </c>
      <c r="D3097" s="13" t="s">
        <v>125</v>
      </c>
      <c r="E3097" s="7" t="s">
        <v>5562</v>
      </c>
      <c r="F3097" s="7"/>
      <c r="G3097" s="13" t="s">
        <v>123</v>
      </c>
      <c r="H3097" s="13" t="s">
        <v>5554</v>
      </c>
      <c r="I3097" s="13"/>
    </row>
    <row r="3098" spans="1:9" ht="18" x14ac:dyDescent="0.25">
      <c r="A3098" s="15" t="s">
        <v>930</v>
      </c>
      <c r="B3098" s="15" t="s">
        <v>107</v>
      </c>
      <c r="C3098" s="9" t="s">
        <v>931</v>
      </c>
      <c r="D3098" s="15" t="s">
        <v>126</v>
      </c>
      <c r="E3098" s="9" t="s">
        <v>5563</v>
      </c>
      <c r="F3098" s="9" t="s">
        <v>5564</v>
      </c>
      <c r="G3098" s="15" t="s">
        <v>122</v>
      </c>
      <c r="H3098" s="15" t="s">
        <v>5554</v>
      </c>
      <c r="I3098" s="15"/>
    </row>
    <row r="3099" spans="1:9" ht="18" x14ac:dyDescent="0.25">
      <c r="A3099" s="13" t="s">
        <v>930</v>
      </c>
      <c r="B3099" s="13" t="s">
        <v>107</v>
      </c>
      <c r="C3099" s="7" t="s">
        <v>931</v>
      </c>
      <c r="D3099" s="13" t="s">
        <v>125</v>
      </c>
      <c r="E3099" s="7" t="s">
        <v>5565</v>
      </c>
      <c r="F3099" s="7"/>
      <c r="G3099" s="13" t="s">
        <v>123</v>
      </c>
      <c r="H3099" s="13" t="s">
        <v>5554</v>
      </c>
      <c r="I3099" s="13"/>
    </row>
    <row r="3100" spans="1:9" ht="18" x14ac:dyDescent="0.25">
      <c r="A3100" s="15" t="s">
        <v>930</v>
      </c>
      <c r="B3100" s="15" t="s">
        <v>107</v>
      </c>
      <c r="C3100" s="9" t="s">
        <v>931</v>
      </c>
      <c r="D3100" s="15" t="s">
        <v>126</v>
      </c>
      <c r="E3100" s="9" t="s">
        <v>5566</v>
      </c>
      <c r="F3100" s="9"/>
      <c r="G3100" s="15" t="s">
        <v>122</v>
      </c>
      <c r="H3100" s="15" t="s">
        <v>5554</v>
      </c>
      <c r="I3100" s="15"/>
    </row>
    <row r="3101" spans="1:9" ht="18" x14ac:dyDescent="0.25">
      <c r="A3101" s="13" t="s">
        <v>930</v>
      </c>
      <c r="B3101" s="13" t="s">
        <v>107</v>
      </c>
      <c r="C3101" s="7" t="s">
        <v>931</v>
      </c>
      <c r="D3101" s="13" t="s">
        <v>125</v>
      </c>
      <c r="E3101" s="7" t="s">
        <v>5567</v>
      </c>
      <c r="F3101" s="7"/>
      <c r="G3101" s="13" t="s">
        <v>123</v>
      </c>
      <c r="H3101" s="13" t="s">
        <v>5554</v>
      </c>
      <c r="I3101" s="13"/>
    </row>
    <row r="3102" spans="1:9" ht="18" x14ac:dyDescent="0.25">
      <c r="A3102" s="15" t="s">
        <v>930</v>
      </c>
      <c r="B3102" s="15" t="s">
        <v>107</v>
      </c>
      <c r="C3102" s="9" t="s">
        <v>931</v>
      </c>
      <c r="D3102" s="15" t="s">
        <v>126</v>
      </c>
      <c r="E3102" s="9" t="s">
        <v>5568</v>
      </c>
      <c r="F3102" s="9" t="s">
        <v>5569</v>
      </c>
      <c r="G3102" s="15" t="s">
        <v>122</v>
      </c>
      <c r="H3102" s="15" t="s">
        <v>5554</v>
      </c>
      <c r="I3102" s="15"/>
    </row>
    <row r="3103" spans="1:9" ht="18" x14ac:dyDescent="0.25">
      <c r="A3103" s="13" t="s">
        <v>930</v>
      </c>
      <c r="B3103" s="13" t="s">
        <v>107</v>
      </c>
      <c r="C3103" s="7" t="s">
        <v>931</v>
      </c>
      <c r="D3103" s="13" t="s">
        <v>125</v>
      </c>
      <c r="E3103" s="7" t="s">
        <v>5570</v>
      </c>
      <c r="F3103" s="7"/>
      <c r="G3103" s="13" t="s">
        <v>123</v>
      </c>
      <c r="H3103" s="13" t="s">
        <v>5554</v>
      </c>
      <c r="I3103" s="13"/>
    </row>
    <row r="3104" spans="1:9" ht="36" x14ac:dyDescent="0.25">
      <c r="A3104" s="15" t="s">
        <v>930</v>
      </c>
      <c r="B3104" s="15" t="s">
        <v>107</v>
      </c>
      <c r="C3104" s="9" t="s">
        <v>931</v>
      </c>
      <c r="D3104" s="15" t="s">
        <v>126</v>
      </c>
      <c r="E3104" s="9" t="s">
        <v>5571</v>
      </c>
      <c r="F3104" s="9" t="s">
        <v>5572</v>
      </c>
      <c r="G3104" s="15" t="s">
        <v>121</v>
      </c>
      <c r="H3104" s="15" t="s">
        <v>5573</v>
      </c>
      <c r="I3104" s="15"/>
    </row>
    <row r="3105" spans="1:9" ht="36" x14ac:dyDescent="0.25">
      <c r="A3105" s="13" t="s">
        <v>930</v>
      </c>
      <c r="B3105" s="13" t="s">
        <v>107</v>
      </c>
      <c r="C3105" s="7" t="s">
        <v>931</v>
      </c>
      <c r="D3105" s="13" t="s">
        <v>126</v>
      </c>
      <c r="E3105" s="7" t="s">
        <v>5574</v>
      </c>
      <c r="F3105" s="7" t="s">
        <v>5572</v>
      </c>
      <c r="G3105" s="13" t="s">
        <v>121</v>
      </c>
      <c r="H3105" s="13" t="s">
        <v>5573</v>
      </c>
      <c r="I3105" s="13"/>
    </row>
    <row r="3106" spans="1:9" ht="36" x14ac:dyDescent="0.25">
      <c r="A3106" s="15" t="s">
        <v>930</v>
      </c>
      <c r="B3106" s="15" t="s">
        <v>107</v>
      </c>
      <c r="C3106" s="9" t="s">
        <v>931</v>
      </c>
      <c r="D3106" s="15" t="s">
        <v>127</v>
      </c>
      <c r="E3106" s="9" t="s">
        <v>5575</v>
      </c>
      <c r="F3106" s="9" t="s">
        <v>5576</v>
      </c>
      <c r="G3106" s="15" t="s">
        <v>122</v>
      </c>
      <c r="H3106" s="15" t="s">
        <v>5573</v>
      </c>
      <c r="I3106" s="15"/>
    </row>
    <row r="3107" spans="1:9" ht="36" x14ac:dyDescent="0.25">
      <c r="A3107" s="13" t="s">
        <v>930</v>
      </c>
      <c r="B3107" s="13" t="s">
        <v>107</v>
      </c>
      <c r="C3107" s="7" t="s">
        <v>931</v>
      </c>
      <c r="D3107" s="13" t="s">
        <v>125</v>
      </c>
      <c r="E3107" s="7" t="s">
        <v>5577</v>
      </c>
      <c r="F3107" s="7" t="s">
        <v>5578</v>
      </c>
      <c r="G3107" s="13" t="s">
        <v>123</v>
      </c>
      <c r="H3107" s="13" t="s">
        <v>5579</v>
      </c>
      <c r="I3107" s="13" t="s">
        <v>1275</v>
      </c>
    </row>
    <row r="3108" spans="1:9" ht="18" x14ac:dyDescent="0.25">
      <c r="A3108" s="15" t="s">
        <v>930</v>
      </c>
      <c r="B3108" s="15" t="s">
        <v>107</v>
      </c>
      <c r="C3108" s="9" t="s">
        <v>931</v>
      </c>
      <c r="D3108" s="15" t="s">
        <v>126</v>
      </c>
      <c r="E3108" s="9" t="s">
        <v>5580</v>
      </c>
      <c r="F3108" s="9"/>
      <c r="G3108" s="15" t="s">
        <v>122</v>
      </c>
      <c r="H3108" s="15" t="s">
        <v>5573</v>
      </c>
      <c r="I3108" s="15" t="s">
        <v>1275</v>
      </c>
    </row>
    <row r="3109" spans="1:9" ht="18" x14ac:dyDescent="0.25">
      <c r="A3109" s="13" t="s">
        <v>930</v>
      </c>
      <c r="B3109" s="13" t="s">
        <v>107</v>
      </c>
      <c r="C3109" s="7" t="s">
        <v>931</v>
      </c>
      <c r="D3109" s="13" t="s">
        <v>125</v>
      </c>
      <c r="E3109" s="7" t="s">
        <v>5581</v>
      </c>
      <c r="F3109" s="7"/>
      <c r="G3109" s="13" t="s">
        <v>123</v>
      </c>
      <c r="H3109" s="13" t="s">
        <v>5573</v>
      </c>
      <c r="I3109" s="13" t="s">
        <v>1275</v>
      </c>
    </row>
    <row r="3110" spans="1:9" ht="18" x14ac:dyDescent="0.25">
      <c r="A3110" s="15" t="s">
        <v>930</v>
      </c>
      <c r="B3110" s="15" t="s">
        <v>107</v>
      </c>
      <c r="C3110" s="9" t="s">
        <v>931</v>
      </c>
      <c r="D3110" s="15" t="s">
        <v>125</v>
      </c>
      <c r="E3110" s="9" t="s">
        <v>5582</v>
      </c>
      <c r="F3110" s="9"/>
      <c r="G3110" s="15" t="s">
        <v>123</v>
      </c>
      <c r="H3110" s="15" t="s">
        <v>5573</v>
      </c>
      <c r="I3110" s="15" t="s">
        <v>1275</v>
      </c>
    </row>
    <row r="3111" spans="1:9" ht="18" x14ac:dyDescent="0.25">
      <c r="A3111" s="13" t="s">
        <v>930</v>
      </c>
      <c r="B3111" s="13" t="s">
        <v>107</v>
      </c>
      <c r="C3111" s="7" t="s">
        <v>931</v>
      </c>
      <c r="D3111" s="13" t="s">
        <v>126</v>
      </c>
      <c r="E3111" s="7" t="s">
        <v>5583</v>
      </c>
      <c r="F3111" s="7"/>
      <c r="G3111" s="13" t="s">
        <v>122</v>
      </c>
      <c r="H3111" s="13" t="s">
        <v>5573</v>
      </c>
      <c r="I3111" s="13" t="s">
        <v>1275</v>
      </c>
    </row>
    <row r="3112" spans="1:9" ht="18" x14ac:dyDescent="0.25">
      <c r="A3112" s="15" t="s">
        <v>930</v>
      </c>
      <c r="B3112" s="15" t="s">
        <v>107</v>
      </c>
      <c r="C3112" s="9" t="s">
        <v>931</v>
      </c>
      <c r="D3112" s="15" t="s">
        <v>126</v>
      </c>
      <c r="E3112" s="9" t="s">
        <v>5584</v>
      </c>
      <c r="F3112" s="9"/>
      <c r="G3112" s="15" t="s">
        <v>122</v>
      </c>
      <c r="H3112" s="15" t="s">
        <v>5573</v>
      </c>
      <c r="I3112" s="15" t="s">
        <v>1275</v>
      </c>
    </row>
    <row r="3113" spans="1:9" ht="18" x14ac:dyDescent="0.25">
      <c r="A3113" s="13" t="s">
        <v>930</v>
      </c>
      <c r="B3113" s="13" t="s">
        <v>107</v>
      </c>
      <c r="C3113" s="7" t="s">
        <v>931</v>
      </c>
      <c r="D3113" s="13" t="s">
        <v>126</v>
      </c>
      <c r="E3113" s="7" t="s">
        <v>5585</v>
      </c>
      <c r="F3113" s="7"/>
      <c r="G3113" s="13" t="s">
        <v>122</v>
      </c>
      <c r="H3113" s="13" t="s">
        <v>5573</v>
      </c>
      <c r="I3113" s="13" t="s">
        <v>1275</v>
      </c>
    </row>
    <row r="3114" spans="1:9" ht="18" x14ac:dyDescent="0.25">
      <c r="A3114" s="15" t="s">
        <v>930</v>
      </c>
      <c r="B3114" s="15" t="s">
        <v>107</v>
      </c>
      <c r="C3114" s="9" t="s">
        <v>931</v>
      </c>
      <c r="D3114" s="15" t="s">
        <v>127</v>
      </c>
      <c r="E3114" s="9" t="s">
        <v>5586</v>
      </c>
      <c r="F3114" s="9"/>
      <c r="G3114" s="15" t="s">
        <v>122</v>
      </c>
      <c r="H3114" s="15" t="s">
        <v>5573</v>
      </c>
      <c r="I3114" s="15" t="s">
        <v>1275</v>
      </c>
    </row>
    <row r="3115" spans="1:9" ht="36" x14ac:dyDescent="0.25">
      <c r="A3115" s="13" t="s">
        <v>930</v>
      </c>
      <c r="B3115" s="13" t="s">
        <v>107</v>
      </c>
      <c r="C3115" s="7" t="s">
        <v>931</v>
      </c>
      <c r="D3115" s="13" t="s">
        <v>125</v>
      </c>
      <c r="E3115" s="7" t="s">
        <v>5587</v>
      </c>
      <c r="F3115" s="7" t="s">
        <v>5588</v>
      </c>
      <c r="G3115" s="13" t="s">
        <v>123</v>
      </c>
      <c r="H3115" s="13" t="s">
        <v>5579</v>
      </c>
      <c r="I3115" s="13" t="s">
        <v>1275</v>
      </c>
    </row>
    <row r="3116" spans="1:9" ht="36" x14ac:dyDescent="0.25">
      <c r="A3116" s="15" t="s">
        <v>930</v>
      </c>
      <c r="B3116" s="15" t="s">
        <v>107</v>
      </c>
      <c r="C3116" s="9" t="s">
        <v>931</v>
      </c>
      <c r="D3116" s="15" t="s">
        <v>126</v>
      </c>
      <c r="E3116" s="9" t="s">
        <v>5589</v>
      </c>
      <c r="F3116" s="9"/>
      <c r="G3116" s="15" t="s">
        <v>122</v>
      </c>
      <c r="H3116" s="15" t="s">
        <v>5579</v>
      </c>
      <c r="I3116" s="15" t="s">
        <v>1275</v>
      </c>
    </row>
    <row r="3117" spans="1:9" ht="18" x14ac:dyDescent="0.25">
      <c r="A3117" s="13" t="s">
        <v>930</v>
      </c>
      <c r="B3117" s="13" t="s">
        <v>107</v>
      </c>
      <c r="C3117" s="7" t="s">
        <v>931</v>
      </c>
      <c r="D3117" s="13" t="s">
        <v>126</v>
      </c>
      <c r="E3117" s="7" t="s">
        <v>5590</v>
      </c>
      <c r="F3117" s="7"/>
      <c r="G3117" s="13" t="s">
        <v>122</v>
      </c>
      <c r="H3117" s="13" t="s">
        <v>5579</v>
      </c>
      <c r="I3117" s="13" t="s">
        <v>1275</v>
      </c>
    </row>
    <row r="3118" spans="1:9" ht="18" x14ac:dyDescent="0.25">
      <c r="A3118" s="15" t="s">
        <v>930</v>
      </c>
      <c r="B3118" s="15" t="s">
        <v>107</v>
      </c>
      <c r="C3118" s="9" t="s">
        <v>931</v>
      </c>
      <c r="D3118" s="15" t="s">
        <v>125</v>
      </c>
      <c r="E3118" s="9" t="s">
        <v>5591</v>
      </c>
      <c r="F3118" s="9"/>
      <c r="G3118" s="15" t="s">
        <v>123</v>
      </c>
      <c r="H3118" s="15" t="s">
        <v>5579</v>
      </c>
      <c r="I3118" s="15" t="s">
        <v>1275</v>
      </c>
    </row>
    <row r="3119" spans="1:9" ht="18" x14ac:dyDescent="0.25">
      <c r="A3119" s="13" t="s">
        <v>930</v>
      </c>
      <c r="B3119" s="13" t="s">
        <v>107</v>
      </c>
      <c r="C3119" s="7" t="s">
        <v>931</v>
      </c>
      <c r="D3119" s="13" t="s">
        <v>125</v>
      </c>
      <c r="E3119" s="7" t="s">
        <v>5592</v>
      </c>
      <c r="F3119" s="7"/>
      <c r="G3119" s="13" t="s">
        <v>123</v>
      </c>
      <c r="H3119" s="13" t="s">
        <v>5579</v>
      </c>
      <c r="I3119" s="13" t="s">
        <v>1275</v>
      </c>
    </row>
    <row r="3120" spans="1:9" ht="18" x14ac:dyDescent="0.25">
      <c r="A3120" s="15" t="s">
        <v>933</v>
      </c>
      <c r="B3120" s="15" t="s">
        <v>107</v>
      </c>
      <c r="C3120" s="9" t="s">
        <v>934</v>
      </c>
      <c r="D3120" s="15" t="s">
        <v>125</v>
      </c>
      <c r="E3120" s="9" t="s">
        <v>5593</v>
      </c>
      <c r="F3120" s="9"/>
      <c r="G3120" s="15" t="s">
        <v>123</v>
      </c>
      <c r="H3120" s="15" t="s">
        <v>5579</v>
      </c>
      <c r="I3120" s="15"/>
    </row>
    <row r="3121" spans="1:9" ht="18" x14ac:dyDescent="0.25">
      <c r="A3121" s="13" t="s">
        <v>933</v>
      </c>
      <c r="B3121" s="13" t="s">
        <v>107</v>
      </c>
      <c r="C3121" s="7" t="s">
        <v>934</v>
      </c>
      <c r="D3121" s="13" t="s">
        <v>126</v>
      </c>
      <c r="E3121" s="7" t="s">
        <v>5594</v>
      </c>
      <c r="F3121" s="7"/>
      <c r="G3121" s="13" t="s">
        <v>122</v>
      </c>
      <c r="H3121" s="13" t="s">
        <v>5579</v>
      </c>
      <c r="I3121" s="13"/>
    </row>
    <row r="3122" spans="1:9" ht="18" x14ac:dyDescent="0.25">
      <c r="A3122" s="15" t="s">
        <v>933</v>
      </c>
      <c r="B3122" s="15" t="s">
        <v>107</v>
      </c>
      <c r="C3122" s="9" t="s">
        <v>934</v>
      </c>
      <c r="D3122" s="15" t="s">
        <v>126</v>
      </c>
      <c r="E3122" s="9" t="s">
        <v>5595</v>
      </c>
      <c r="F3122" s="9"/>
      <c r="G3122" s="15" t="s">
        <v>122</v>
      </c>
      <c r="H3122" s="15" t="s">
        <v>5596</v>
      </c>
      <c r="I3122" s="15" t="s">
        <v>1275</v>
      </c>
    </row>
    <row r="3123" spans="1:9" ht="18" x14ac:dyDescent="0.25">
      <c r="A3123" s="13" t="s">
        <v>933</v>
      </c>
      <c r="B3123" s="13" t="s">
        <v>107</v>
      </c>
      <c r="C3123" s="7" t="s">
        <v>934</v>
      </c>
      <c r="D3123" s="13" t="s">
        <v>127</v>
      </c>
      <c r="E3123" s="7" t="s">
        <v>5597</v>
      </c>
      <c r="F3123" s="7"/>
      <c r="G3123" s="13" t="s">
        <v>122</v>
      </c>
      <c r="H3123" s="13" t="s">
        <v>5579</v>
      </c>
      <c r="I3123" s="13"/>
    </row>
    <row r="3124" spans="1:9" ht="18" x14ac:dyDescent="0.25">
      <c r="A3124" s="15" t="s">
        <v>933</v>
      </c>
      <c r="B3124" s="15" t="s">
        <v>107</v>
      </c>
      <c r="C3124" s="9" t="s">
        <v>934</v>
      </c>
      <c r="D3124" s="15" t="s">
        <v>126</v>
      </c>
      <c r="E3124" s="9" t="s">
        <v>5598</v>
      </c>
      <c r="F3124" s="9"/>
      <c r="G3124" s="15" t="s">
        <v>121</v>
      </c>
      <c r="H3124" s="15" t="s">
        <v>5579</v>
      </c>
      <c r="I3124" s="15"/>
    </row>
    <row r="3125" spans="1:9" ht="18" x14ac:dyDescent="0.25">
      <c r="A3125" s="13" t="s">
        <v>933</v>
      </c>
      <c r="B3125" s="13" t="s">
        <v>107</v>
      </c>
      <c r="C3125" s="7" t="s">
        <v>934</v>
      </c>
      <c r="D3125" s="13" t="s">
        <v>126</v>
      </c>
      <c r="E3125" s="7" t="s">
        <v>5599</v>
      </c>
      <c r="F3125" s="7"/>
      <c r="G3125" s="13" t="s">
        <v>122</v>
      </c>
      <c r="H3125" s="13" t="s">
        <v>5579</v>
      </c>
      <c r="I3125" s="13"/>
    </row>
    <row r="3126" spans="1:9" ht="18" x14ac:dyDescent="0.25">
      <c r="A3126" s="15" t="s">
        <v>933</v>
      </c>
      <c r="B3126" s="15" t="s">
        <v>107</v>
      </c>
      <c r="C3126" s="9" t="s">
        <v>934</v>
      </c>
      <c r="D3126" s="15" t="s">
        <v>126</v>
      </c>
      <c r="E3126" s="9" t="s">
        <v>5600</v>
      </c>
      <c r="F3126" s="9" t="s">
        <v>5601</v>
      </c>
      <c r="G3126" s="15" t="s">
        <v>122</v>
      </c>
      <c r="H3126" s="15" t="s">
        <v>5579</v>
      </c>
      <c r="I3126" s="15"/>
    </row>
    <row r="3127" spans="1:9" ht="18" x14ac:dyDescent="0.25">
      <c r="A3127" s="13" t="s">
        <v>933</v>
      </c>
      <c r="B3127" s="13" t="s">
        <v>107</v>
      </c>
      <c r="C3127" s="7" t="s">
        <v>934</v>
      </c>
      <c r="D3127" s="13" t="s">
        <v>125</v>
      </c>
      <c r="E3127" s="7" t="s">
        <v>5602</v>
      </c>
      <c r="F3127" s="7" t="s">
        <v>5603</v>
      </c>
      <c r="G3127" s="13" t="s">
        <v>123</v>
      </c>
      <c r="H3127" s="13" t="s">
        <v>5579</v>
      </c>
      <c r="I3127" s="13"/>
    </row>
    <row r="3128" spans="1:9" ht="18" x14ac:dyDescent="0.25">
      <c r="A3128" s="15" t="s">
        <v>933</v>
      </c>
      <c r="B3128" s="15" t="s">
        <v>107</v>
      </c>
      <c r="C3128" s="9" t="s">
        <v>934</v>
      </c>
      <c r="D3128" s="15" t="s">
        <v>126</v>
      </c>
      <c r="E3128" s="9" t="s">
        <v>5604</v>
      </c>
      <c r="F3128" s="9" t="s">
        <v>5605</v>
      </c>
      <c r="G3128" s="15" t="s">
        <v>122</v>
      </c>
      <c r="H3128" s="15" t="s">
        <v>5596</v>
      </c>
      <c r="I3128" s="15"/>
    </row>
    <row r="3129" spans="1:9" ht="36" x14ac:dyDescent="0.25">
      <c r="A3129" s="13" t="s">
        <v>933</v>
      </c>
      <c r="B3129" s="13" t="s">
        <v>107</v>
      </c>
      <c r="C3129" s="7" t="s">
        <v>934</v>
      </c>
      <c r="D3129" s="13" t="s">
        <v>126</v>
      </c>
      <c r="E3129" s="7" t="s">
        <v>5606</v>
      </c>
      <c r="F3129" s="7" t="s">
        <v>5607</v>
      </c>
      <c r="G3129" s="13" t="s">
        <v>122</v>
      </c>
      <c r="H3129" s="13" t="s">
        <v>5596</v>
      </c>
      <c r="I3129" s="13"/>
    </row>
    <row r="3130" spans="1:9" ht="18" x14ac:dyDescent="0.25">
      <c r="A3130" s="15" t="s">
        <v>933</v>
      </c>
      <c r="B3130" s="15" t="s">
        <v>107</v>
      </c>
      <c r="C3130" s="9" t="s">
        <v>934</v>
      </c>
      <c r="D3130" s="15" t="s">
        <v>126</v>
      </c>
      <c r="E3130" s="9" t="s">
        <v>5608</v>
      </c>
      <c r="F3130" s="9" t="s">
        <v>5609</v>
      </c>
      <c r="G3130" s="15" t="s">
        <v>122</v>
      </c>
      <c r="H3130" s="15" t="s">
        <v>5596</v>
      </c>
      <c r="I3130" s="15"/>
    </row>
    <row r="3131" spans="1:9" ht="18" x14ac:dyDescent="0.25">
      <c r="A3131" s="13" t="s">
        <v>933</v>
      </c>
      <c r="B3131" s="13" t="s">
        <v>107</v>
      </c>
      <c r="C3131" s="7" t="s">
        <v>934</v>
      </c>
      <c r="D3131" s="13" t="s">
        <v>125</v>
      </c>
      <c r="E3131" s="7" t="s">
        <v>5610</v>
      </c>
      <c r="F3131" s="7" t="s">
        <v>5611</v>
      </c>
      <c r="G3131" s="13" t="s">
        <v>123</v>
      </c>
      <c r="H3131" s="13" t="s">
        <v>5596</v>
      </c>
      <c r="I3131" s="13"/>
    </row>
    <row r="3132" spans="1:9" ht="18" x14ac:dyDescent="0.25">
      <c r="A3132" s="15" t="s">
        <v>933</v>
      </c>
      <c r="B3132" s="15" t="s">
        <v>107</v>
      </c>
      <c r="C3132" s="9" t="s">
        <v>934</v>
      </c>
      <c r="D3132" s="15" t="s">
        <v>126</v>
      </c>
      <c r="E3132" s="9" t="s">
        <v>5612</v>
      </c>
      <c r="F3132" s="9"/>
      <c r="G3132" s="15" t="s">
        <v>122</v>
      </c>
      <c r="H3132" s="15" t="s">
        <v>5596</v>
      </c>
      <c r="I3132" s="15"/>
    </row>
    <row r="3133" spans="1:9" ht="36" x14ac:dyDescent="0.25">
      <c r="A3133" s="13" t="s">
        <v>933</v>
      </c>
      <c r="B3133" s="13" t="s">
        <v>107</v>
      </c>
      <c r="C3133" s="7" t="s">
        <v>934</v>
      </c>
      <c r="D3133" s="13" t="s">
        <v>126</v>
      </c>
      <c r="E3133" s="7" t="s">
        <v>5613</v>
      </c>
      <c r="F3133" s="7"/>
      <c r="G3133" s="13" t="s">
        <v>122</v>
      </c>
      <c r="H3133" s="13" t="s">
        <v>5596</v>
      </c>
      <c r="I3133" s="13"/>
    </row>
    <row r="3134" spans="1:9" ht="36" x14ac:dyDescent="0.25">
      <c r="A3134" s="15" t="s">
        <v>933</v>
      </c>
      <c r="B3134" s="15" t="s">
        <v>107</v>
      </c>
      <c r="C3134" s="9" t="s">
        <v>934</v>
      </c>
      <c r="D3134" s="15" t="s">
        <v>126</v>
      </c>
      <c r="E3134" s="9" t="s">
        <v>5614</v>
      </c>
      <c r="F3134" s="9"/>
      <c r="G3134" s="15" t="s">
        <v>122</v>
      </c>
      <c r="H3134" s="15" t="s">
        <v>5596</v>
      </c>
      <c r="I3134" s="15"/>
    </row>
    <row r="3135" spans="1:9" ht="18" x14ac:dyDescent="0.25">
      <c r="A3135" s="13" t="s">
        <v>933</v>
      </c>
      <c r="B3135" s="13" t="s">
        <v>107</v>
      </c>
      <c r="C3135" s="7" t="s">
        <v>934</v>
      </c>
      <c r="D3135" s="13" t="s">
        <v>126</v>
      </c>
      <c r="E3135" s="7" t="s">
        <v>5615</v>
      </c>
      <c r="F3135" s="7"/>
      <c r="G3135" s="13" t="s">
        <v>121</v>
      </c>
      <c r="H3135" s="13" t="s">
        <v>5596</v>
      </c>
      <c r="I3135" s="13"/>
    </row>
    <row r="3136" spans="1:9" ht="18" x14ac:dyDescent="0.25">
      <c r="A3136" s="15" t="s">
        <v>933</v>
      </c>
      <c r="B3136" s="15" t="s">
        <v>107</v>
      </c>
      <c r="C3136" s="9" t="s">
        <v>934</v>
      </c>
      <c r="D3136" s="15" t="s">
        <v>126</v>
      </c>
      <c r="E3136" s="9" t="s">
        <v>5616</v>
      </c>
      <c r="F3136" s="9"/>
      <c r="G3136" s="15" t="s">
        <v>122</v>
      </c>
      <c r="H3136" s="15" t="s">
        <v>5596</v>
      </c>
      <c r="I3136" s="15"/>
    </row>
    <row r="3137" spans="1:9" ht="18" x14ac:dyDescent="0.25">
      <c r="A3137" s="13" t="s">
        <v>933</v>
      </c>
      <c r="B3137" s="13" t="s">
        <v>107</v>
      </c>
      <c r="C3137" s="7" t="s">
        <v>934</v>
      </c>
      <c r="D3137" s="13" t="s">
        <v>126</v>
      </c>
      <c r="E3137" s="7" t="s">
        <v>5617</v>
      </c>
      <c r="F3137" s="7"/>
      <c r="G3137" s="13" t="s">
        <v>122</v>
      </c>
      <c r="H3137" s="13" t="s">
        <v>5596</v>
      </c>
      <c r="I3137" s="13"/>
    </row>
    <row r="3138" spans="1:9" ht="18" x14ac:dyDescent="0.25">
      <c r="A3138" s="15" t="s">
        <v>933</v>
      </c>
      <c r="B3138" s="15" t="s">
        <v>107</v>
      </c>
      <c r="C3138" s="9" t="s">
        <v>934</v>
      </c>
      <c r="D3138" s="15" t="s">
        <v>125</v>
      </c>
      <c r="E3138" s="9" t="s">
        <v>5618</v>
      </c>
      <c r="F3138" s="9"/>
      <c r="G3138" s="15" t="s">
        <v>123</v>
      </c>
      <c r="H3138" s="15" t="s">
        <v>5596</v>
      </c>
      <c r="I3138" s="15"/>
    </row>
    <row r="3139" spans="1:9" ht="18" x14ac:dyDescent="0.25">
      <c r="A3139" s="13" t="s">
        <v>933</v>
      </c>
      <c r="B3139" s="13" t="s">
        <v>107</v>
      </c>
      <c r="C3139" s="7" t="s">
        <v>934</v>
      </c>
      <c r="D3139" s="13" t="s">
        <v>126</v>
      </c>
      <c r="E3139" s="7" t="s">
        <v>5619</v>
      </c>
      <c r="F3139" s="7"/>
      <c r="G3139" s="13" t="s">
        <v>122</v>
      </c>
      <c r="H3139" s="13" t="s">
        <v>5596</v>
      </c>
      <c r="I3139" s="13"/>
    </row>
    <row r="3140" spans="1:9" ht="18" x14ac:dyDescent="0.25">
      <c r="A3140" s="15" t="s">
        <v>933</v>
      </c>
      <c r="B3140" s="15" t="s">
        <v>107</v>
      </c>
      <c r="C3140" s="9" t="s">
        <v>934</v>
      </c>
      <c r="D3140" s="15" t="s">
        <v>126</v>
      </c>
      <c r="E3140" s="9" t="s">
        <v>5620</v>
      </c>
      <c r="F3140" s="9"/>
      <c r="G3140" s="15" t="s">
        <v>122</v>
      </c>
      <c r="H3140" s="15" t="s">
        <v>5596</v>
      </c>
      <c r="I3140" s="15"/>
    </row>
    <row r="3141" spans="1:9" ht="18" x14ac:dyDescent="0.25">
      <c r="A3141" s="13" t="s">
        <v>933</v>
      </c>
      <c r="B3141" s="13" t="s">
        <v>107</v>
      </c>
      <c r="C3141" s="7" t="s">
        <v>934</v>
      </c>
      <c r="D3141" s="13" t="s">
        <v>126</v>
      </c>
      <c r="E3141" s="7" t="s">
        <v>5621</v>
      </c>
      <c r="F3141" s="7" t="s">
        <v>5622</v>
      </c>
      <c r="G3141" s="13" t="s">
        <v>122</v>
      </c>
      <c r="H3141" s="13" t="s">
        <v>938</v>
      </c>
      <c r="I3141" s="13"/>
    </row>
    <row r="3142" spans="1:9" ht="18" x14ac:dyDescent="0.25">
      <c r="A3142" s="15" t="s">
        <v>933</v>
      </c>
      <c r="B3142" s="15" t="s">
        <v>107</v>
      </c>
      <c r="C3142" s="9" t="s">
        <v>934</v>
      </c>
      <c r="D3142" s="15" t="s">
        <v>127</v>
      </c>
      <c r="E3142" s="9" t="s">
        <v>5623</v>
      </c>
      <c r="F3142" s="9"/>
      <c r="G3142" s="15" t="s">
        <v>121</v>
      </c>
      <c r="H3142" s="15" t="s">
        <v>938</v>
      </c>
      <c r="I3142" s="15"/>
    </row>
    <row r="3143" spans="1:9" ht="18" x14ac:dyDescent="0.25">
      <c r="A3143" s="13" t="s">
        <v>933</v>
      </c>
      <c r="B3143" s="13" t="s">
        <v>107</v>
      </c>
      <c r="C3143" s="7" t="s">
        <v>934</v>
      </c>
      <c r="D3143" s="13" t="s">
        <v>126</v>
      </c>
      <c r="E3143" s="7" t="s">
        <v>5624</v>
      </c>
      <c r="F3143" s="7"/>
      <c r="G3143" s="13" t="s">
        <v>122</v>
      </c>
      <c r="H3143" s="13" t="s">
        <v>938</v>
      </c>
      <c r="I3143" s="13"/>
    </row>
    <row r="3144" spans="1:9" ht="36" x14ac:dyDescent="0.25">
      <c r="A3144" s="15" t="s">
        <v>933</v>
      </c>
      <c r="B3144" s="15" t="s">
        <v>107</v>
      </c>
      <c r="C3144" s="9" t="s">
        <v>934</v>
      </c>
      <c r="D3144" s="15" t="s">
        <v>125</v>
      </c>
      <c r="E3144" s="9" t="s">
        <v>5625</v>
      </c>
      <c r="F3144" s="9"/>
      <c r="G3144" s="15" t="s">
        <v>123</v>
      </c>
      <c r="H3144" s="15" t="s">
        <v>938</v>
      </c>
      <c r="I3144" s="15"/>
    </row>
    <row r="3145" spans="1:9" ht="54" x14ac:dyDescent="0.25">
      <c r="A3145" s="13" t="s">
        <v>933</v>
      </c>
      <c r="B3145" s="13" t="s">
        <v>107</v>
      </c>
      <c r="C3145" s="7" t="s">
        <v>934</v>
      </c>
      <c r="D3145" s="13" t="s">
        <v>126</v>
      </c>
      <c r="E3145" s="7" t="s">
        <v>5626</v>
      </c>
      <c r="F3145" s="7" t="s">
        <v>5627</v>
      </c>
      <c r="G3145" s="13" t="s">
        <v>122</v>
      </c>
      <c r="H3145" s="13" t="s">
        <v>938</v>
      </c>
      <c r="I3145" s="13"/>
    </row>
    <row r="3146" spans="1:9" ht="18" x14ac:dyDescent="0.25">
      <c r="A3146" s="15" t="s">
        <v>936</v>
      </c>
      <c r="B3146" s="15" t="s">
        <v>107</v>
      </c>
      <c r="C3146" s="9" t="s">
        <v>937</v>
      </c>
      <c r="D3146" s="15" t="s">
        <v>126</v>
      </c>
      <c r="E3146" s="9" t="s">
        <v>5628</v>
      </c>
      <c r="F3146" s="9" t="s">
        <v>5629</v>
      </c>
      <c r="G3146" s="15" t="s">
        <v>122</v>
      </c>
      <c r="H3146" s="15" t="s">
        <v>938</v>
      </c>
      <c r="I3146" s="15"/>
    </row>
    <row r="3147" spans="1:9" ht="18" x14ac:dyDescent="0.25">
      <c r="A3147" s="13" t="s">
        <v>936</v>
      </c>
      <c r="B3147" s="13" t="s">
        <v>107</v>
      </c>
      <c r="C3147" s="7" t="s">
        <v>937</v>
      </c>
      <c r="D3147" s="13" t="s">
        <v>126</v>
      </c>
      <c r="E3147" s="7" t="s">
        <v>5630</v>
      </c>
      <c r="F3147" s="7" t="s">
        <v>5631</v>
      </c>
      <c r="G3147" s="13" t="s">
        <v>122</v>
      </c>
      <c r="H3147" s="13" t="s">
        <v>938</v>
      </c>
      <c r="I3147" s="13"/>
    </row>
    <row r="3148" spans="1:9" ht="18" x14ac:dyDescent="0.25">
      <c r="A3148" s="15" t="s">
        <v>936</v>
      </c>
      <c r="B3148" s="15" t="s">
        <v>107</v>
      </c>
      <c r="C3148" s="9" t="s">
        <v>937</v>
      </c>
      <c r="D3148" s="15" t="s">
        <v>127</v>
      </c>
      <c r="E3148" s="9" t="s">
        <v>5632</v>
      </c>
      <c r="F3148" s="9"/>
      <c r="G3148" s="15" t="s">
        <v>122</v>
      </c>
      <c r="H3148" s="15" t="s">
        <v>938</v>
      </c>
      <c r="I3148" s="15"/>
    </row>
    <row r="3149" spans="1:9" ht="18" x14ac:dyDescent="0.25">
      <c r="A3149" s="13" t="s">
        <v>936</v>
      </c>
      <c r="B3149" s="13" t="s">
        <v>107</v>
      </c>
      <c r="C3149" s="7" t="s">
        <v>937</v>
      </c>
      <c r="D3149" s="13" t="s">
        <v>126</v>
      </c>
      <c r="E3149" s="7" t="s">
        <v>5633</v>
      </c>
      <c r="F3149" s="7" t="s">
        <v>5634</v>
      </c>
      <c r="G3149" s="13" t="s">
        <v>122</v>
      </c>
      <c r="H3149" s="13" t="s">
        <v>938</v>
      </c>
      <c r="I3149" s="13"/>
    </row>
    <row r="3150" spans="1:9" ht="36" x14ac:dyDescent="0.25">
      <c r="A3150" s="15" t="s">
        <v>939</v>
      </c>
      <c r="B3150" s="15" t="s">
        <v>107</v>
      </c>
      <c r="C3150" s="9" t="s">
        <v>940</v>
      </c>
      <c r="D3150" s="15" t="s">
        <v>124</v>
      </c>
      <c r="E3150" s="9" t="s">
        <v>5635</v>
      </c>
      <c r="F3150" s="9"/>
      <c r="G3150" s="15" t="s">
        <v>123</v>
      </c>
      <c r="H3150" s="15" t="s">
        <v>5636</v>
      </c>
      <c r="I3150" s="15"/>
    </row>
    <row r="3151" spans="1:9" ht="18" x14ac:dyDescent="0.25">
      <c r="A3151" s="13" t="s">
        <v>939</v>
      </c>
      <c r="B3151" s="13" t="s">
        <v>107</v>
      </c>
      <c r="C3151" s="7" t="s">
        <v>940</v>
      </c>
      <c r="D3151" s="13" t="s">
        <v>125</v>
      </c>
      <c r="E3151" s="7" t="s">
        <v>5637</v>
      </c>
      <c r="F3151" s="7"/>
      <c r="G3151" s="13" t="s">
        <v>123</v>
      </c>
      <c r="H3151" s="13" t="s">
        <v>5636</v>
      </c>
      <c r="I3151" s="13"/>
    </row>
    <row r="3152" spans="1:9" ht="18" x14ac:dyDescent="0.25">
      <c r="A3152" s="15" t="s">
        <v>939</v>
      </c>
      <c r="B3152" s="15" t="s">
        <v>107</v>
      </c>
      <c r="C3152" s="9" t="s">
        <v>940</v>
      </c>
      <c r="D3152" s="15" t="s">
        <v>125</v>
      </c>
      <c r="E3152" s="9" t="s">
        <v>5638</v>
      </c>
      <c r="F3152" s="9"/>
      <c r="G3152" s="15" t="s">
        <v>122</v>
      </c>
      <c r="H3152" s="15" t="s">
        <v>5636</v>
      </c>
      <c r="I3152" s="15"/>
    </row>
    <row r="3153" spans="1:9" ht="36" x14ac:dyDescent="0.25">
      <c r="A3153" s="13" t="s">
        <v>939</v>
      </c>
      <c r="B3153" s="13" t="s">
        <v>107</v>
      </c>
      <c r="C3153" s="7" t="s">
        <v>940</v>
      </c>
      <c r="D3153" s="13" t="s">
        <v>125</v>
      </c>
      <c r="E3153" s="7" t="s">
        <v>5639</v>
      </c>
      <c r="F3153" s="7"/>
      <c r="G3153" s="13" t="s">
        <v>121</v>
      </c>
      <c r="H3153" s="13" t="s">
        <v>5636</v>
      </c>
      <c r="I3153" s="13"/>
    </row>
    <row r="3154" spans="1:9" ht="36" x14ac:dyDescent="0.25">
      <c r="A3154" s="15" t="s">
        <v>939</v>
      </c>
      <c r="B3154" s="15" t="s">
        <v>107</v>
      </c>
      <c r="C3154" s="9" t="s">
        <v>940</v>
      </c>
      <c r="D3154" s="15" t="s">
        <v>125</v>
      </c>
      <c r="E3154" s="9" t="s">
        <v>5640</v>
      </c>
      <c r="F3154" s="9"/>
      <c r="G3154" s="15" t="s">
        <v>123</v>
      </c>
      <c r="H3154" s="15" t="s">
        <v>5636</v>
      </c>
      <c r="I3154" s="15"/>
    </row>
    <row r="3155" spans="1:9" ht="18" x14ac:dyDescent="0.25">
      <c r="A3155" s="13" t="s">
        <v>939</v>
      </c>
      <c r="B3155" s="13" t="s">
        <v>107</v>
      </c>
      <c r="C3155" s="7" t="s">
        <v>940</v>
      </c>
      <c r="D3155" s="13" t="s">
        <v>125</v>
      </c>
      <c r="E3155" s="7" t="s">
        <v>5641</v>
      </c>
      <c r="F3155" s="7"/>
      <c r="G3155" s="13" t="s">
        <v>123</v>
      </c>
      <c r="H3155" s="13" t="s">
        <v>5636</v>
      </c>
      <c r="I3155" s="13"/>
    </row>
    <row r="3156" spans="1:9" ht="18" x14ac:dyDescent="0.25">
      <c r="A3156" s="15" t="s">
        <v>939</v>
      </c>
      <c r="B3156" s="15" t="s">
        <v>107</v>
      </c>
      <c r="C3156" s="9" t="s">
        <v>940</v>
      </c>
      <c r="D3156" s="15" t="s">
        <v>126</v>
      </c>
      <c r="E3156" s="9" t="s">
        <v>5642</v>
      </c>
      <c r="F3156" s="9"/>
      <c r="G3156" s="15" t="s">
        <v>122</v>
      </c>
      <c r="H3156" s="15" t="s">
        <v>5636</v>
      </c>
      <c r="I3156" s="15"/>
    </row>
    <row r="3157" spans="1:9" ht="18" x14ac:dyDescent="0.25">
      <c r="A3157" s="13" t="s">
        <v>939</v>
      </c>
      <c r="B3157" s="13" t="s">
        <v>107</v>
      </c>
      <c r="C3157" s="7" t="s">
        <v>940</v>
      </c>
      <c r="D3157" s="13" t="s">
        <v>126</v>
      </c>
      <c r="E3157" s="7" t="s">
        <v>5643</v>
      </c>
      <c r="F3157" s="7"/>
      <c r="G3157" s="13" t="s">
        <v>121</v>
      </c>
      <c r="H3157" s="13" t="s">
        <v>5636</v>
      </c>
      <c r="I3157" s="13"/>
    </row>
    <row r="3158" spans="1:9" ht="36" x14ac:dyDescent="0.25">
      <c r="A3158" s="15" t="s">
        <v>939</v>
      </c>
      <c r="B3158" s="15" t="s">
        <v>107</v>
      </c>
      <c r="C3158" s="9" t="s">
        <v>940</v>
      </c>
      <c r="D3158" s="15" t="s">
        <v>126</v>
      </c>
      <c r="E3158" s="9" t="s">
        <v>5644</v>
      </c>
      <c r="F3158" s="9" t="s">
        <v>5645</v>
      </c>
      <c r="G3158" s="15" t="s">
        <v>121</v>
      </c>
      <c r="H3158" s="15" t="s">
        <v>5636</v>
      </c>
      <c r="I3158" s="15"/>
    </row>
    <row r="3159" spans="1:9" ht="36" x14ac:dyDescent="0.25">
      <c r="A3159" s="13" t="s">
        <v>939</v>
      </c>
      <c r="B3159" s="13" t="s">
        <v>107</v>
      </c>
      <c r="C3159" s="7" t="s">
        <v>940</v>
      </c>
      <c r="D3159" s="13" t="s">
        <v>126</v>
      </c>
      <c r="E3159" s="7" t="s">
        <v>5646</v>
      </c>
      <c r="F3159" s="7" t="s">
        <v>5647</v>
      </c>
      <c r="G3159" s="13" t="s">
        <v>122</v>
      </c>
      <c r="H3159" s="13" t="s">
        <v>5636</v>
      </c>
      <c r="I3159" s="13"/>
    </row>
    <row r="3160" spans="1:9" ht="18" x14ac:dyDescent="0.25">
      <c r="A3160" s="15" t="s">
        <v>939</v>
      </c>
      <c r="B3160" s="15" t="s">
        <v>107</v>
      </c>
      <c r="C3160" s="9" t="s">
        <v>940</v>
      </c>
      <c r="D3160" s="15" t="s">
        <v>125</v>
      </c>
      <c r="E3160" s="9" t="s">
        <v>5648</v>
      </c>
      <c r="F3160" s="9" t="s">
        <v>5649</v>
      </c>
      <c r="G3160" s="15" t="s">
        <v>123</v>
      </c>
      <c r="H3160" s="15" t="s">
        <v>5636</v>
      </c>
      <c r="I3160" s="15"/>
    </row>
    <row r="3161" spans="1:9" ht="18" x14ac:dyDescent="0.25">
      <c r="A3161" s="13" t="s">
        <v>939</v>
      </c>
      <c r="B3161" s="13" t="s">
        <v>107</v>
      </c>
      <c r="C3161" s="7" t="s">
        <v>940</v>
      </c>
      <c r="D3161" s="13" t="s">
        <v>126</v>
      </c>
      <c r="E3161" s="7" t="s">
        <v>5650</v>
      </c>
      <c r="F3161" s="7" t="s">
        <v>5651</v>
      </c>
      <c r="G3161" s="13" t="s">
        <v>122</v>
      </c>
      <c r="H3161" s="13" t="s">
        <v>5652</v>
      </c>
      <c r="I3161" s="13"/>
    </row>
    <row r="3162" spans="1:9" ht="18" x14ac:dyDescent="0.25">
      <c r="A3162" s="15" t="s">
        <v>939</v>
      </c>
      <c r="B3162" s="15" t="s">
        <v>107</v>
      </c>
      <c r="C3162" s="9" t="s">
        <v>940</v>
      </c>
      <c r="D3162" s="15" t="s">
        <v>126</v>
      </c>
      <c r="E3162" s="9" t="s">
        <v>5653</v>
      </c>
      <c r="F3162" s="9" t="s">
        <v>5654</v>
      </c>
      <c r="G3162" s="15" t="s">
        <v>122</v>
      </c>
      <c r="H3162" s="15" t="s">
        <v>5652</v>
      </c>
      <c r="I3162" s="15"/>
    </row>
    <row r="3163" spans="1:9" ht="18" x14ac:dyDescent="0.25">
      <c r="A3163" s="13" t="s">
        <v>939</v>
      </c>
      <c r="B3163" s="13" t="s">
        <v>107</v>
      </c>
      <c r="C3163" s="7" t="s">
        <v>940</v>
      </c>
      <c r="D3163" s="13" t="s">
        <v>126</v>
      </c>
      <c r="E3163" s="7" t="s">
        <v>5655</v>
      </c>
      <c r="F3163" s="7" t="s">
        <v>5656</v>
      </c>
      <c r="G3163" s="13" t="s">
        <v>122</v>
      </c>
      <c r="H3163" s="13" t="s">
        <v>5652</v>
      </c>
      <c r="I3163" s="13"/>
    </row>
    <row r="3164" spans="1:9" ht="18" x14ac:dyDescent="0.25">
      <c r="A3164" s="15" t="s">
        <v>939</v>
      </c>
      <c r="B3164" s="15" t="s">
        <v>107</v>
      </c>
      <c r="C3164" s="9" t="s">
        <v>940</v>
      </c>
      <c r="D3164" s="15" t="s">
        <v>126</v>
      </c>
      <c r="E3164" s="9" t="s">
        <v>5657</v>
      </c>
      <c r="F3164" s="9" t="s">
        <v>5658</v>
      </c>
      <c r="G3164" s="15" t="s">
        <v>121</v>
      </c>
      <c r="H3164" s="15" t="s">
        <v>5652</v>
      </c>
      <c r="I3164" s="15"/>
    </row>
    <row r="3165" spans="1:9" ht="36" x14ac:dyDescent="0.25">
      <c r="A3165" s="13" t="s">
        <v>939</v>
      </c>
      <c r="B3165" s="13" t="s">
        <v>107</v>
      </c>
      <c r="C3165" s="7" t="s">
        <v>940</v>
      </c>
      <c r="D3165" s="13" t="s">
        <v>126</v>
      </c>
      <c r="E3165" s="7" t="s">
        <v>5659</v>
      </c>
      <c r="F3165" s="7" t="s">
        <v>5660</v>
      </c>
      <c r="G3165" s="13" t="s">
        <v>122</v>
      </c>
      <c r="H3165" s="13" t="s">
        <v>5652</v>
      </c>
      <c r="I3165" s="13"/>
    </row>
    <row r="3166" spans="1:9" ht="18" x14ac:dyDescent="0.25">
      <c r="A3166" s="15" t="s">
        <v>939</v>
      </c>
      <c r="B3166" s="15" t="s">
        <v>107</v>
      </c>
      <c r="C3166" s="9" t="s">
        <v>940</v>
      </c>
      <c r="D3166" s="15" t="s">
        <v>126</v>
      </c>
      <c r="E3166" s="9" t="s">
        <v>5661</v>
      </c>
      <c r="F3166" s="9" t="s">
        <v>5662</v>
      </c>
      <c r="G3166" s="15" t="s">
        <v>122</v>
      </c>
      <c r="H3166" s="15" t="s">
        <v>5652</v>
      </c>
      <c r="I3166" s="15"/>
    </row>
    <row r="3167" spans="1:9" ht="36" x14ac:dyDescent="0.25">
      <c r="A3167" s="13" t="s">
        <v>939</v>
      </c>
      <c r="B3167" s="13" t="s">
        <v>107</v>
      </c>
      <c r="C3167" s="7" t="s">
        <v>940</v>
      </c>
      <c r="D3167" s="13" t="s">
        <v>125</v>
      </c>
      <c r="E3167" s="7" t="s">
        <v>5663</v>
      </c>
      <c r="F3167" s="7" t="s">
        <v>5664</v>
      </c>
      <c r="G3167" s="13" t="s">
        <v>123</v>
      </c>
      <c r="H3167" s="13" t="s">
        <v>5652</v>
      </c>
      <c r="I3167" s="13"/>
    </row>
    <row r="3168" spans="1:9" ht="36" x14ac:dyDescent="0.25">
      <c r="A3168" s="15" t="s">
        <v>939</v>
      </c>
      <c r="B3168" s="15" t="s">
        <v>107</v>
      </c>
      <c r="C3168" s="9" t="s">
        <v>940</v>
      </c>
      <c r="D3168" s="15" t="s">
        <v>126</v>
      </c>
      <c r="E3168" s="9" t="s">
        <v>5665</v>
      </c>
      <c r="F3168" s="9" t="s">
        <v>5666</v>
      </c>
      <c r="G3168" s="15" t="s">
        <v>122</v>
      </c>
      <c r="H3168" s="15" t="s">
        <v>5667</v>
      </c>
      <c r="I3168" s="15"/>
    </row>
    <row r="3169" spans="1:9" ht="18" x14ac:dyDescent="0.25">
      <c r="A3169" s="13" t="s">
        <v>939</v>
      </c>
      <c r="B3169" s="13" t="s">
        <v>107</v>
      </c>
      <c r="C3169" s="7" t="s">
        <v>940</v>
      </c>
      <c r="D3169" s="13" t="s">
        <v>126</v>
      </c>
      <c r="E3169" s="7" t="s">
        <v>5668</v>
      </c>
      <c r="F3169" s="7" t="s">
        <v>5669</v>
      </c>
      <c r="G3169" s="13" t="s">
        <v>122</v>
      </c>
      <c r="H3169" s="13" t="s">
        <v>5667</v>
      </c>
      <c r="I3169" s="13"/>
    </row>
    <row r="3170" spans="1:9" ht="18" x14ac:dyDescent="0.25">
      <c r="A3170" s="15" t="s">
        <v>939</v>
      </c>
      <c r="B3170" s="15" t="s">
        <v>107</v>
      </c>
      <c r="C3170" s="9" t="s">
        <v>940</v>
      </c>
      <c r="D3170" s="15" t="s">
        <v>127</v>
      </c>
      <c r="E3170" s="9" t="s">
        <v>5670</v>
      </c>
      <c r="F3170" s="9" t="s">
        <v>5671</v>
      </c>
      <c r="G3170" s="15" t="s">
        <v>122</v>
      </c>
      <c r="H3170" s="15" t="s">
        <v>5667</v>
      </c>
      <c r="I3170" s="15"/>
    </row>
    <row r="3171" spans="1:9" ht="36" x14ac:dyDescent="0.25">
      <c r="A3171" s="13" t="s">
        <v>939</v>
      </c>
      <c r="B3171" s="13" t="s">
        <v>107</v>
      </c>
      <c r="C3171" s="7" t="s">
        <v>940</v>
      </c>
      <c r="D3171" s="13" t="s">
        <v>126</v>
      </c>
      <c r="E3171" s="7" t="s">
        <v>5672</v>
      </c>
      <c r="F3171" s="7" t="s">
        <v>5673</v>
      </c>
      <c r="G3171" s="13" t="s">
        <v>121</v>
      </c>
      <c r="H3171" s="13" t="s">
        <v>5636</v>
      </c>
      <c r="I3171" s="13" t="s">
        <v>1275</v>
      </c>
    </row>
    <row r="3172" spans="1:9" ht="36" x14ac:dyDescent="0.25">
      <c r="A3172" s="15" t="s">
        <v>939</v>
      </c>
      <c r="B3172" s="15" t="s">
        <v>107</v>
      </c>
      <c r="C3172" s="9" t="s">
        <v>940</v>
      </c>
      <c r="D3172" s="15" t="s">
        <v>126</v>
      </c>
      <c r="E3172" s="9" t="s">
        <v>5674</v>
      </c>
      <c r="F3172" s="9"/>
      <c r="G3172" s="15" t="s">
        <v>122</v>
      </c>
      <c r="H3172" s="15" t="s">
        <v>5652</v>
      </c>
      <c r="I3172" s="15" t="s">
        <v>1275</v>
      </c>
    </row>
    <row r="3173" spans="1:9" ht="18" x14ac:dyDescent="0.25">
      <c r="A3173" s="13" t="s">
        <v>939</v>
      </c>
      <c r="B3173" s="13" t="s">
        <v>107</v>
      </c>
      <c r="C3173" s="7" t="s">
        <v>940</v>
      </c>
      <c r="D3173" s="13" t="s">
        <v>126</v>
      </c>
      <c r="E3173" s="7" t="s">
        <v>5675</v>
      </c>
      <c r="F3173" s="7"/>
      <c r="G3173" s="13" t="s">
        <v>122</v>
      </c>
      <c r="H3173" s="13" t="s">
        <v>5652</v>
      </c>
      <c r="I3173" s="13" t="s">
        <v>1275</v>
      </c>
    </row>
    <row r="3174" spans="1:9" ht="18" x14ac:dyDescent="0.25">
      <c r="A3174" s="15" t="s">
        <v>939</v>
      </c>
      <c r="B3174" s="15" t="s">
        <v>107</v>
      </c>
      <c r="C3174" s="9" t="s">
        <v>940</v>
      </c>
      <c r="D3174" s="15" t="s">
        <v>126</v>
      </c>
      <c r="E3174" s="9" t="s">
        <v>5676</v>
      </c>
      <c r="F3174" s="9"/>
      <c r="G3174" s="15" t="s">
        <v>122</v>
      </c>
      <c r="H3174" s="15" t="s">
        <v>5652</v>
      </c>
      <c r="I3174" s="15" t="s">
        <v>1275</v>
      </c>
    </row>
    <row r="3175" spans="1:9" ht="18" x14ac:dyDescent="0.25">
      <c r="A3175" s="13" t="s">
        <v>939</v>
      </c>
      <c r="B3175" s="13" t="s">
        <v>107</v>
      </c>
      <c r="C3175" s="7" t="s">
        <v>940</v>
      </c>
      <c r="D3175" s="13" t="s">
        <v>126</v>
      </c>
      <c r="E3175" s="7" t="s">
        <v>5677</v>
      </c>
      <c r="F3175" s="7"/>
      <c r="G3175" s="13" t="s">
        <v>122</v>
      </c>
      <c r="H3175" s="13" t="s">
        <v>5652</v>
      </c>
      <c r="I3175" s="13" t="s">
        <v>1275</v>
      </c>
    </row>
    <row r="3176" spans="1:9" ht="18" x14ac:dyDescent="0.25">
      <c r="A3176" s="15" t="s">
        <v>939</v>
      </c>
      <c r="B3176" s="15" t="s">
        <v>107</v>
      </c>
      <c r="C3176" s="9" t="s">
        <v>940</v>
      </c>
      <c r="D3176" s="15" t="s">
        <v>126</v>
      </c>
      <c r="E3176" s="9" t="s">
        <v>5678</v>
      </c>
      <c r="F3176" s="9"/>
      <c r="G3176" s="15" t="s">
        <v>122</v>
      </c>
      <c r="H3176" s="15" t="s">
        <v>5652</v>
      </c>
      <c r="I3176" s="15" t="s">
        <v>1275</v>
      </c>
    </row>
    <row r="3177" spans="1:9" ht="18" x14ac:dyDescent="0.25">
      <c r="A3177" s="13" t="s">
        <v>939</v>
      </c>
      <c r="B3177" s="13" t="s">
        <v>107</v>
      </c>
      <c r="C3177" s="7" t="s">
        <v>940</v>
      </c>
      <c r="D3177" s="13" t="s">
        <v>126</v>
      </c>
      <c r="E3177" s="7" t="s">
        <v>5679</v>
      </c>
      <c r="F3177" s="7"/>
      <c r="G3177" s="13" t="s">
        <v>121</v>
      </c>
      <c r="H3177" s="13" t="s">
        <v>5680</v>
      </c>
      <c r="I3177" s="13" t="s">
        <v>1275</v>
      </c>
    </row>
    <row r="3178" spans="1:9" ht="18" x14ac:dyDescent="0.25">
      <c r="A3178" s="15" t="s">
        <v>939</v>
      </c>
      <c r="B3178" s="15" t="s">
        <v>107</v>
      </c>
      <c r="C3178" s="9" t="s">
        <v>940</v>
      </c>
      <c r="D3178" s="15" t="s">
        <v>126</v>
      </c>
      <c r="E3178" s="9" t="s">
        <v>5681</v>
      </c>
      <c r="F3178" s="9"/>
      <c r="G3178" s="15" t="s">
        <v>122</v>
      </c>
      <c r="H3178" s="15" t="s">
        <v>5652</v>
      </c>
      <c r="I3178" s="15" t="s">
        <v>1275</v>
      </c>
    </row>
    <row r="3179" spans="1:9" ht="18" x14ac:dyDescent="0.25">
      <c r="A3179" s="13" t="s">
        <v>939</v>
      </c>
      <c r="B3179" s="13" t="s">
        <v>107</v>
      </c>
      <c r="C3179" s="7" t="s">
        <v>940</v>
      </c>
      <c r="D3179" s="13" t="s">
        <v>126</v>
      </c>
      <c r="E3179" s="7" t="s">
        <v>5682</v>
      </c>
      <c r="F3179" s="7"/>
      <c r="G3179" s="13" t="s">
        <v>122</v>
      </c>
      <c r="H3179" s="13" t="s">
        <v>5667</v>
      </c>
      <c r="I3179" s="13" t="s">
        <v>1275</v>
      </c>
    </row>
    <row r="3180" spans="1:9" ht="18" x14ac:dyDescent="0.25">
      <c r="A3180" s="15" t="s">
        <v>939</v>
      </c>
      <c r="B3180" s="15" t="s">
        <v>107</v>
      </c>
      <c r="C3180" s="9" t="s">
        <v>940</v>
      </c>
      <c r="D3180" s="15" t="s">
        <v>126</v>
      </c>
      <c r="E3180" s="9" t="s">
        <v>5683</v>
      </c>
      <c r="F3180" s="9"/>
      <c r="G3180" s="15" t="s">
        <v>122</v>
      </c>
      <c r="H3180" s="15" t="s">
        <v>5667</v>
      </c>
      <c r="I3180" s="15" t="s">
        <v>1275</v>
      </c>
    </row>
    <row r="3181" spans="1:9" ht="18" x14ac:dyDescent="0.25">
      <c r="A3181" s="13" t="s">
        <v>939</v>
      </c>
      <c r="B3181" s="13" t="s">
        <v>107</v>
      </c>
      <c r="C3181" s="7" t="s">
        <v>940</v>
      </c>
      <c r="D3181" s="13" t="s">
        <v>126</v>
      </c>
      <c r="E3181" s="7" t="s">
        <v>5684</v>
      </c>
      <c r="F3181" s="7"/>
      <c r="G3181" s="13" t="s">
        <v>122</v>
      </c>
      <c r="H3181" s="13" t="s">
        <v>5667</v>
      </c>
      <c r="I3181" s="13" t="s">
        <v>1275</v>
      </c>
    </row>
    <row r="3182" spans="1:9" ht="18" x14ac:dyDescent="0.25">
      <c r="A3182" s="15" t="s">
        <v>939</v>
      </c>
      <c r="B3182" s="15" t="s">
        <v>107</v>
      </c>
      <c r="C3182" s="9" t="s">
        <v>940</v>
      </c>
      <c r="D3182" s="15" t="s">
        <v>126</v>
      </c>
      <c r="E3182" s="9" t="s">
        <v>5685</v>
      </c>
      <c r="F3182" s="9"/>
      <c r="G3182" s="15" t="s">
        <v>122</v>
      </c>
      <c r="H3182" s="15" t="s">
        <v>5667</v>
      </c>
      <c r="I3182" s="15" t="s">
        <v>1275</v>
      </c>
    </row>
    <row r="3183" spans="1:9" ht="18" x14ac:dyDescent="0.25">
      <c r="A3183" s="13" t="s">
        <v>942</v>
      </c>
      <c r="B3183" s="13" t="s">
        <v>107</v>
      </c>
      <c r="C3183" s="7" t="s">
        <v>943</v>
      </c>
      <c r="D3183" s="13" t="s">
        <v>126</v>
      </c>
      <c r="E3183" s="7" t="s">
        <v>5686</v>
      </c>
      <c r="F3183" s="7"/>
      <c r="G3183" s="13" t="s">
        <v>121</v>
      </c>
      <c r="H3183" s="13" t="s">
        <v>5667</v>
      </c>
      <c r="I3183" s="13" t="s">
        <v>1275</v>
      </c>
    </row>
    <row r="3184" spans="1:9" ht="18" x14ac:dyDescent="0.25">
      <c r="A3184" s="15" t="s">
        <v>942</v>
      </c>
      <c r="B3184" s="15" t="s">
        <v>107</v>
      </c>
      <c r="C3184" s="9" t="s">
        <v>943</v>
      </c>
      <c r="D3184" s="15" t="s">
        <v>127</v>
      </c>
      <c r="E3184" s="9" t="s">
        <v>5687</v>
      </c>
      <c r="F3184" s="9"/>
      <c r="G3184" s="15" t="s">
        <v>122</v>
      </c>
      <c r="H3184" s="15" t="s">
        <v>5667</v>
      </c>
      <c r="I3184" s="15" t="s">
        <v>1275</v>
      </c>
    </row>
    <row r="3185" spans="1:9" ht="18" x14ac:dyDescent="0.25">
      <c r="A3185" s="13" t="s">
        <v>942</v>
      </c>
      <c r="B3185" s="13" t="s">
        <v>107</v>
      </c>
      <c r="C3185" s="7" t="s">
        <v>943</v>
      </c>
      <c r="D3185" s="13" t="s">
        <v>126</v>
      </c>
      <c r="E3185" s="7" t="s">
        <v>5688</v>
      </c>
      <c r="F3185" s="7"/>
      <c r="G3185" s="13" t="s">
        <v>122</v>
      </c>
      <c r="H3185" s="13" t="s">
        <v>5667</v>
      </c>
      <c r="I3185" s="13" t="s">
        <v>1275</v>
      </c>
    </row>
    <row r="3186" spans="1:9" ht="18" x14ac:dyDescent="0.25">
      <c r="A3186" s="15" t="s">
        <v>942</v>
      </c>
      <c r="B3186" s="15" t="s">
        <v>107</v>
      </c>
      <c r="C3186" s="9" t="s">
        <v>943</v>
      </c>
      <c r="D3186" s="15" t="s">
        <v>126</v>
      </c>
      <c r="E3186" s="9" t="s">
        <v>5689</v>
      </c>
      <c r="F3186" s="9"/>
      <c r="G3186" s="15" t="s">
        <v>122</v>
      </c>
      <c r="H3186" s="15" t="s">
        <v>5667</v>
      </c>
      <c r="I3186" s="15" t="s">
        <v>1275</v>
      </c>
    </row>
    <row r="3187" spans="1:9" ht="36" x14ac:dyDescent="0.25">
      <c r="A3187" s="13" t="s">
        <v>942</v>
      </c>
      <c r="B3187" s="13" t="s">
        <v>107</v>
      </c>
      <c r="C3187" s="7" t="s">
        <v>943</v>
      </c>
      <c r="D3187" s="13" t="s">
        <v>126</v>
      </c>
      <c r="E3187" s="7" t="s">
        <v>5690</v>
      </c>
      <c r="F3187" s="7" t="s">
        <v>5691</v>
      </c>
      <c r="G3187" s="13" t="s">
        <v>122</v>
      </c>
      <c r="H3187" s="13" t="s">
        <v>5667</v>
      </c>
      <c r="I3187" s="13" t="s">
        <v>1275</v>
      </c>
    </row>
    <row r="3188" spans="1:9" ht="18" x14ac:dyDescent="0.25">
      <c r="A3188" s="15" t="s">
        <v>942</v>
      </c>
      <c r="B3188" s="15" t="s">
        <v>107</v>
      </c>
      <c r="C3188" s="9" t="s">
        <v>943</v>
      </c>
      <c r="D3188" s="15" t="s">
        <v>126</v>
      </c>
      <c r="E3188" s="9" t="s">
        <v>5692</v>
      </c>
      <c r="F3188" s="9"/>
      <c r="G3188" s="15" t="s">
        <v>122</v>
      </c>
      <c r="H3188" s="15" t="s">
        <v>5693</v>
      </c>
      <c r="I3188" s="15"/>
    </row>
    <row r="3189" spans="1:9" ht="18" x14ac:dyDescent="0.25">
      <c r="A3189" s="13" t="s">
        <v>942</v>
      </c>
      <c r="B3189" s="13" t="s">
        <v>107</v>
      </c>
      <c r="C3189" s="7" t="s">
        <v>943</v>
      </c>
      <c r="D3189" s="13" t="s">
        <v>126</v>
      </c>
      <c r="E3189" s="7" t="s">
        <v>5694</v>
      </c>
      <c r="F3189" s="7"/>
      <c r="G3189" s="13" t="s">
        <v>122</v>
      </c>
      <c r="H3189" s="13" t="s">
        <v>947</v>
      </c>
      <c r="I3189" s="13" t="s">
        <v>1275</v>
      </c>
    </row>
    <row r="3190" spans="1:9" ht="18" x14ac:dyDescent="0.25">
      <c r="A3190" s="15" t="s">
        <v>942</v>
      </c>
      <c r="B3190" s="15" t="s">
        <v>107</v>
      </c>
      <c r="C3190" s="9" t="s">
        <v>943</v>
      </c>
      <c r="D3190" s="15" t="s">
        <v>126</v>
      </c>
      <c r="E3190" s="9" t="s">
        <v>5695</v>
      </c>
      <c r="F3190" s="9"/>
      <c r="G3190" s="15" t="s">
        <v>122</v>
      </c>
      <c r="H3190" s="15" t="s">
        <v>947</v>
      </c>
      <c r="I3190" s="15" t="s">
        <v>1275</v>
      </c>
    </row>
    <row r="3191" spans="1:9" ht="36" x14ac:dyDescent="0.25">
      <c r="A3191" s="13" t="s">
        <v>942</v>
      </c>
      <c r="B3191" s="13" t="s">
        <v>107</v>
      </c>
      <c r="C3191" s="7" t="s">
        <v>943</v>
      </c>
      <c r="D3191" s="13" t="s">
        <v>125</v>
      </c>
      <c r="E3191" s="7" t="s">
        <v>5696</v>
      </c>
      <c r="F3191" s="7"/>
      <c r="G3191" s="13" t="s">
        <v>123</v>
      </c>
      <c r="H3191" s="13" t="s">
        <v>947</v>
      </c>
      <c r="I3191" s="13" t="s">
        <v>1275</v>
      </c>
    </row>
    <row r="3192" spans="1:9" ht="36" x14ac:dyDescent="0.25">
      <c r="A3192" s="15" t="s">
        <v>942</v>
      </c>
      <c r="B3192" s="15" t="s">
        <v>107</v>
      </c>
      <c r="C3192" s="9" t="s">
        <v>943</v>
      </c>
      <c r="D3192" s="15" t="s">
        <v>126</v>
      </c>
      <c r="E3192" s="9" t="s">
        <v>5697</v>
      </c>
      <c r="F3192" s="9"/>
      <c r="G3192" s="15" t="s">
        <v>122</v>
      </c>
      <c r="H3192" s="15" t="s">
        <v>947</v>
      </c>
      <c r="I3192" s="15" t="s">
        <v>1275</v>
      </c>
    </row>
    <row r="3193" spans="1:9" ht="36" x14ac:dyDescent="0.25">
      <c r="A3193" s="13" t="s">
        <v>945</v>
      </c>
      <c r="B3193" s="13" t="s">
        <v>107</v>
      </c>
      <c r="C3193" s="7" t="s">
        <v>946</v>
      </c>
      <c r="D3193" s="13" t="s">
        <v>125</v>
      </c>
      <c r="E3193" s="7" t="s">
        <v>5698</v>
      </c>
      <c r="F3193" s="7"/>
      <c r="G3193" s="13" t="s">
        <v>123</v>
      </c>
      <c r="H3193" s="13" t="s">
        <v>947</v>
      </c>
      <c r="I3193" s="13"/>
    </row>
    <row r="3194" spans="1:9" ht="36" x14ac:dyDescent="0.25">
      <c r="A3194" s="15" t="s">
        <v>945</v>
      </c>
      <c r="B3194" s="15" t="s">
        <v>107</v>
      </c>
      <c r="C3194" s="9" t="s">
        <v>946</v>
      </c>
      <c r="D3194" s="15" t="s">
        <v>125</v>
      </c>
      <c r="E3194" s="9" t="s">
        <v>5699</v>
      </c>
      <c r="F3194" s="9"/>
      <c r="G3194" s="15" t="s">
        <v>122</v>
      </c>
      <c r="H3194" s="15" t="s">
        <v>947</v>
      </c>
      <c r="I3194" s="15"/>
    </row>
    <row r="3195" spans="1:9" ht="18" x14ac:dyDescent="0.25">
      <c r="A3195" s="13" t="s">
        <v>945</v>
      </c>
      <c r="B3195" s="13" t="s">
        <v>107</v>
      </c>
      <c r="C3195" s="7" t="s">
        <v>946</v>
      </c>
      <c r="D3195" s="13" t="s">
        <v>126</v>
      </c>
      <c r="E3195" s="7" t="s">
        <v>5700</v>
      </c>
      <c r="F3195" s="7"/>
      <c r="G3195" s="13" t="s">
        <v>122</v>
      </c>
      <c r="H3195" s="13" t="s">
        <v>947</v>
      </c>
      <c r="I3195" s="13"/>
    </row>
    <row r="3196" spans="1:9" ht="18" x14ac:dyDescent="0.25">
      <c r="A3196" s="15" t="s">
        <v>945</v>
      </c>
      <c r="B3196" s="15" t="s">
        <v>107</v>
      </c>
      <c r="C3196" s="9" t="s">
        <v>946</v>
      </c>
      <c r="D3196" s="15" t="s">
        <v>126</v>
      </c>
      <c r="E3196" s="9" t="s">
        <v>5701</v>
      </c>
      <c r="F3196" s="9"/>
      <c r="G3196" s="15" t="s">
        <v>122</v>
      </c>
      <c r="H3196" s="15" t="s">
        <v>947</v>
      </c>
      <c r="I3196" s="15"/>
    </row>
    <row r="3197" spans="1:9" ht="18" x14ac:dyDescent="0.25">
      <c r="A3197" s="13" t="s">
        <v>945</v>
      </c>
      <c r="B3197" s="13" t="s">
        <v>107</v>
      </c>
      <c r="C3197" s="7" t="s">
        <v>946</v>
      </c>
      <c r="D3197" s="13" t="s">
        <v>127</v>
      </c>
      <c r="E3197" s="7" t="s">
        <v>5702</v>
      </c>
      <c r="F3197" s="7"/>
      <c r="G3197" s="13" t="s">
        <v>122</v>
      </c>
      <c r="H3197" s="13" t="s">
        <v>947</v>
      </c>
      <c r="I3197" s="13"/>
    </row>
    <row r="3198" spans="1:9" ht="36" x14ac:dyDescent="0.25">
      <c r="A3198" s="15" t="s">
        <v>945</v>
      </c>
      <c r="B3198" s="15" t="s">
        <v>107</v>
      </c>
      <c r="C3198" s="9" t="s">
        <v>946</v>
      </c>
      <c r="D3198" s="15" t="s">
        <v>127</v>
      </c>
      <c r="E3198" s="9" t="s">
        <v>5703</v>
      </c>
      <c r="F3198" s="9"/>
      <c r="G3198" s="15" t="s">
        <v>122</v>
      </c>
      <c r="H3198" s="15" t="s">
        <v>947</v>
      </c>
      <c r="I3198" s="15"/>
    </row>
    <row r="3199" spans="1:9" ht="18" x14ac:dyDescent="0.25">
      <c r="A3199" s="13" t="s">
        <v>945</v>
      </c>
      <c r="B3199" s="13" t="s">
        <v>107</v>
      </c>
      <c r="C3199" s="7" t="s">
        <v>946</v>
      </c>
      <c r="D3199" s="13" t="s">
        <v>127</v>
      </c>
      <c r="E3199" s="7" t="s">
        <v>5704</v>
      </c>
      <c r="F3199" s="7"/>
      <c r="G3199" s="13" t="s">
        <v>122</v>
      </c>
      <c r="H3199" s="13" t="s">
        <v>947</v>
      </c>
      <c r="I3199" s="13"/>
    </row>
    <row r="3200" spans="1:9" ht="36" x14ac:dyDescent="0.25">
      <c r="A3200" s="15" t="s">
        <v>945</v>
      </c>
      <c r="B3200" s="15" t="s">
        <v>107</v>
      </c>
      <c r="C3200" s="9" t="s">
        <v>946</v>
      </c>
      <c r="D3200" s="15" t="s">
        <v>126</v>
      </c>
      <c r="E3200" s="9" t="s">
        <v>5705</v>
      </c>
      <c r="F3200" s="9"/>
      <c r="G3200" s="15" t="s">
        <v>122</v>
      </c>
      <c r="H3200" s="15" t="s">
        <v>947</v>
      </c>
      <c r="I3200" s="15"/>
    </row>
    <row r="3201" spans="1:9" ht="18" x14ac:dyDescent="0.25">
      <c r="A3201" s="13" t="s">
        <v>948</v>
      </c>
      <c r="B3201" s="13" t="s">
        <v>107</v>
      </c>
      <c r="C3201" s="7" t="s">
        <v>949</v>
      </c>
      <c r="D3201" s="13" t="s">
        <v>124</v>
      </c>
      <c r="E3201" s="7" t="s">
        <v>5706</v>
      </c>
      <c r="F3201" s="7"/>
      <c r="G3201" s="13" t="s">
        <v>123</v>
      </c>
      <c r="H3201" s="13" t="s">
        <v>950</v>
      </c>
      <c r="I3201" s="13"/>
    </row>
    <row r="3202" spans="1:9" ht="36" x14ac:dyDescent="0.25">
      <c r="A3202" s="15" t="s">
        <v>948</v>
      </c>
      <c r="B3202" s="15" t="s">
        <v>107</v>
      </c>
      <c r="C3202" s="9" t="s">
        <v>949</v>
      </c>
      <c r="D3202" s="15" t="s">
        <v>125</v>
      </c>
      <c r="E3202" s="9" t="s">
        <v>5707</v>
      </c>
      <c r="F3202" s="9"/>
      <c r="G3202" s="15" t="s">
        <v>123</v>
      </c>
      <c r="H3202" s="15" t="s">
        <v>950</v>
      </c>
      <c r="I3202" s="15"/>
    </row>
    <row r="3203" spans="1:9" ht="18" x14ac:dyDescent="0.25">
      <c r="A3203" s="13" t="s">
        <v>948</v>
      </c>
      <c r="B3203" s="13" t="s">
        <v>107</v>
      </c>
      <c r="C3203" s="7" t="s">
        <v>949</v>
      </c>
      <c r="D3203" s="13" t="s">
        <v>125</v>
      </c>
      <c r="E3203" s="7" t="s">
        <v>5708</v>
      </c>
      <c r="F3203" s="7"/>
      <c r="G3203" s="13" t="s">
        <v>122</v>
      </c>
      <c r="H3203" s="13" t="s">
        <v>950</v>
      </c>
      <c r="I3203" s="13"/>
    </row>
    <row r="3204" spans="1:9" ht="36" x14ac:dyDescent="0.25">
      <c r="A3204" s="15" t="s">
        <v>948</v>
      </c>
      <c r="B3204" s="15" t="s">
        <v>107</v>
      </c>
      <c r="C3204" s="9" t="s">
        <v>949</v>
      </c>
      <c r="D3204" s="15" t="s">
        <v>126</v>
      </c>
      <c r="E3204" s="9" t="s">
        <v>5709</v>
      </c>
      <c r="F3204" s="9"/>
      <c r="G3204" s="15" t="s">
        <v>121</v>
      </c>
      <c r="H3204" s="15" t="s">
        <v>950</v>
      </c>
      <c r="I3204" s="15"/>
    </row>
    <row r="3205" spans="1:9" ht="18" x14ac:dyDescent="0.25">
      <c r="A3205" s="13" t="s">
        <v>948</v>
      </c>
      <c r="B3205" s="13" t="s">
        <v>107</v>
      </c>
      <c r="C3205" s="7" t="s">
        <v>949</v>
      </c>
      <c r="D3205" s="13" t="s">
        <v>126</v>
      </c>
      <c r="E3205" s="7" t="s">
        <v>5710</v>
      </c>
      <c r="F3205" s="7"/>
      <c r="G3205" s="13" t="s">
        <v>122</v>
      </c>
      <c r="H3205" s="13" t="s">
        <v>950</v>
      </c>
      <c r="I3205" s="13"/>
    </row>
    <row r="3206" spans="1:9" ht="18" x14ac:dyDescent="0.25">
      <c r="A3206" s="15" t="s">
        <v>948</v>
      </c>
      <c r="B3206" s="15" t="s">
        <v>107</v>
      </c>
      <c r="C3206" s="9" t="s">
        <v>949</v>
      </c>
      <c r="D3206" s="15" t="s">
        <v>126</v>
      </c>
      <c r="E3206" s="9" t="s">
        <v>5711</v>
      </c>
      <c r="F3206" s="9" t="s">
        <v>5712</v>
      </c>
      <c r="G3206" s="15" t="s">
        <v>122</v>
      </c>
      <c r="H3206" s="15" t="s">
        <v>950</v>
      </c>
      <c r="I3206" s="15"/>
    </row>
    <row r="3207" spans="1:9" ht="18" x14ac:dyDescent="0.25">
      <c r="A3207" s="13" t="s">
        <v>948</v>
      </c>
      <c r="B3207" s="13" t="s">
        <v>107</v>
      </c>
      <c r="C3207" s="7" t="s">
        <v>949</v>
      </c>
      <c r="D3207" s="13" t="s">
        <v>126</v>
      </c>
      <c r="E3207" s="7" t="s">
        <v>5713</v>
      </c>
      <c r="F3207" s="7" t="s">
        <v>5714</v>
      </c>
      <c r="G3207" s="13" t="s">
        <v>122</v>
      </c>
      <c r="H3207" s="13" t="s">
        <v>950</v>
      </c>
      <c r="I3207" s="13"/>
    </row>
    <row r="3208" spans="1:9" ht="18" x14ac:dyDescent="0.25">
      <c r="A3208" s="15" t="s">
        <v>948</v>
      </c>
      <c r="B3208" s="15" t="s">
        <v>107</v>
      </c>
      <c r="C3208" s="9" t="s">
        <v>949</v>
      </c>
      <c r="D3208" s="15" t="s">
        <v>126</v>
      </c>
      <c r="E3208" s="9" t="s">
        <v>5715</v>
      </c>
      <c r="F3208" s="9"/>
      <c r="G3208" s="15" t="s">
        <v>122</v>
      </c>
      <c r="H3208" s="15" t="s">
        <v>950</v>
      </c>
      <c r="I3208" s="15" t="s">
        <v>1275</v>
      </c>
    </row>
    <row r="3209" spans="1:9" ht="18" x14ac:dyDescent="0.25">
      <c r="A3209" s="13" t="s">
        <v>948</v>
      </c>
      <c r="B3209" s="13" t="s">
        <v>107</v>
      </c>
      <c r="C3209" s="7" t="s">
        <v>949</v>
      </c>
      <c r="D3209" s="13" t="s">
        <v>126</v>
      </c>
      <c r="E3209" s="7" t="s">
        <v>5716</v>
      </c>
      <c r="F3209" s="7"/>
      <c r="G3209" s="13" t="s">
        <v>122</v>
      </c>
      <c r="H3209" s="13" t="s">
        <v>950</v>
      </c>
      <c r="I3209" s="13" t="s">
        <v>1275</v>
      </c>
    </row>
    <row r="3210" spans="1:9" ht="36" x14ac:dyDescent="0.25">
      <c r="A3210" s="15" t="s">
        <v>948</v>
      </c>
      <c r="B3210" s="15" t="s">
        <v>107</v>
      </c>
      <c r="C3210" s="9" t="s">
        <v>949</v>
      </c>
      <c r="D3210" s="15" t="s">
        <v>126</v>
      </c>
      <c r="E3210" s="9" t="s">
        <v>5717</v>
      </c>
      <c r="F3210" s="9"/>
      <c r="G3210" s="15" t="s">
        <v>122</v>
      </c>
      <c r="H3210" s="15" t="s">
        <v>950</v>
      </c>
      <c r="I3210" s="15" t="s">
        <v>1275</v>
      </c>
    </row>
    <row r="3211" spans="1:9" ht="36" x14ac:dyDescent="0.25">
      <c r="A3211" s="13" t="s">
        <v>948</v>
      </c>
      <c r="B3211" s="13" t="s">
        <v>107</v>
      </c>
      <c r="C3211" s="7" t="s">
        <v>949</v>
      </c>
      <c r="D3211" s="13" t="s">
        <v>127</v>
      </c>
      <c r="E3211" s="7" t="s">
        <v>5718</v>
      </c>
      <c r="F3211" s="7"/>
      <c r="G3211" s="13" t="s">
        <v>121</v>
      </c>
      <c r="H3211" s="13" t="s">
        <v>950</v>
      </c>
      <c r="I3211" s="13" t="s">
        <v>1275</v>
      </c>
    </row>
    <row r="3212" spans="1:9" ht="18" x14ac:dyDescent="0.25">
      <c r="A3212" s="15" t="s">
        <v>948</v>
      </c>
      <c r="B3212" s="15" t="s">
        <v>107</v>
      </c>
      <c r="C3212" s="9" t="s">
        <v>949</v>
      </c>
      <c r="D3212" s="15" t="s">
        <v>125</v>
      </c>
      <c r="E3212" s="9" t="s">
        <v>5719</v>
      </c>
      <c r="F3212" s="9"/>
      <c r="G3212" s="15" t="s">
        <v>123</v>
      </c>
      <c r="H3212" s="15" t="s">
        <v>950</v>
      </c>
      <c r="I3212" s="15" t="s">
        <v>1275</v>
      </c>
    </row>
    <row r="3213" spans="1:9" ht="18" x14ac:dyDescent="0.25">
      <c r="A3213" s="13" t="s">
        <v>951</v>
      </c>
      <c r="B3213" s="13" t="s">
        <v>107</v>
      </c>
      <c r="C3213" s="7" t="s">
        <v>952</v>
      </c>
      <c r="D3213" s="13" t="s">
        <v>125</v>
      </c>
      <c r="E3213" s="7" t="s">
        <v>5720</v>
      </c>
      <c r="F3213" s="7"/>
      <c r="G3213" s="13" t="s">
        <v>123</v>
      </c>
      <c r="H3213" s="13" t="s">
        <v>5721</v>
      </c>
      <c r="I3213" s="13" t="s">
        <v>1275</v>
      </c>
    </row>
    <row r="3214" spans="1:9" ht="18" x14ac:dyDescent="0.25">
      <c r="A3214" s="15" t="s">
        <v>951</v>
      </c>
      <c r="B3214" s="15" t="s">
        <v>107</v>
      </c>
      <c r="C3214" s="9" t="s">
        <v>952</v>
      </c>
      <c r="D3214" s="15" t="s">
        <v>124</v>
      </c>
      <c r="E3214" s="9" t="s">
        <v>5722</v>
      </c>
      <c r="F3214" s="9"/>
      <c r="G3214" s="15" t="s">
        <v>123</v>
      </c>
      <c r="H3214" s="15" t="s">
        <v>5721</v>
      </c>
      <c r="I3214" s="15" t="s">
        <v>1275</v>
      </c>
    </row>
    <row r="3215" spans="1:9" ht="18" x14ac:dyDescent="0.25">
      <c r="A3215" s="13" t="s">
        <v>951</v>
      </c>
      <c r="B3215" s="13" t="s">
        <v>107</v>
      </c>
      <c r="C3215" s="7" t="s">
        <v>952</v>
      </c>
      <c r="D3215" s="13" t="s">
        <v>126</v>
      </c>
      <c r="E3215" s="7" t="s">
        <v>5723</v>
      </c>
      <c r="F3215" s="7"/>
      <c r="G3215" s="13" t="s">
        <v>122</v>
      </c>
      <c r="H3215" s="13" t="s">
        <v>5721</v>
      </c>
      <c r="I3215" s="13" t="s">
        <v>1275</v>
      </c>
    </row>
    <row r="3216" spans="1:9" ht="18" x14ac:dyDescent="0.25">
      <c r="A3216" s="15" t="s">
        <v>951</v>
      </c>
      <c r="B3216" s="15" t="s">
        <v>107</v>
      </c>
      <c r="C3216" s="9" t="s">
        <v>952</v>
      </c>
      <c r="D3216" s="15" t="s">
        <v>125</v>
      </c>
      <c r="E3216" s="9" t="s">
        <v>5724</v>
      </c>
      <c r="F3216" s="9"/>
      <c r="G3216" s="15" t="s">
        <v>123</v>
      </c>
      <c r="H3216" s="15" t="s">
        <v>5721</v>
      </c>
      <c r="I3216" s="15" t="s">
        <v>1275</v>
      </c>
    </row>
    <row r="3217" spans="1:9" ht="36" x14ac:dyDescent="0.25">
      <c r="A3217" s="13" t="s">
        <v>951</v>
      </c>
      <c r="B3217" s="13" t="s">
        <v>107</v>
      </c>
      <c r="C3217" s="7" t="s">
        <v>952</v>
      </c>
      <c r="D3217" s="13" t="s">
        <v>127</v>
      </c>
      <c r="E3217" s="7" t="s">
        <v>5725</v>
      </c>
      <c r="F3217" s="7"/>
      <c r="G3217" s="13" t="s">
        <v>122</v>
      </c>
      <c r="H3217" s="13" t="s">
        <v>5721</v>
      </c>
      <c r="I3217" s="13" t="s">
        <v>1275</v>
      </c>
    </row>
    <row r="3218" spans="1:9" ht="36" x14ac:dyDescent="0.25">
      <c r="A3218" s="15" t="s">
        <v>951</v>
      </c>
      <c r="B3218" s="15" t="s">
        <v>107</v>
      </c>
      <c r="C3218" s="9" t="s">
        <v>952</v>
      </c>
      <c r="D3218" s="15" t="s">
        <v>126</v>
      </c>
      <c r="E3218" s="9" t="s">
        <v>5726</v>
      </c>
      <c r="F3218" s="9"/>
      <c r="G3218" s="15" t="s">
        <v>122</v>
      </c>
      <c r="H3218" s="15" t="s">
        <v>5721</v>
      </c>
      <c r="I3218" s="15" t="s">
        <v>1275</v>
      </c>
    </row>
    <row r="3219" spans="1:9" ht="18" x14ac:dyDescent="0.25">
      <c r="A3219" s="13" t="s">
        <v>951</v>
      </c>
      <c r="B3219" s="13" t="s">
        <v>107</v>
      </c>
      <c r="C3219" s="7" t="s">
        <v>952</v>
      </c>
      <c r="D3219" s="13" t="s">
        <v>127</v>
      </c>
      <c r="E3219" s="7" t="s">
        <v>5727</v>
      </c>
      <c r="F3219" s="7"/>
      <c r="G3219" s="13" t="s">
        <v>122</v>
      </c>
      <c r="H3219" s="13" t="s">
        <v>5721</v>
      </c>
      <c r="I3219" s="13" t="s">
        <v>1275</v>
      </c>
    </row>
    <row r="3220" spans="1:9" ht="18" x14ac:dyDescent="0.25">
      <c r="A3220" s="15" t="s">
        <v>951</v>
      </c>
      <c r="B3220" s="15" t="s">
        <v>107</v>
      </c>
      <c r="C3220" s="9" t="s">
        <v>952</v>
      </c>
      <c r="D3220" s="15" t="s">
        <v>126</v>
      </c>
      <c r="E3220" s="9" t="s">
        <v>5728</v>
      </c>
      <c r="F3220" s="9"/>
      <c r="G3220" s="15" t="s">
        <v>122</v>
      </c>
      <c r="H3220" s="15" t="s">
        <v>5721</v>
      </c>
      <c r="I3220" s="15" t="s">
        <v>1275</v>
      </c>
    </row>
    <row r="3221" spans="1:9" ht="18" x14ac:dyDescent="0.25">
      <c r="A3221" s="13" t="s">
        <v>951</v>
      </c>
      <c r="B3221" s="13" t="s">
        <v>107</v>
      </c>
      <c r="C3221" s="7" t="s">
        <v>952</v>
      </c>
      <c r="D3221" s="13" t="s">
        <v>125</v>
      </c>
      <c r="E3221" s="7" t="s">
        <v>5729</v>
      </c>
      <c r="F3221" s="7"/>
      <c r="G3221" s="13" t="s">
        <v>123</v>
      </c>
      <c r="H3221" s="13" t="s">
        <v>5721</v>
      </c>
      <c r="I3221" s="13" t="s">
        <v>1275</v>
      </c>
    </row>
    <row r="3222" spans="1:9" ht="18" x14ac:dyDescent="0.25">
      <c r="A3222" s="15" t="s">
        <v>951</v>
      </c>
      <c r="B3222" s="15" t="s">
        <v>107</v>
      </c>
      <c r="C3222" s="9" t="s">
        <v>952</v>
      </c>
      <c r="D3222" s="15" t="s">
        <v>126</v>
      </c>
      <c r="E3222" s="9" t="s">
        <v>5730</v>
      </c>
      <c r="F3222" s="9"/>
      <c r="G3222" s="15" t="s">
        <v>121</v>
      </c>
      <c r="H3222" s="15" t="s">
        <v>5721</v>
      </c>
      <c r="I3222" s="15" t="s">
        <v>1275</v>
      </c>
    </row>
    <row r="3223" spans="1:9" ht="18" x14ac:dyDescent="0.25">
      <c r="A3223" s="13" t="s">
        <v>951</v>
      </c>
      <c r="B3223" s="13" t="s">
        <v>107</v>
      </c>
      <c r="C3223" s="7" t="s">
        <v>952</v>
      </c>
      <c r="D3223" s="13" t="s">
        <v>124</v>
      </c>
      <c r="E3223" s="7" t="s">
        <v>5731</v>
      </c>
      <c r="F3223" s="7"/>
      <c r="G3223" s="13" t="s">
        <v>123</v>
      </c>
      <c r="H3223" s="13" t="s">
        <v>5721</v>
      </c>
      <c r="I3223" s="13" t="s">
        <v>1275</v>
      </c>
    </row>
    <row r="3224" spans="1:9" ht="36" x14ac:dyDescent="0.25">
      <c r="A3224" s="15" t="s">
        <v>951</v>
      </c>
      <c r="B3224" s="15" t="s">
        <v>107</v>
      </c>
      <c r="C3224" s="9" t="s">
        <v>952</v>
      </c>
      <c r="D3224" s="15" t="s">
        <v>126</v>
      </c>
      <c r="E3224" s="9" t="s">
        <v>5732</v>
      </c>
      <c r="F3224" s="9"/>
      <c r="G3224" s="15" t="s">
        <v>122</v>
      </c>
      <c r="H3224" s="15" t="s">
        <v>5733</v>
      </c>
      <c r="I3224" s="15"/>
    </row>
    <row r="3225" spans="1:9" ht="18" x14ac:dyDescent="0.25">
      <c r="A3225" s="13" t="s">
        <v>951</v>
      </c>
      <c r="B3225" s="13" t="s">
        <v>107</v>
      </c>
      <c r="C3225" s="7" t="s">
        <v>952</v>
      </c>
      <c r="D3225" s="13" t="s">
        <v>125</v>
      </c>
      <c r="E3225" s="7" t="s">
        <v>5734</v>
      </c>
      <c r="F3225" s="7" t="s">
        <v>5735</v>
      </c>
      <c r="G3225" s="13" t="s">
        <v>123</v>
      </c>
      <c r="H3225" s="13" t="s">
        <v>5736</v>
      </c>
      <c r="I3225" s="13"/>
    </row>
    <row r="3226" spans="1:9" ht="18" x14ac:dyDescent="0.25">
      <c r="A3226" s="15" t="s">
        <v>951</v>
      </c>
      <c r="B3226" s="15" t="s">
        <v>107</v>
      </c>
      <c r="C3226" s="9" t="s">
        <v>952</v>
      </c>
      <c r="D3226" s="15" t="s">
        <v>127</v>
      </c>
      <c r="E3226" s="9" t="s">
        <v>5737</v>
      </c>
      <c r="F3226" s="9"/>
      <c r="G3226" s="15" t="s">
        <v>122</v>
      </c>
      <c r="H3226" s="15" t="s">
        <v>5736</v>
      </c>
      <c r="I3226" s="15"/>
    </row>
    <row r="3227" spans="1:9" ht="36" x14ac:dyDescent="0.25">
      <c r="A3227" s="13" t="s">
        <v>951</v>
      </c>
      <c r="B3227" s="13" t="s">
        <v>107</v>
      </c>
      <c r="C3227" s="7" t="s">
        <v>952</v>
      </c>
      <c r="D3227" s="13" t="s">
        <v>126</v>
      </c>
      <c r="E3227" s="7" t="s">
        <v>5738</v>
      </c>
      <c r="F3227" s="7" t="s">
        <v>5739</v>
      </c>
      <c r="G3227" s="13" t="s">
        <v>122</v>
      </c>
      <c r="H3227" s="13" t="s">
        <v>5736</v>
      </c>
      <c r="I3227" s="13"/>
    </row>
    <row r="3228" spans="1:9" ht="18" x14ac:dyDescent="0.25">
      <c r="A3228" s="15" t="s">
        <v>951</v>
      </c>
      <c r="B3228" s="15" t="s">
        <v>107</v>
      </c>
      <c r="C3228" s="9" t="s">
        <v>952</v>
      </c>
      <c r="D3228" s="15" t="s">
        <v>126</v>
      </c>
      <c r="E3228" s="9" t="s">
        <v>5740</v>
      </c>
      <c r="F3228" s="9"/>
      <c r="G3228" s="15" t="s">
        <v>122</v>
      </c>
      <c r="H3228" s="15" t="s">
        <v>5736</v>
      </c>
      <c r="I3228" s="15" t="s">
        <v>1275</v>
      </c>
    </row>
    <row r="3229" spans="1:9" ht="36" x14ac:dyDescent="0.25">
      <c r="A3229" s="13" t="s">
        <v>951</v>
      </c>
      <c r="B3229" s="13" t="s">
        <v>107</v>
      </c>
      <c r="C3229" s="7" t="s">
        <v>952</v>
      </c>
      <c r="D3229" s="13" t="s">
        <v>125</v>
      </c>
      <c r="E3229" s="7" t="s">
        <v>5741</v>
      </c>
      <c r="F3229" s="7"/>
      <c r="G3229" s="13" t="s">
        <v>123</v>
      </c>
      <c r="H3229" s="13" t="s">
        <v>5736</v>
      </c>
      <c r="I3229" s="13" t="s">
        <v>1275</v>
      </c>
    </row>
    <row r="3230" spans="1:9" ht="36" x14ac:dyDescent="0.25">
      <c r="A3230" s="15" t="s">
        <v>951</v>
      </c>
      <c r="B3230" s="15" t="s">
        <v>107</v>
      </c>
      <c r="C3230" s="9" t="s">
        <v>952</v>
      </c>
      <c r="D3230" s="15" t="s">
        <v>127</v>
      </c>
      <c r="E3230" s="9" t="s">
        <v>5742</v>
      </c>
      <c r="F3230" s="9"/>
      <c r="G3230" s="15" t="s">
        <v>122</v>
      </c>
      <c r="H3230" s="15" t="s">
        <v>5736</v>
      </c>
      <c r="I3230" s="15" t="s">
        <v>1275</v>
      </c>
    </row>
    <row r="3231" spans="1:9" ht="18" x14ac:dyDescent="0.25">
      <c r="A3231" s="13" t="s">
        <v>951</v>
      </c>
      <c r="B3231" s="13" t="s">
        <v>107</v>
      </c>
      <c r="C3231" s="7" t="s">
        <v>952</v>
      </c>
      <c r="D3231" s="13" t="s">
        <v>127</v>
      </c>
      <c r="E3231" s="7" t="s">
        <v>5743</v>
      </c>
      <c r="F3231" s="7"/>
      <c r="G3231" s="13" t="s">
        <v>122</v>
      </c>
      <c r="H3231" s="13" t="s">
        <v>5736</v>
      </c>
      <c r="I3231" s="13" t="s">
        <v>1275</v>
      </c>
    </row>
    <row r="3232" spans="1:9" ht="18" x14ac:dyDescent="0.25">
      <c r="A3232" s="15" t="s">
        <v>951</v>
      </c>
      <c r="B3232" s="15" t="s">
        <v>107</v>
      </c>
      <c r="C3232" s="9" t="s">
        <v>952</v>
      </c>
      <c r="D3232" s="15" t="s">
        <v>125</v>
      </c>
      <c r="E3232" s="9" t="s">
        <v>5744</v>
      </c>
      <c r="F3232" s="9"/>
      <c r="G3232" s="15" t="s">
        <v>122</v>
      </c>
      <c r="H3232" s="15" t="s">
        <v>5736</v>
      </c>
      <c r="I3232" s="15" t="s">
        <v>1275</v>
      </c>
    </row>
    <row r="3233" spans="1:9" ht="36" x14ac:dyDescent="0.25">
      <c r="A3233" s="13" t="s">
        <v>951</v>
      </c>
      <c r="B3233" s="13" t="s">
        <v>107</v>
      </c>
      <c r="C3233" s="7" t="s">
        <v>952</v>
      </c>
      <c r="D3233" s="13" t="s">
        <v>126</v>
      </c>
      <c r="E3233" s="7" t="s">
        <v>5745</v>
      </c>
      <c r="F3233" s="7"/>
      <c r="G3233" s="13" t="s">
        <v>122</v>
      </c>
      <c r="H3233" s="13" t="s">
        <v>5736</v>
      </c>
      <c r="I3233" s="13" t="s">
        <v>1275</v>
      </c>
    </row>
    <row r="3234" spans="1:9" ht="18" x14ac:dyDescent="0.25">
      <c r="A3234" s="15" t="s">
        <v>951</v>
      </c>
      <c r="B3234" s="15" t="s">
        <v>107</v>
      </c>
      <c r="C3234" s="9" t="s">
        <v>952</v>
      </c>
      <c r="D3234" s="15" t="s">
        <v>126</v>
      </c>
      <c r="E3234" s="9" t="s">
        <v>5746</v>
      </c>
      <c r="F3234" s="9"/>
      <c r="G3234" s="15" t="s">
        <v>121</v>
      </c>
      <c r="H3234" s="15" t="s">
        <v>5736</v>
      </c>
      <c r="I3234" s="15" t="s">
        <v>1275</v>
      </c>
    </row>
    <row r="3235" spans="1:9" ht="18" x14ac:dyDescent="0.25">
      <c r="A3235" s="13" t="s">
        <v>951</v>
      </c>
      <c r="B3235" s="13" t="s">
        <v>107</v>
      </c>
      <c r="C3235" s="7" t="s">
        <v>952</v>
      </c>
      <c r="D3235" s="13" t="s">
        <v>127</v>
      </c>
      <c r="E3235" s="7" t="s">
        <v>5747</v>
      </c>
      <c r="F3235" s="7"/>
      <c r="G3235" s="13" t="s">
        <v>122</v>
      </c>
      <c r="H3235" s="13" t="s">
        <v>5736</v>
      </c>
      <c r="I3235" s="13" t="s">
        <v>1275</v>
      </c>
    </row>
    <row r="3236" spans="1:9" ht="36" x14ac:dyDescent="0.25">
      <c r="A3236" s="15" t="s">
        <v>951</v>
      </c>
      <c r="B3236" s="15" t="s">
        <v>107</v>
      </c>
      <c r="C3236" s="9" t="s">
        <v>952</v>
      </c>
      <c r="D3236" s="15" t="s">
        <v>126</v>
      </c>
      <c r="E3236" s="9" t="s">
        <v>5748</v>
      </c>
      <c r="F3236" s="9"/>
      <c r="G3236" s="15" t="s">
        <v>122</v>
      </c>
      <c r="H3236" s="15" t="s">
        <v>5749</v>
      </c>
      <c r="I3236" s="15"/>
    </row>
    <row r="3237" spans="1:9" ht="18" x14ac:dyDescent="0.25">
      <c r="A3237" s="13" t="s">
        <v>951</v>
      </c>
      <c r="B3237" s="13" t="s">
        <v>107</v>
      </c>
      <c r="C3237" s="7" t="s">
        <v>952</v>
      </c>
      <c r="D3237" s="13" t="s">
        <v>125</v>
      </c>
      <c r="E3237" s="7" t="s">
        <v>5750</v>
      </c>
      <c r="F3237" s="7"/>
      <c r="G3237" s="13" t="s">
        <v>123</v>
      </c>
      <c r="H3237" s="13" t="s">
        <v>5736</v>
      </c>
      <c r="I3237" s="13" t="s">
        <v>1275</v>
      </c>
    </row>
    <row r="3238" spans="1:9" ht="18" x14ac:dyDescent="0.25">
      <c r="A3238" s="15" t="s">
        <v>951</v>
      </c>
      <c r="B3238" s="15" t="s">
        <v>107</v>
      </c>
      <c r="C3238" s="9" t="s">
        <v>952</v>
      </c>
      <c r="D3238" s="15" t="s">
        <v>125</v>
      </c>
      <c r="E3238" s="9" t="s">
        <v>5751</v>
      </c>
      <c r="F3238" s="9"/>
      <c r="G3238" s="15" t="s">
        <v>121</v>
      </c>
      <c r="H3238" s="15" t="s">
        <v>956</v>
      </c>
      <c r="I3238" s="15" t="s">
        <v>1275</v>
      </c>
    </row>
    <row r="3239" spans="1:9" ht="18" x14ac:dyDescent="0.25">
      <c r="A3239" s="13" t="s">
        <v>951</v>
      </c>
      <c r="B3239" s="13" t="s">
        <v>107</v>
      </c>
      <c r="C3239" s="7" t="s">
        <v>952</v>
      </c>
      <c r="D3239" s="13" t="s">
        <v>127</v>
      </c>
      <c r="E3239" s="7" t="s">
        <v>5752</v>
      </c>
      <c r="F3239" s="7"/>
      <c r="G3239" s="13" t="s">
        <v>122</v>
      </c>
      <c r="H3239" s="13" t="s">
        <v>956</v>
      </c>
      <c r="I3239" s="13" t="s">
        <v>1275</v>
      </c>
    </row>
    <row r="3240" spans="1:9" ht="18" x14ac:dyDescent="0.25">
      <c r="A3240" s="15" t="s">
        <v>951</v>
      </c>
      <c r="B3240" s="15" t="s">
        <v>107</v>
      </c>
      <c r="C3240" s="9" t="s">
        <v>952</v>
      </c>
      <c r="D3240" s="15" t="s">
        <v>127</v>
      </c>
      <c r="E3240" s="9" t="s">
        <v>5753</v>
      </c>
      <c r="F3240" s="9"/>
      <c r="G3240" s="15" t="s">
        <v>122</v>
      </c>
      <c r="H3240" s="15" t="s">
        <v>956</v>
      </c>
      <c r="I3240" s="15" t="s">
        <v>1275</v>
      </c>
    </row>
    <row r="3241" spans="1:9" ht="18" x14ac:dyDescent="0.25">
      <c r="A3241" s="13" t="s">
        <v>951</v>
      </c>
      <c r="B3241" s="13" t="s">
        <v>107</v>
      </c>
      <c r="C3241" s="7" t="s">
        <v>952</v>
      </c>
      <c r="D3241" s="13" t="s">
        <v>126</v>
      </c>
      <c r="E3241" s="7" t="s">
        <v>5754</v>
      </c>
      <c r="F3241" s="7"/>
      <c r="G3241" s="13" t="s">
        <v>122</v>
      </c>
      <c r="H3241" s="13" t="s">
        <v>956</v>
      </c>
      <c r="I3241" s="13" t="s">
        <v>1275</v>
      </c>
    </row>
    <row r="3242" spans="1:9" ht="18" x14ac:dyDescent="0.25">
      <c r="A3242" s="15" t="s">
        <v>951</v>
      </c>
      <c r="B3242" s="15" t="s">
        <v>107</v>
      </c>
      <c r="C3242" s="9" t="s">
        <v>952</v>
      </c>
      <c r="D3242" s="15" t="s">
        <v>124</v>
      </c>
      <c r="E3242" s="9" t="s">
        <v>5755</v>
      </c>
      <c r="F3242" s="9"/>
      <c r="G3242" s="15" t="s">
        <v>123</v>
      </c>
      <c r="H3242" s="15" t="s">
        <v>956</v>
      </c>
      <c r="I3242" s="15" t="s">
        <v>1275</v>
      </c>
    </row>
    <row r="3243" spans="1:9" ht="18" x14ac:dyDescent="0.25">
      <c r="A3243" s="13" t="s">
        <v>954</v>
      </c>
      <c r="B3243" s="13" t="s">
        <v>107</v>
      </c>
      <c r="C3243" s="7" t="s">
        <v>955</v>
      </c>
      <c r="D3243" s="13" t="s">
        <v>126</v>
      </c>
      <c r="E3243" s="7" t="s">
        <v>5756</v>
      </c>
      <c r="F3243" s="7"/>
      <c r="G3243" s="13" t="s">
        <v>121</v>
      </c>
      <c r="H3243" s="13" t="s">
        <v>956</v>
      </c>
      <c r="I3243" s="13"/>
    </row>
    <row r="3244" spans="1:9" ht="18" x14ac:dyDescent="0.25">
      <c r="A3244" s="15" t="s">
        <v>954</v>
      </c>
      <c r="B3244" s="15" t="s">
        <v>107</v>
      </c>
      <c r="C3244" s="9" t="s">
        <v>955</v>
      </c>
      <c r="D3244" s="15" t="s">
        <v>126</v>
      </c>
      <c r="E3244" s="9" t="s">
        <v>5757</v>
      </c>
      <c r="F3244" s="9"/>
      <c r="G3244" s="15" t="s">
        <v>121</v>
      </c>
      <c r="H3244" s="15" t="s">
        <v>956</v>
      </c>
      <c r="I3244" s="15"/>
    </row>
    <row r="3245" spans="1:9" ht="18" x14ac:dyDescent="0.25">
      <c r="A3245" s="13" t="s">
        <v>954</v>
      </c>
      <c r="B3245" s="13" t="s">
        <v>107</v>
      </c>
      <c r="C3245" s="7" t="s">
        <v>955</v>
      </c>
      <c r="D3245" s="13" t="s">
        <v>126</v>
      </c>
      <c r="E3245" s="7" t="s">
        <v>5758</v>
      </c>
      <c r="F3245" s="7"/>
      <c r="G3245" s="13" t="s">
        <v>121</v>
      </c>
      <c r="H3245" s="13" t="s">
        <v>956</v>
      </c>
      <c r="I3245" s="13"/>
    </row>
    <row r="3246" spans="1:9" ht="18" x14ac:dyDescent="0.25">
      <c r="A3246" s="15" t="s">
        <v>954</v>
      </c>
      <c r="B3246" s="15" t="s">
        <v>107</v>
      </c>
      <c r="C3246" s="9" t="s">
        <v>955</v>
      </c>
      <c r="D3246" s="15" t="s">
        <v>126</v>
      </c>
      <c r="E3246" s="9" t="s">
        <v>5759</v>
      </c>
      <c r="F3246" s="9"/>
      <c r="G3246" s="15" t="s">
        <v>122</v>
      </c>
      <c r="H3246" s="15" t="s">
        <v>956</v>
      </c>
      <c r="I3246" s="15"/>
    </row>
    <row r="3247" spans="1:9" ht="18" x14ac:dyDescent="0.25">
      <c r="A3247" s="13" t="s">
        <v>954</v>
      </c>
      <c r="B3247" s="13" t="s">
        <v>107</v>
      </c>
      <c r="C3247" s="7" t="s">
        <v>955</v>
      </c>
      <c r="D3247" s="13" t="s">
        <v>126</v>
      </c>
      <c r="E3247" s="7" t="s">
        <v>5760</v>
      </c>
      <c r="F3247" s="7"/>
      <c r="G3247" s="13" t="s">
        <v>121</v>
      </c>
      <c r="H3247" s="13" t="s">
        <v>956</v>
      </c>
      <c r="I3247" s="13"/>
    </row>
    <row r="3248" spans="1:9" ht="18" x14ac:dyDescent="0.25">
      <c r="A3248" s="15" t="s">
        <v>954</v>
      </c>
      <c r="B3248" s="15" t="s">
        <v>107</v>
      </c>
      <c r="C3248" s="9" t="s">
        <v>955</v>
      </c>
      <c r="D3248" s="15" t="s">
        <v>126</v>
      </c>
      <c r="E3248" s="9" t="s">
        <v>5761</v>
      </c>
      <c r="F3248" s="9"/>
      <c r="G3248" s="15" t="s">
        <v>122</v>
      </c>
      <c r="H3248" s="15" t="s">
        <v>956</v>
      </c>
      <c r="I3248" s="15"/>
    </row>
    <row r="3249" spans="1:9" ht="18" x14ac:dyDescent="0.25">
      <c r="A3249" s="13" t="s">
        <v>954</v>
      </c>
      <c r="B3249" s="13" t="s">
        <v>107</v>
      </c>
      <c r="C3249" s="7" t="s">
        <v>955</v>
      </c>
      <c r="D3249" s="13" t="s">
        <v>126</v>
      </c>
      <c r="E3249" s="7" t="s">
        <v>5762</v>
      </c>
      <c r="F3249" s="7"/>
      <c r="G3249" s="13" t="s">
        <v>122</v>
      </c>
      <c r="H3249" s="13" t="s">
        <v>956</v>
      </c>
      <c r="I3249" s="13"/>
    </row>
    <row r="3250" spans="1:9" ht="18" x14ac:dyDescent="0.25">
      <c r="A3250" s="15" t="s">
        <v>954</v>
      </c>
      <c r="B3250" s="15" t="s">
        <v>107</v>
      </c>
      <c r="C3250" s="9" t="s">
        <v>955</v>
      </c>
      <c r="D3250" s="15" t="s">
        <v>126</v>
      </c>
      <c r="E3250" s="9" t="s">
        <v>5763</v>
      </c>
      <c r="F3250" s="9"/>
      <c r="G3250" s="15" t="s">
        <v>122</v>
      </c>
      <c r="H3250" s="15" t="s">
        <v>956</v>
      </c>
      <c r="I3250" s="15"/>
    </row>
    <row r="3251" spans="1:9" ht="36" x14ac:dyDescent="0.25">
      <c r="A3251" s="13" t="s">
        <v>957</v>
      </c>
      <c r="B3251" s="13" t="s">
        <v>107</v>
      </c>
      <c r="C3251" s="7" t="s">
        <v>958</v>
      </c>
      <c r="D3251" s="13" t="s">
        <v>125</v>
      </c>
      <c r="E3251" s="7" t="s">
        <v>5764</v>
      </c>
      <c r="F3251" s="7" t="s">
        <v>5765</v>
      </c>
      <c r="G3251" s="13" t="s">
        <v>123</v>
      </c>
      <c r="H3251" s="13" t="s">
        <v>5766</v>
      </c>
      <c r="I3251" s="13"/>
    </row>
    <row r="3252" spans="1:9" ht="18" x14ac:dyDescent="0.25">
      <c r="A3252" s="15" t="s">
        <v>957</v>
      </c>
      <c r="B3252" s="15" t="s">
        <v>107</v>
      </c>
      <c r="C3252" s="9" t="s">
        <v>958</v>
      </c>
      <c r="D3252" s="15" t="s">
        <v>125</v>
      </c>
      <c r="E3252" s="9" t="s">
        <v>5767</v>
      </c>
      <c r="F3252" s="9"/>
      <c r="G3252" s="15" t="s">
        <v>122</v>
      </c>
      <c r="H3252" s="15" t="s">
        <v>5766</v>
      </c>
      <c r="I3252" s="15"/>
    </row>
    <row r="3253" spans="1:9" ht="36" x14ac:dyDescent="0.25">
      <c r="A3253" s="13" t="s">
        <v>957</v>
      </c>
      <c r="B3253" s="13" t="s">
        <v>107</v>
      </c>
      <c r="C3253" s="7" t="s">
        <v>958</v>
      </c>
      <c r="D3253" s="13" t="s">
        <v>126</v>
      </c>
      <c r="E3253" s="7" t="s">
        <v>5768</v>
      </c>
      <c r="F3253" s="7"/>
      <c r="G3253" s="13" t="s">
        <v>122</v>
      </c>
      <c r="H3253" s="13" t="s">
        <v>5766</v>
      </c>
      <c r="I3253" s="13"/>
    </row>
    <row r="3254" spans="1:9" ht="18" x14ac:dyDescent="0.25">
      <c r="A3254" s="15" t="s">
        <v>957</v>
      </c>
      <c r="B3254" s="15" t="s">
        <v>107</v>
      </c>
      <c r="C3254" s="9" t="s">
        <v>958</v>
      </c>
      <c r="D3254" s="15" t="s">
        <v>126</v>
      </c>
      <c r="E3254" s="9" t="s">
        <v>5769</v>
      </c>
      <c r="F3254" s="9"/>
      <c r="G3254" s="15" t="s">
        <v>122</v>
      </c>
      <c r="H3254" s="15" t="s">
        <v>5770</v>
      </c>
      <c r="I3254" s="15"/>
    </row>
    <row r="3255" spans="1:9" ht="18" x14ac:dyDescent="0.25">
      <c r="A3255" s="13" t="s">
        <v>957</v>
      </c>
      <c r="B3255" s="13" t="s">
        <v>107</v>
      </c>
      <c r="C3255" s="7" t="s">
        <v>958</v>
      </c>
      <c r="D3255" s="13" t="s">
        <v>127</v>
      </c>
      <c r="E3255" s="7" t="s">
        <v>5771</v>
      </c>
      <c r="F3255" s="7"/>
      <c r="G3255" s="13" t="s">
        <v>122</v>
      </c>
      <c r="H3255" s="13" t="s">
        <v>5770</v>
      </c>
      <c r="I3255" s="13"/>
    </row>
    <row r="3256" spans="1:9" ht="18" x14ac:dyDescent="0.25">
      <c r="A3256" s="15" t="s">
        <v>960</v>
      </c>
      <c r="B3256" s="15" t="s">
        <v>107</v>
      </c>
      <c r="C3256" s="9" t="s">
        <v>961</v>
      </c>
      <c r="D3256" s="15" t="s">
        <v>126</v>
      </c>
      <c r="E3256" s="9" t="s">
        <v>5772</v>
      </c>
      <c r="F3256" s="9"/>
      <c r="G3256" s="15" t="s">
        <v>122</v>
      </c>
      <c r="H3256" s="15" t="s">
        <v>962</v>
      </c>
      <c r="I3256" s="15" t="s">
        <v>1275</v>
      </c>
    </row>
    <row r="3257" spans="1:9" ht="18" x14ac:dyDescent="0.25">
      <c r="A3257" s="13" t="s">
        <v>963</v>
      </c>
      <c r="B3257" s="13" t="s">
        <v>107</v>
      </c>
      <c r="C3257" s="7" t="s">
        <v>964</v>
      </c>
      <c r="D3257" s="13" t="s">
        <v>126</v>
      </c>
      <c r="E3257" s="7" t="s">
        <v>5773</v>
      </c>
      <c r="F3257" s="7"/>
      <c r="G3257" s="13" t="s">
        <v>121</v>
      </c>
      <c r="H3257" s="13" t="s">
        <v>962</v>
      </c>
      <c r="I3257" s="13" t="s">
        <v>1275</v>
      </c>
    </row>
    <row r="3258" spans="1:9" ht="18" x14ac:dyDescent="0.25">
      <c r="A3258" s="15" t="s">
        <v>965</v>
      </c>
      <c r="B3258" s="15" t="s">
        <v>107</v>
      </c>
      <c r="C3258" s="9" t="s">
        <v>966</v>
      </c>
      <c r="D3258" s="15" t="s">
        <v>126</v>
      </c>
      <c r="E3258" s="9" t="s">
        <v>5774</v>
      </c>
      <c r="F3258" s="9"/>
      <c r="G3258" s="15" t="s">
        <v>122</v>
      </c>
      <c r="H3258" s="15" t="s">
        <v>967</v>
      </c>
      <c r="I3258" s="15" t="s">
        <v>1275</v>
      </c>
    </row>
    <row r="3259" spans="1:9" ht="36" x14ac:dyDescent="0.25">
      <c r="A3259" s="13" t="s">
        <v>965</v>
      </c>
      <c r="B3259" s="13" t="s">
        <v>107</v>
      </c>
      <c r="C3259" s="7" t="s">
        <v>966</v>
      </c>
      <c r="D3259" s="13" t="s">
        <v>126</v>
      </c>
      <c r="E3259" s="7" t="s">
        <v>5775</v>
      </c>
      <c r="F3259" s="7"/>
      <c r="G3259" s="13" t="s">
        <v>121</v>
      </c>
      <c r="H3259" s="13" t="s">
        <v>967</v>
      </c>
      <c r="I3259" s="13" t="s">
        <v>1275</v>
      </c>
    </row>
    <row r="3260" spans="1:9" ht="36" x14ac:dyDescent="0.25">
      <c r="A3260" s="15" t="s">
        <v>968</v>
      </c>
      <c r="B3260" s="15" t="s">
        <v>107</v>
      </c>
      <c r="C3260" s="9" t="s">
        <v>969</v>
      </c>
      <c r="D3260" s="15" t="s">
        <v>126</v>
      </c>
      <c r="E3260" s="9" t="s">
        <v>5776</v>
      </c>
      <c r="F3260" s="9"/>
      <c r="G3260" s="15" t="s">
        <v>122</v>
      </c>
      <c r="H3260" s="15" t="s">
        <v>970</v>
      </c>
      <c r="I3260" s="15"/>
    </row>
    <row r="3261" spans="1:9" ht="18" x14ac:dyDescent="0.25">
      <c r="A3261" s="13" t="s">
        <v>971</v>
      </c>
      <c r="B3261" s="13" t="s">
        <v>107</v>
      </c>
      <c r="C3261" s="7" t="s">
        <v>972</v>
      </c>
      <c r="D3261" s="13" t="s">
        <v>126</v>
      </c>
      <c r="E3261" s="7" t="s">
        <v>5777</v>
      </c>
      <c r="F3261" s="7" t="s">
        <v>5778</v>
      </c>
      <c r="G3261" s="13" t="s">
        <v>122</v>
      </c>
      <c r="H3261" s="13" t="s">
        <v>962</v>
      </c>
      <c r="I3261" s="13"/>
    </row>
    <row r="3262" spans="1:9" ht="18" x14ac:dyDescent="0.25">
      <c r="A3262" s="15" t="s">
        <v>971</v>
      </c>
      <c r="B3262" s="15" t="s">
        <v>107</v>
      </c>
      <c r="C3262" s="9" t="s">
        <v>972</v>
      </c>
      <c r="D3262" s="15" t="s">
        <v>126</v>
      </c>
      <c r="E3262" s="9" t="s">
        <v>5779</v>
      </c>
      <c r="F3262" s="9" t="s">
        <v>5205</v>
      </c>
      <c r="G3262" s="15" t="s">
        <v>122</v>
      </c>
      <c r="H3262" s="15" t="s">
        <v>962</v>
      </c>
      <c r="I3262" s="15"/>
    </row>
    <row r="3263" spans="1:9" ht="18" x14ac:dyDescent="0.25">
      <c r="A3263" s="13" t="s">
        <v>971</v>
      </c>
      <c r="B3263" s="13" t="s">
        <v>107</v>
      </c>
      <c r="C3263" s="7" t="s">
        <v>972</v>
      </c>
      <c r="D3263" s="13" t="s">
        <v>126</v>
      </c>
      <c r="E3263" s="7" t="s">
        <v>5780</v>
      </c>
      <c r="F3263" s="7" t="s">
        <v>5781</v>
      </c>
      <c r="G3263" s="13" t="s">
        <v>121</v>
      </c>
      <c r="H3263" s="13" t="s">
        <v>5782</v>
      </c>
      <c r="I3263" s="13" t="s">
        <v>1275</v>
      </c>
    </row>
    <row r="3264" spans="1:9" ht="18" x14ac:dyDescent="0.25">
      <c r="A3264" s="15" t="s">
        <v>971</v>
      </c>
      <c r="B3264" s="15" t="s">
        <v>107</v>
      </c>
      <c r="C3264" s="9" t="s">
        <v>972</v>
      </c>
      <c r="D3264" s="15" t="s">
        <v>127</v>
      </c>
      <c r="E3264" s="9" t="s">
        <v>5783</v>
      </c>
      <c r="F3264" s="9"/>
      <c r="G3264" s="15" t="s">
        <v>122</v>
      </c>
      <c r="H3264" s="15" t="s">
        <v>5782</v>
      </c>
      <c r="I3264" s="15" t="s">
        <v>1275</v>
      </c>
    </row>
    <row r="3265" spans="1:9" ht="18" x14ac:dyDescent="0.25">
      <c r="A3265" s="13" t="s">
        <v>971</v>
      </c>
      <c r="B3265" s="13" t="s">
        <v>107</v>
      </c>
      <c r="C3265" s="7" t="s">
        <v>972</v>
      </c>
      <c r="D3265" s="13" t="s">
        <v>127</v>
      </c>
      <c r="E3265" s="7" t="s">
        <v>5784</v>
      </c>
      <c r="F3265" s="7"/>
      <c r="G3265" s="13" t="s">
        <v>122</v>
      </c>
      <c r="H3265" s="13" t="s">
        <v>967</v>
      </c>
      <c r="I3265" s="13" t="s">
        <v>1275</v>
      </c>
    </row>
    <row r="3266" spans="1:9" ht="18" x14ac:dyDescent="0.25">
      <c r="A3266" s="15" t="s">
        <v>971</v>
      </c>
      <c r="B3266" s="15" t="s">
        <v>107</v>
      </c>
      <c r="C3266" s="9" t="s">
        <v>972</v>
      </c>
      <c r="D3266" s="15" t="s">
        <v>127</v>
      </c>
      <c r="E3266" s="9" t="s">
        <v>5785</v>
      </c>
      <c r="F3266" s="9"/>
      <c r="G3266" s="15" t="s">
        <v>122</v>
      </c>
      <c r="H3266" s="15" t="s">
        <v>5786</v>
      </c>
      <c r="I3266" s="15" t="s">
        <v>1275</v>
      </c>
    </row>
    <row r="3267" spans="1:9" ht="36" x14ac:dyDescent="0.25">
      <c r="A3267" s="13" t="s">
        <v>974</v>
      </c>
      <c r="B3267" s="13" t="s">
        <v>107</v>
      </c>
      <c r="C3267" s="7" t="s">
        <v>975</v>
      </c>
      <c r="D3267" s="13" t="s">
        <v>126</v>
      </c>
      <c r="E3267" s="7" t="s">
        <v>5787</v>
      </c>
      <c r="F3267" s="7"/>
      <c r="G3267" s="13" t="s">
        <v>122</v>
      </c>
      <c r="H3267" s="13" t="s">
        <v>962</v>
      </c>
      <c r="I3267" s="13" t="s">
        <v>1318</v>
      </c>
    </row>
    <row r="3268" spans="1:9" ht="36" x14ac:dyDescent="0.25">
      <c r="A3268" s="15" t="s">
        <v>976</v>
      </c>
      <c r="B3268" s="15" t="s">
        <v>108</v>
      </c>
      <c r="C3268" s="9" t="s">
        <v>977</v>
      </c>
      <c r="D3268" s="15" t="s">
        <v>124</v>
      </c>
      <c r="E3268" s="9" t="s">
        <v>5788</v>
      </c>
      <c r="F3268" s="9"/>
      <c r="G3268" s="15" t="s">
        <v>123</v>
      </c>
      <c r="H3268" s="15" t="s">
        <v>978</v>
      </c>
      <c r="I3268" s="15"/>
    </row>
    <row r="3269" spans="1:9" ht="36" x14ac:dyDescent="0.25">
      <c r="A3269" s="13" t="s">
        <v>976</v>
      </c>
      <c r="B3269" s="13" t="s">
        <v>108</v>
      </c>
      <c r="C3269" s="7" t="s">
        <v>977</v>
      </c>
      <c r="D3269" s="13" t="s">
        <v>124</v>
      </c>
      <c r="E3269" s="7" t="s">
        <v>5789</v>
      </c>
      <c r="F3269" s="7"/>
      <c r="G3269" s="13" t="s">
        <v>123</v>
      </c>
      <c r="H3269" s="13" t="s">
        <v>978</v>
      </c>
      <c r="I3269" s="13"/>
    </row>
    <row r="3270" spans="1:9" ht="36" x14ac:dyDescent="0.25">
      <c r="A3270" s="15" t="s">
        <v>976</v>
      </c>
      <c r="B3270" s="15" t="s">
        <v>108</v>
      </c>
      <c r="C3270" s="9" t="s">
        <v>977</v>
      </c>
      <c r="D3270" s="15" t="s">
        <v>124</v>
      </c>
      <c r="E3270" s="9" t="s">
        <v>5790</v>
      </c>
      <c r="F3270" s="9"/>
      <c r="G3270" s="15" t="s">
        <v>123</v>
      </c>
      <c r="H3270" s="15" t="s">
        <v>978</v>
      </c>
      <c r="I3270" s="15"/>
    </row>
    <row r="3271" spans="1:9" ht="36" x14ac:dyDescent="0.25">
      <c r="A3271" s="13" t="s">
        <v>976</v>
      </c>
      <c r="B3271" s="13" t="s">
        <v>108</v>
      </c>
      <c r="C3271" s="7" t="s">
        <v>977</v>
      </c>
      <c r="D3271" s="13" t="s">
        <v>124</v>
      </c>
      <c r="E3271" s="7" t="s">
        <v>5791</v>
      </c>
      <c r="F3271" s="7"/>
      <c r="G3271" s="13" t="s">
        <v>123</v>
      </c>
      <c r="H3271" s="13" t="s">
        <v>978</v>
      </c>
      <c r="I3271" s="13"/>
    </row>
    <row r="3272" spans="1:9" ht="36" x14ac:dyDescent="0.25">
      <c r="A3272" s="15" t="s">
        <v>976</v>
      </c>
      <c r="B3272" s="15" t="s">
        <v>108</v>
      </c>
      <c r="C3272" s="9" t="s">
        <v>977</v>
      </c>
      <c r="D3272" s="15" t="s">
        <v>124</v>
      </c>
      <c r="E3272" s="9" t="s">
        <v>5792</v>
      </c>
      <c r="F3272" s="9" t="s">
        <v>5793</v>
      </c>
      <c r="G3272" s="15" t="s">
        <v>123</v>
      </c>
      <c r="H3272" s="15" t="s">
        <v>978</v>
      </c>
      <c r="I3272" s="15"/>
    </row>
    <row r="3273" spans="1:9" ht="36" x14ac:dyDescent="0.25">
      <c r="A3273" s="13" t="s">
        <v>976</v>
      </c>
      <c r="B3273" s="13" t="s">
        <v>108</v>
      </c>
      <c r="C3273" s="7" t="s">
        <v>977</v>
      </c>
      <c r="D3273" s="13" t="s">
        <v>124</v>
      </c>
      <c r="E3273" s="7" t="s">
        <v>5794</v>
      </c>
      <c r="F3273" s="7" t="s">
        <v>5795</v>
      </c>
      <c r="G3273" s="13" t="s">
        <v>123</v>
      </c>
      <c r="H3273" s="13" t="s">
        <v>978</v>
      </c>
      <c r="I3273" s="13"/>
    </row>
    <row r="3274" spans="1:9" ht="36" x14ac:dyDescent="0.25">
      <c r="A3274" s="15" t="s">
        <v>976</v>
      </c>
      <c r="B3274" s="15" t="s">
        <v>108</v>
      </c>
      <c r="C3274" s="9" t="s">
        <v>977</v>
      </c>
      <c r="D3274" s="15" t="s">
        <v>124</v>
      </c>
      <c r="E3274" s="9" t="s">
        <v>5796</v>
      </c>
      <c r="F3274" s="9"/>
      <c r="G3274" s="15" t="s">
        <v>123</v>
      </c>
      <c r="H3274" s="15" t="s">
        <v>978</v>
      </c>
      <c r="I3274" s="15"/>
    </row>
    <row r="3275" spans="1:9" ht="36" x14ac:dyDescent="0.25">
      <c r="A3275" s="13" t="s">
        <v>976</v>
      </c>
      <c r="B3275" s="13" t="s">
        <v>108</v>
      </c>
      <c r="C3275" s="7" t="s">
        <v>977</v>
      </c>
      <c r="D3275" s="13" t="s">
        <v>124</v>
      </c>
      <c r="E3275" s="7" t="s">
        <v>5797</v>
      </c>
      <c r="F3275" s="7" t="s">
        <v>5798</v>
      </c>
      <c r="G3275" s="13" t="s">
        <v>123</v>
      </c>
      <c r="H3275" s="13" t="s">
        <v>978</v>
      </c>
      <c r="I3275" s="13"/>
    </row>
    <row r="3276" spans="1:9" ht="36" x14ac:dyDescent="0.25">
      <c r="A3276" s="15" t="s">
        <v>976</v>
      </c>
      <c r="B3276" s="15" t="s">
        <v>108</v>
      </c>
      <c r="C3276" s="9" t="s">
        <v>977</v>
      </c>
      <c r="D3276" s="15" t="s">
        <v>124</v>
      </c>
      <c r="E3276" s="9" t="s">
        <v>5799</v>
      </c>
      <c r="F3276" s="9"/>
      <c r="G3276" s="15" t="s">
        <v>123</v>
      </c>
      <c r="H3276" s="15" t="s">
        <v>978</v>
      </c>
      <c r="I3276" s="15"/>
    </row>
    <row r="3277" spans="1:9" ht="36" x14ac:dyDescent="0.25">
      <c r="A3277" s="13" t="s">
        <v>976</v>
      </c>
      <c r="B3277" s="13" t="s">
        <v>108</v>
      </c>
      <c r="C3277" s="7" t="s">
        <v>977</v>
      </c>
      <c r="D3277" s="13" t="s">
        <v>124</v>
      </c>
      <c r="E3277" s="7" t="s">
        <v>5800</v>
      </c>
      <c r="F3277" s="7" t="s">
        <v>5801</v>
      </c>
      <c r="G3277" s="13" t="s">
        <v>123</v>
      </c>
      <c r="H3277" s="13" t="s">
        <v>978</v>
      </c>
      <c r="I3277" s="13" t="s">
        <v>1275</v>
      </c>
    </row>
    <row r="3278" spans="1:9" ht="36" x14ac:dyDescent="0.25">
      <c r="A3278" s="15" t="s">
        <v>976</v>
      </c>
      <c r="B3278" s="15" t="s">
        <v>108</v>
      </c>
      <c r="C3278" s="9" t="s">
        <v>977</v>
      </c>
      <c r="D3278" s="15" t="s">
        <v>124</v>
      </c>
      <c r="E3278" s="9" t="s">
        <v>5802</v>
      </c>
      <c r="F3278" s="9" t="s">
        <v>5803</v>
      </c>
      <c r="G3278" s="15" t="s">
        <v>123</v>
      </c>
      <c r="H3278" s="15" t="s">
        <v>978</v>
      </c>
      <c r="I3278" s="15"/>
    </row>
    <row r="3279" spans="1:9" ht="36" x14ac:dyDescent="0.25">
      <c r="A3279" s="13" t="s">
        <v>976</v>
      </c>
      <c r="B3279" s="13" t="s">
        <v>108</v>
      </c>
      <c r="C3279" s="7" t="s">
        <v>977</v>
      </c>
      <c r="D3279" s="13" t="s">
        <v>124</v>
      </c>
      <c r="E3279" s="7" t="s">
        <v>5804</v>
      </c>
      <c r="F3279" s="7" t="s">
        <v>5805</v>
      </c>
      <c r="G3279" s="13" t="s">
        <v>123</v>
      </c>
      <c r="H3279" s="13" t="s">
        <v>978</v>
      </c>
      <c r="I3279" s="13"/>
    </row>
    <row r="3280" spans="1:9" ht="36" x14ac:dyDescent="0.25">
      <c r="A3280" s="15" t="s">
        <v>976</v>
      </c>
      <c r="B3280" s="15" t="s">
        <v>108</v>
      </c>
      <c r="C3280" s="9" t="s">
        <v>977</v>
      </c>
      <c r="D3280" s="15" t="s">
        <v>124</v>
      </c>
      <c r="E3280" s="9" t="s">
        <v>5806</v>
      </c>
      <c r="F3280" s="9" t="s">
        <v>5807</v>
      </c>
      <c r="G3280" s="15" t="s">
        <v>123</v>
      </c>
      <c r="H3280" s="15" t="s">
        <v>978</v>
      </c>
      <c r="I3280" s="15"/>
    </row>
    <row r="3281" spans="1:9" ht="36" x14ac:dyDescent="0.25">
      <c r="A3281" s="13" t="s">
        <v>976</v>
      </c>
      <c r="B3281" s="13" t="s">
        <v>108</v>
      </c>
      <c r="C3281" s="7" t="s">
        <v>977</v>
      </c>
      <c r="D3281" s="13" t="s">
        <v>124</v>
      </c>
      <c r="E3281" s="7" t="s">
        <v>5808</v>
      </c>
      <c r="F3281" s="7"/>
      <c r="G3281" s="13" t="s">
        <v>123</v>
      </c>
      <c r="H3281" s="13" t="s">
        <v>978</v>
      </c>
      <c r="I3281" s="13"/>
    </row>
    <row r="3282" spans="1:9" ht="18" x14ac:dyDescent="0.25">
      <c r="A3282" s="15" t="s">
        <v>979</v>
      </c>
      <c r="B3282" s="15" t="s">
        <v>108</v>
      </c>
      <c r="C3282" s="9" t="s">
        <v>905</v>
      </c>
      <c r="D3282" s="15" t="s">
        <v>124</v>
      </c>
      <c r="E3282" s="9" t="s">
        <v>5809</v>
      </c>
      <c r="F3282" s="9"/>
      <c r="G3282" s="15" t="s">
        <v>123</v>
      </c>
      <c r="H3282" s="15" t="s">
        <v>5034</v>
      </c>
      <c r="I3282" s="15" t="s">
        <v>1275</v>
      </c>
    </row>
    <row r="3283" spans="1:9" ht="18" x14ac:dyDescent="0.25">
      <c r="A3283" s="13" t="s">
        <v>979</v>
      </c>
      <c r="B3283" s="13" t="s">
        <v>108</v>
      </c>
      <c r="C3283" s="7" t="s">
        <v>905</v>
      </c>
      <c r="D3283" s="13" t="s">
        <v>124</v>
      </c>
      <c r="E3283" s="7" t="s">
        <v>5810</v>
      </c>
      <c r="F3283" s="7" t="s">
        <v>5811</v>
      </c>
      <c r="G3283" s="13" t="s">
        <v>123</v>
      </c>
      <c r="H3283" s="13" t="s">
        <v>5401</v>
      </c>
      <c r="I3283" s="13"/>
    </row>
    <row r="3284" spans="1:9" ht="36" x14ac:dyDescent="0.25">
      <c r="A3284" s="15" t="s">
        <v>979</v>
      </c>
      <c r="B3284" s="15" t="s">
        <v>108</v>
      </c>
      <c r="C3284" s="9" t="s">
        <v>905</v>
      </c>
      <c r="D3284" s="15" t="s">
        <v>124</v>
      </c>
      <c r="E3284" s="9" t="s">
        <v>5812</v>
      </c>
      <c r="F3284" s="9"/>
      <c r="G3284" s="15" t="s">
        <v>123</v>
      </c>
      <c r="H3284" s="15" t="s">
        <v>5401</v>
      </c>
      <c r="I3284" s="15"/>
    </row>
    <row r="3285" spans="1:9" ht="18" x14ac:dyDescent="0.25">
      <c r="A3285" s="13" t="s">
        <v>981</v>
      </c>
      <c r="B3285" s="13" t="s">
        <v>108</v>
      </c>
      <c r="C3285" s="7" t="s">
        <v>982</v>
      </c>
      <c r="D3285" s="13" t="s">
        <v>124</v>
      </c>
      <c r="E3285" s="7" t="s">
        <v>5813</v>
      </c>
      <c r="F3285" s="7"/>
      <c r="G3285" s="13" t="s">
        <v>123</v>
      </c>
      <c r="H3285" s="13" t="s">
        <v>983</v>
      </c>
      <c r="I3285" s="13"/>
    </row>
    <row r="3286" spans="1:9" ht="36" x14ac:dyDescent="0.25">
      <c r="A3286" s="15" t="s">
        <v>981</v>
      </c>
      <c r="B3286" s="15" t="s">
        <v>108</v>
      </c>
      <c r="C3286" s="9" t="s">
        <v>982</v>
      </c>
      <c r="D3286" s="15" t="s">
        <v>124</v>
      </c>
      <c r="E3286" s="9" t="s">
        <v>5814</v>
      </c>
      <c r="F3286" s="9" t="s">
        <v>5815</v>
      </c>
      <c r="G3286" s="15" t="s">
        <v>123</v>
      </c>
      <c r="H3286" s="15" t="s">
        <v>983</v>
      </c>
      <c r="I3286" s="15"/>
    </row>
    <row r="3287" spans="1:9" ht="36" x14ac:dyDescent="0.25">
      <c r="A3287" s="13" t="s">
        <v>981</v>
      </c>
      <c r="B3287" s="13" t="s">
        <v>108</v>
      </c>
      <c r="C3287" s="7" t="s">
        <v>982</v>
      </c>
      <c r="D3287" s="13" t="s">
        <v>124</v>
      </c>
      <c r="E3287" s="7" t="s">
        <v>5816</v>
      </c>
      <c r="F3287" s="7"/>
      <c r="G3287" s="13" t="s">
        <v>123</v>
      </c>
      <c r="H3287" s="13" t="s">
        <v>983</v>
      </c>
      <c r="I3287" s="13"/>
    </row>
    <row r="3288" spans="1:9" ht="18" x14ac:dyDescent="0.25">
      <c r="A3288" s="15" t="s">
        <v>981</v>
      </c>
      <c r="B3288" s="15" t="s">
        <v>108</v>
      </c>
      <c r="C3288" s="9" t="s">
        <v>982</v>
      </c>
      <c r="D3288" s="15" t="s">
        <v>124</v>
      </c>
      <c r="E3288" s="9" t="s">
        <v>5817</v>
      </c>
      <c r="F3288" s="9"/>
      <c r="G3288" s="15" t="s">
        <v>123</v>
      </c>
      <c r="H3288" s="15" t="s">
        <v>983</v>
      </c>
      <c r="I3288" s="15"/>
    </row>
    <row r="3289" spans="1:9" ht="18" x14ac:dyDescent="0.25">
      <c r="A3289" s="13" t="s">
        <v>981</v>
      </c>
      <c r="B3289" s="13" t="s">
        <v>108</v>
      </c>
      <c r="C3289" s="7" t="s">
        <v>982</v>
      </c>
      <c r="D3289" s="13" t="s">
        <v>124</v>
      </c>
      <c r="E3289" s="7" t="s">
        <v>5818</v>
      </c>
      <c r="F3289" s="7"/>
      <c r="G3289" s="13" t="s">
        <v>123</v>
      </c>
      <c r="H3289" s="13" t="s">
        <v>983</v>
      </c>
      <c r="I3289" s="13"/>
    </row>
    <row r="3290" spans="1:9" ht="18" x14ac:dyDescent="0.25">
      <c r="A3290" s="15" t="s">
        <v>984</v>
      </c>
      <c r="B3290" s="15" t="s">
        <v>108</v>
      </c>
      <c r="C3290" s="9" t="s">
        <v>985</v>
      </c>
      <c r="D3290" s="15" t="s">
        <v>126</v>
      </c>
      <c r="E3290" s="9" t="s">
        <v>5819</v>
      </c>
      <c r="F3290" s="9" t="s">
        <v>5820</v>
      </c>
      <c r="G3290" s="15" t="s">
        <v>122</v>
      </c>
      <c r="H3290" s="15" t="s">
        <v>986</v>
      </c>
      <c r="I3290" s="15"/>
    </row>
    <row r="3291" spans="1:9" ht="18" x14ac:dyDescent="0.25">
      <c r="A3291" s="13" t="s">
        <v>984</v>
      </c>
      <c r="B3291" s="13" t="s">
        <v>108</v>
      </c>
      <c r="C3291" s="7" t="s">
        <v>985</v>
      </c>
      <c r="D3291" s="13" t="s">
        <v>125</v>
      </c>
      <c r="E3291" s="7" t="s">
        <v>5821</v>
      </c>
      <c r="F3291" s="7" t="s">
        <v>5822</v>
      </c>
      <c r="G3291" s="13" t="s">
        <v>123</v>
      </c>
      <c r="H3291" s="13" t="s">
        <v>986</v>
      </c>
      <c r="I3291" s="13"/>
    </row>
    <row r="3292" spans="1:9" ht="36" x14ac:dyDescent="0.25">
      <c r="A3292" s="15" t="s">
        <v>984</v>
      </c>
      <c r="B3292" s="15" t="s">
        <v>108</v>
      </c>
      <c r="C3292" s="9" t="s">
        <v>985</v>
      </c>
      <c r="D3292" s="15" t="s">
        <v>126</v>
      </c>
      <c r="E3292" s="9" t="s">
        <v>5823</v>
      </c>
      <c r="F3292" s="9" t="s">
        <v>5824</v>
      </c>
      <c r="G3292" s="15" t="s">
        <v>122</v>
      </c>
      <c r="H3292" s="15" t="s">
        <v>986</v>
      </c>
      <c r="I3292" s="15"/>
    </row>
    <row r="3293" spans="1:9" ht="36" x14ac:dyDescent="0.25">
      <c r="A3293" s="13" t="s">
        <v>984</v>
      </c>
      <c r="B3293" s="13" t="s">
        <v>108</v>
      </c>
      <c r="C3293" s="7" t="s">
        <v>985</v>
      </c>
      <c r="D3293" s="13" t="s">
        <v>125</v>
      </c>
      <c r="E3293" s="7" t="s">
        <v>5825</v>
      </c>
      <c r="F3293" s="7" t="s">
        <v>5826</v>
      </c>
      <c r="G3293" s="13" t="s">
        <v>123</v>
      </c>
      <c r="H3293" s="13" t="s">
        <v>986</v>
      </c>
      <c r="I3293" s="13"/>
    </row>
    <row r="3294" spans="1:9" ht="18" x14ac:dyDescent="0.25">
      <c r="A3294" s="15" t="s">
        <v>984</v>
      </c>
      <c r="B3294" s="15" t="s">
        <v>108</v>
      </c>
      <c r="C3294" s="9" t="s">
        <v>985</v>
      </c>
      <c r="D3294" s="15" t="s">
        <v>125</v>
      </c>
      <c r="E3294" s="9" t="s">
        <v>5827</v>
      </c>
      <c r="F3294" s="9" t="s">
        <v>5828</v>
      </c>
      <c r="G3294" s="15" t="s">
        <v>123</v>
      </c>
      <c r="H3294" s="15" t="s">
        <v>986</v>
      </c>
      <c r="I3294" s="15"/>
    </row>
    <row r="3295" spans="1:9" ht="18" x14ac:dyDescent="0.25">
      <c r="A3295" s="13" t="s">
        <v>987</v>
      </c>
      <c r="B3295" s="13" t="s">
        <v>108</v>
      </c>
      <c r="C3295" s="7" t="s">
        <v>988</v>
      </c>
      <c r="D3295" s="13" t="s">
        <v>126</v>
      </c>
      <c r="E3295" s="7" t="s">
        <v>5829</v>
      </c>
      <c r="F3295" s="7" t="s">
        <v>5830</v>
      </c>
      <c r="G3295" s="13" t="s">
        <v>122</v>
      </c>
      <c r="H3295" s="13" t="s">
        <v>986</v>
      </c>
      <c r="I3295" s="13"/>
    </row>
    <row r="3296" spans="1:9" ht="18" x14ac:dyDescent="0.25">
      <c r="A3296" s="15" t="s">
        <v>987</v>
      </c>
      <c r="B3296" s="15" t="s">
        <v>108</v>
      </c>
      <c r="C3296" s="9" t="s">
        <v>988</v>
      </c>
      <c r="D3296" s="15" t="s">
        <v>125</v>
      </c>
      <c r="E3296" s="9" t="s">
        <v>5831</v>
      </c>
      <c r="F3296" s="9" t="s">
        <v>5832</v>
      </c>
      <c r="G3296" s="15" t="s">
        <v>123</v>
      </c>
      <c r="H3296" s="15" t="s">
        <v>5833</v>
      </c>
      <c r="I3296" s="15"/>
    </row>
    <row r="3297" spans="1:9" ht="18" x14ac:dyDescent="0.25">
      <c r="A3297" s="13" t="s">
        <v>987</v>
      </c>
      <c r="B3297" s="13" t="s">
        <v>108</v>
      </c>
      <c r="C3297" s="7" t="s">
        <v>988</v>
      </c>
      <c r="D3297" s="13" t="s">
        <v>125</v>
      </c>
      <c r="E3297" s="7" t="s">
        <v>5834</v>
      </c>
      <c r="F3297" s="7" t="s">
        <v>5835</v>
      </c>
      <c r="G3297" s="13" t="s">
        <v>123</v>
      </c>
      <c r="H3297" s="13" t="s">
        <v>5833</v>
      </c>
      <c r="I3297" s="13"/>
    </row>
    <row r="3298" spans="1:9" ht="36" x14ac:dyDescent="0.25">
      <c r="A3298" s="15" t="s">
        <v>987</v>
      </c>
      <c r="B3298" s="15" t="s">
        <v>108</v>
      </c>
      <c r="C3298" s="9" t="s">
        <v>988</v>
      </c>
      <c r="D3298" s="15" t="s">
        <v>125</v>
      </c>
      <c r="E3298" s="9" t="s">
        <v>5836</v>
      </c>
      <c r="F3298" s="9" t="s">
        <v>5837</v>
      </c>
      <c r="G3298" s="15" t="s">
        <v>123</v>
      </c>
      <c r="H3298" s="15" t="s">
        <v>986</v>
      </c>
      <c r="I3298" s="15" t="s">
        <v>1275</v>
      </c>
    </row>
    <row r="3299" spans="1:9" ht="36" x14ac:dyDescent="0.25">
      <c r="A3299" s="13" t="s">
        <v>987</v>
      </c>
      <c r="B3299" s="13" t="s">
        <v>108</v>
      </c>
      <c r="C3299" s="7" t="s">
        <v>988</v>
      </c>
      <c r="D3299" s="13" t="s">
        <v>125</v>
      </c>
      <c r="E3299" s="7" t="s">
        <v>5838</v>
      </c>
      <c r="F3299" s="7" t="s">
        <v>5839</v>
      </c>
      <c r="G3299" s="13" t="s">
        <v>123</v>
      </c>
      <c r="H3299" s="13" t="s">
        <v>986</v>
      </c>
      <c r="I3299" s="13" t="s">
        <v>1275</v>
      </c>
    </row>
    <row r="3300" spans="1:9" ht="18" x14ac:dyDescent="0.25">
      <c r="A3300" s="15" t="s">
        <v>987</v>
      </c>
      <c r="B3300" s="15" t="s">
        <v>108</v>
      </c>
      <c r="C3300" s="9" t="s">
        <v>988</v>
      </c>
      <c r="D3300" s="15" t="s">
        <v>125</v>
      </c>
      <c r="E3300" s="9" t="s">
        <v>5840</v>
      </c>
      <c r="F3300" s="9"/>
      <c r="G3300" s="15" t="s">
        <v>123</v>
      </c>
      <c r="H3300" s="15" t="s">
        <v>986</v>
      </c>
      <c r="I3300" s="15" t="s">
        <v>1275</v>
      </c>
    </row>
    <row r="3301" spans="1:9" ht="18" x14ac:dyDescent="0.25">
      <c r="A3301" s="13" t="s">
        <v>987</v>
      </c>
      <c r="B3301" s="13" t="s">
        <v>108</v>
      </c>
      <c r="C3301" s="7" t="s">
        <v>988</v>
      </c>
      <c r="D3301" s="13" t="s">
        <v>126</v>
      </c>
      <c r="E3301" s="7" t="s">
        <v>5841</v>
      </c>
      <c r="F3301" s="7"/>
      <c r="G3301" s="13" t="s">
        <v>122</v>
      </c>
      <c r="H3301" s="13" t="s">
        <v>5833</v>
      </c>
      <c r="I3301" s="13"/>
    </row>
    <row r="3302" spans="1:9" ht="18" x14ac:dyDescent="0.25">
      <c r="A3302" s="15" t="s">
        <v>987</v>
      </c>
      <c r="B3302" s="15" t="s">
        <v>108</v>
      </c>
      <c r="C3302" s="9" t="s">
        <v>988</v>
      </c>
      <c r="D3302" s="15" t="s">
        <v>126</v>
      </c>
      <c r="E3302" s="9" t="s">
        <v>5842</v>
      </c>
      <c r="F3302" s="9"/>
      <c r="G3302" s="15" t="s">
        <v>122</v>
      </c>
      <c r="H3302" s="15" t="s">
        <v>5833</v>
      </c>
      <c r="I3302" s="15"/>
    </row>
    <row r="3303" spans="1:9" ht="36" x14ac:dyDescent="0.25">
      <c r="A3303" s="13" t="s">
        <v>987</v>
      </c>
      <c r="B3303" s="13" t="s">
        <v>108</v>
      </c>
      <c r="C3303" s="7" t="s">
        <v>988</v>
      </c>
      <c r="D3303" s="13" t="s">
        <v>126</v>
      </c>
      <c r="E3303" s="7" t="s">
        <v>5843</v>
      </c>
      <c r="F3303" s="7" t="s">
        <v>5844</v>
      </c>
      <c r="G3303" s="13" t="s">
        <v>122</v>
      </c>
      <c r="H3303" s="13" t="s">
        <v>5833</v>
      </c>
      <c r="I3303" s="13"/>
    </row>
    <row r="3304" spans="1:9" ht="18" x14ac:dyDescent="0.25">
      <c r="A3304" s="15" t="s">
        <v>987</v>
      </c>
      <c r="B3304" s="15" t="s">
        <v>108</v>
      </c>
      <c r="C3304" s="9" t="s">
        <v>988</v>
      </c>
      <c r="D3304" s="15" t="s">
        <v>126</v>
      </c>
      <c r="E3304" s="9" t="s">
        <v>5845</v>
      </c>
      <c r="F3304" s="9"/>
      <c r="G3304" s="15" t="s">
        <v>122</v>
      </c>
      <c r="H3304" s="15" t="s">
        <v>5833</v>
      </c>
      <c r="I3304" s="15"/>
    </row>
    <row r="3305" spans="1:9" ht="18" x14ac:dyDescent="0.25">
      <c r="A3305" s="13" t="s">
        <v>990</v>
      </c>
      <c r="B3305" s="13" t="s">
        <v>108</v>
      </c>
      <c r="C3305" s="7" t="s">
        <v>991</v>
      </c>
      <c r="D3305" s="13" t="s">
        <v>126</v>
      </c>
      <c r="E3305" s="7" t="s">
        <v>5846</v>
      </c>
      <c r="F3305" s="7" t="s">
        <v>5847</v>
      </c>
      <c r="G3305" s="13" t="s">
        <v>122</v>
      </c>
      <c r="H3305" s="13" t="s">
        <v>5833</v>
      </c>
      <c r="I3305" s="13"/>
    </row>
    <row r="3306" spans="1:9" ht="18" x14ac:dyDescent="0.25">
      <c r="A3306" s="15" t="s">
        <v>990</v>
      </c>
      <c r="B3306" s="15" t="s">
        <v>108</v>
      </c>
      <c r="C3306" s="9" t="s">
        <v>991</v>
      </c>
      <c r="D3306" s="15" t="s">
        <v>126</v>
      </c>
      <c r="E3306" s="9" t="s">
        <v>5848</v>
      </c>
      <c r="F3306" s="9" t="s">
        <v>5849</v>
      </c>
      <c r="G3306" s="15" t="s">
        <v>122</v>
      </c>
      <c r="H3306" s="15" t="s">
        <v>5833</v>
      </c>
      <c r="I3306" s="15"/>
    </row>
    <row r="3307" spans="1:9" ht="18" x14ac:dyDescent="0.25">
      <c r="A3307" s="13" t="s">
        <v>990</v>
      </c>
      <c r="B3307" s="13" t="s">
        <v>108</v>
      </c>
      <c r="C3307" s="7" t="s">
        <v>991</v>
      </c>
      <c r="D3307" s="13" t="s">
        <v>126</v>
      </c>
      <c r="E3307" s="7" t="s">
        <v>5850</v>
      </c>
      <c r="F3307" s="7" t="s">
        <v>5851</v>
      </c>
      <c r="G3307" s="13" t="s">
        <v>122</v>
      </c>
      <c r="H3307" s="13" t="s">
        <v>5852</v>
      </c>
      <c r="I3307" s="13"/>
    </row>
    <row r="3308" spans="1:9" ht="18" x14ac:dyDescent="0.25">
      <c r="A3308" s="15" t="s">
        <v>990</v>
      </c>
      <c r="B3308" s="15" t="s">
        <v>108</v>
      </c>
      <c r="C3308" s="9" t="s">
        <v>991</v>
      </c>
      <c r="D3308" s="15" t="s">
        <v>125</v>
      </c>
      <c r="E3308" s="9" t="s">
        <v>5853</v>
      </c>
      <c r="F3308" s="9"/>
      <c r="G3308" s="15" t="s">
        <v>123</v>
      </c>
      <c r="H3308" s="15" t="s">
        <v>5854</v>
      </c>
      <c r="I3308" s="15"/>
    </row>
    <row r="3309" spans="1:9" ht="18" x14ac:dyDescent="0.25">
      <c r="A3309" s="13" t="s">
        <v>990</v>
      </c>
      <c r="B3309" s="13" t="s">
        <v>108</v>
      </c>
      <c r="C3309" s="7" t="s">
        <v>991</v>
      </c>
      <c r="D3309" s="13" t="s">
        <v>126</v>
      </c>
      <c r="E3309" s="7" t="s">
        <v>5855</v>
      </c>
      <c r="F3309" s="7" t="s">
        <v>5856</v>
      </c>
      <c r="G3309" s="13" t="s">
        <v>122</v>
      </c>
      <c r="H3309" s="13" t="s">
        <v>5854</v>
      </c>
      <c r="I3309" s="13"/>
    </row>
    <row r="3310" spans="1:9" ht="36" x14ac:dyDescent="0.25">
      <c r="A3310" s="15" t="s">
        <v>993</v>
      </c>
      <c r="B3310" s="15" t="s">
        <v>108</v>
      </c>
      <c r="C3310" s="9" t="s">
        <v>994</v>
      </c>
      <c r="D3310" s="15" t="s">
        <v>125</v>
      </c>
      <c r="E3310" s="9" t="s">
        <v>5857</v>
      </c>
      <c r="F3310" s="9"/>
      <c r="G3310" s="15" t="s">
        <v>123</v>
      </c>
      <c r="H3310" s="15" t="s">
        <v>5852</v>
      </c>
      <c r="I3310" s="15" t="s">
        <v>1275</v>
      </c>
    </row>
    <row r="3311" spans="1:9" ht="18" x14ac:dyDescent="0.25">
      <c r="A3311" s="13" t="s">
        <v>993</v>
      </c>
      <c r="B3311" s="13" t="s">
        <v>108</v>
      </c>
      <c r="C3311" s="7" t="s">
        <v>994</v>
      </c>
      <c r="D3311" s="13" t="s">
        <v>127</v>
      </c>
      <c r="E3311" s="7" t="s">
        <v>5858</v>
      </c>
      <c r="F3311" s="7"/>
      <c r="G3311" s="13" t="s">
        <v>122</v>
      </c>
      <c r="H3311" s="13" t="s">
        <v>5852</v>
      </c>
      <c r="I3311" s="13" t="s">
        <v>1275</v>
      </c>
    </row>
    <row r="3312" spans="1:9" ht="18" x14ac:dyDescent="0.25">
      <c r="A3312" s="15" t="s">
        <v>993</v>
      </c>
      <c r="B3312" s="15" t="s">
        <v>108</v>
      </c>
      <c r="C3312" s="9" t="s">
        <v>994</v>
      </c>
      <c r="D3312" s="15" t="s">
        <v>127</v>
      </c>
      <c r="E3312" s="9" t="s">
        <v>5859</v>
      </c>
      <c r="F3312" s="9"/>
      <c r="G3312" s="15" t="s">
        <v>122</v>
      </c>
      <c r="H3312" s="15" t="s">
        <v>5852</v>
      </c>
      <c r="I3312" s="15" t="s">
        <v>1275</v>
      </c>
    </row>
    <row r="3313" spans="1:9" ht="18" x14ac:dyDescent="0.25">
      <c r="A3313" s="13" t="s">
        <v>993</v>
      </c>
      <c r="B3313" s="13" t="s">
        <v>108</v>
      </c>
      <c r="C3313" s="7" t="s">
        <v>994</v>
      </c>
      <c r="D3313" s="13" t="s">
        <v>127</v>
      </c>
      <c r="E3313" s="7" t="s">
        <v>5860</v>
      </c>
      <c r="F3313" s="7"/>
      <c r="G3313" s="13" t="s">
        <v>122</v>
      </c>
      <c r="H3313" s="13" t="s">
        <v>5852</v>
      </c>
      <c r="I3313" s="13" t="s">
        <v>1275</v>
      </c>
    </row>
    <row r="3314" spans="1:9" ht="18" x14ac:dyDescent="0.25">
      <c r="A3314" s="15" t="s">
        <v>993</v>
      </c>
      <c r="B3314" s="15" t="s">
        <v>108</v>
      </c>
      <c r="C3314" s="9" t="s">
        <v>994</v>
      </c>
      <c r="D3314" s="15" t="s">
        <v>125</v>
      </c>
      <c r="E3314" s="9" t="s">
        <v>5861</v>
      </c>
      <c r="F3314" s="9"/>
      <c r="G3314" s="15" t="s">
        <v>123</v>
      </c>
      <c r="H3314" s="15" t="s">
        <v>5852</v>
      </c>
      <c r="I3314" s="15" t="s">
        <v>1275</v>
      </c>
    </row>
    <row r="3315" spans="1:9" ht="18" x14ac:dyDescent="0.25">
      <c r="A3315" s="13" t="s">
        <v>993</v>
      </c>
      <c r="B3315" s="13" t="s">
        <v>108</v>
      </c>
      <c r="C3315" s="7" t="s">
        <v>994</v>
      </c>
      <c r="D3315" s="13" t="s">
        <v>127</v>
      </c>
      <c r="E3315" s="7" t="s">
        <v>5862</v>
      </c>
      <c r="F3315" s="7"/>
      <c r="G3315" s="13" t="s">
        <v>122</v>
      </c>
      <c r="H3315" s="13" t="s">
        <v>5852</v>
      </c>
      <c r="I3315" s="13" t="s">
        <v>1275</v>
      </c>
    </row>
    <row r="3316" spans="1:9" ht="18" x14ac:dyDescent="0.25">
      <c r="A3316" s="15" t="s">
        <v>993</v>
      </c>
      <c r="B3316" s="15" t="s">
        <v>108</v>
      </c>
      <c r="C3316" s="9" t="s">
        <v>994</v>
      </c>
      <c r="D3316" s="15" t="s">
        <v>127</v>
      </c>
      <c r="E3316" s="9" t="s">
        <v>5863</v>
      </c>
      <c r="F3316" s="9"/>
      <c r="G3316" s="15" t="s">
        <v>122</v>
      </c>
      <c r="H3316" s="15" t="s">
        <v>5852</v>
      </c>
      <c r="I3316" s="15" t="s">
        <v>1275</v>
      </c>
    </row>
    <row r="3317" spans="1:9" ht="18" x14ac:dyDescent="0.25">
      <c r="A3317" s="13" t="s">
        <v>993</v>
      </c>
      <c r="B3317" s="13" t="s">
        <v>108</v>
      </c>
      <c r="C3317" s="7" t="s">
        <v>994</v>
      </c>
      <c r="D3317" s="13" t="s">
        <v>126</v>
      </c>
      <c r="E3317" s="7" t="s">
        <v>5864</v>
      </c>
      <c r="F3317" s="7" t="s">
        <v>5865</v>
      </c>
      <c r="G3317" s="13" t="s">
        <v>122</v>
      </c>
      <c r="H3317" s="13" t="s">
        <v>5852</v>
      </c>
      <c r="I3317" s="13" t="s">
        <v>1275</v>
      </c>
    </row>
    <row r="3318" spans="1:9" ht="18" x14ac:dyDescent="0.25">
      <c r="A3318" s="15" t="s">
        <v>993</v>
      </c>
      <c r="B3318" s="15" t="s">
        <v>108</v>
      </c>
      <c r="C3318" s="9" t="s">
        <v>994</v>
      </c>
      <c r="D3318" s="15" t="s">
        <v>126</v>
      </c>
      <c r="E3318" s="9" t="s">
        <v>5866</v>
      </c>
      <c r="F3318" s="9" t="s">
        <v>5611</v>
      </c>
      <c r="G3318" s="15" t="s">
        <v>121</v>
      </c>
      <c r="H3318" s="15" t="s">
        <v>5852</v>
      </c>
      <c r="I3318" s="15" t="s">
        <v>1275</v>
      </c>
    </row>
    <row r="3319" spans="1:9" ht="18" x14ac:dyDescent="0.25">
      <c r="A3319" s="13" t="s">
        <v>993</v>
      </c>
      <c r="B3319" s="13" t="s">
        <v>108</v>
      </c>
      <c r="C3319" s="7" t="s">
        <v>994</v>
      </c>
      <c r="D3319" s="13" t="s">
        <v>125</v>
      </c>
      <c r="E3319" s="7" t="s">
        <v>5867</v>
      </c>
      <c r="F3319" s="7"/>
      <c r="G3319" s="13" t="s">
        <v>123</v>
      </c>
      <c r="H3319" s="13" t="s">
        <v>5852</v>
      </c>
      <c r="I3319" s="13" t="s">
        <v>1275</v>
      </c>
    </row>
    <row r="3320" spans="1:9" ht="36" x14ac:dyDescent="0.25">
      <c r="A3320" s="15" t="s">
        <v>993</v>
      </c>
      <c r="B3320" s="15" t="s">
        <v>108</v>
      </c>
      <c r="C3320" s="9" t="s">
        <v>994</v>
      </c>
      <c r="D3320" s="15" t="s">
        <v>126</v>
      </c>
      <c r="E3320" s="9" t="s">
        <v>5868</v>
      </c>
      <c r="F3320" s="9" t="s">
        <v>1635</v>
      </c>
      <c r="G3320" s="15" t="s">
        <v>122</v>
      </c>
      <c r="H3320" s="15" t="s">
        <v>5852</v>
      </c>
      <c r="I3320" s="15" t="s">
        <v>1275</v>
      </c>
    </row>
    <row r="3321" spans="1:9" ht="18" x14ac:dyDescent="0.25">
      <c r="A3321" s="13" t="s">
        <v>993</v>
      </c>
      <c r="B3321" s="13" t="s">
        <v>108</v>
      </c>
      <c r="C3321" s="7" t="s">
        <v>994</v>
      </c>
      <c r="D3321" s="13" t="s">
        <v>126</v>
      </c>
      <c r="E3321" s="7" t="s">
        <v>5869</v>
      </c>
      <c r="F3321" s="7"/>
      <c r="G3321" s="13" t="s">
        <v>122</v>
      </c>
      <c r="H3321" s="13" t="s">
        <v>5854</v>
      </c>
      <c r="I3321" s="13" t="s">
        <v>1275</v>
      </c>
    </row>
    <row r="3322" spans="1:9" ht="36" x14ac:dyDescent="0.25">
      <c r="A3322" s="15" t="s">
        <v>993</v>
      </c>
      <c r="B3322" s="15" t="s">
        <v>108</v>
      </c>
      <c r="C3322" s="9" t="s">
        <v>994</v>
      </c>
      <c r="D3322" s="15" t="s">
        <v>126</v>
      </c>
      <c r="E3322" s="9" t="s">
        <v>5870</v>
      </c>
      <c r="F3322" s="9"/>
      <c r="G3322" s="15" t="s">
        <v>122</v>
      </c>
      <c r="H3322" s="15" t="s">
        <v>5854</v>
      </c>
      <c r="I3322" s="15" t="s">
        <v>1275</v>
      </c>
    </row>
    <row r="3323" spans="1:9" ht="18" x14ac:dyDescent="0.25">
      <c r="A3323" s="13" t="s">
        <v>993</v>
      </c>
      <c r="B3323" s="13" t="s">
        <v>108</v>
      </c>
      <c r="C3323" s="7" t="s">
        <v>994</v>
      </c>
      <c r="D3323" s="13" t="s">
        <v>126</v>
      </c>
      <c r="E3323" s="7" t="s">
        <v>5871</v>
      </c>
      <c r="F3323" s="7"/>
      <c r="G3323" s="13" t="s">
        <v>121</v>
      </c>
      <c r="H3323" s="13" t="s">
        <v>5854</v>
      </c>
      <c r="I3323" s="13" t="s">
        <v>1275</v>
      </c>
    </row>
    <row r="3324" spans="1:9" ht="18" x14ac:dyDescent="0.25">
      <c r="A3324" s="15" t="s">
        <v>993</v>
      </c>
      <c r="B3324" s="15" t="s">
        <v>108</v>
      </c>
      <c r="C3324" s="9" t="s">
        <v>994</v>
      </c>
      <c r="D3324" s="15" t="s">
        <v>126</v>
      </c>
      <c r="E3324" s="9" t="s">
        <v>5872</v>
      </c>
      <c r="F3324" s="9"/>
      <c r="G3324" s="15" t="s">
        <v>122</v>
      </c>
      <c r="H3324" s="15" t="s">
        <v>5854</v>
      </c>
      <c r="I3324" s="15" t="s">
        <v>1275</v>
      </c>
    </row>
    <row r="3325" spans="1:9" ht="18" x14ac:dyDescent="0.25">
      <c r="A3325" s="13" t="s">
        <v>993</v>
      </c>
      <c r="B3325" s="13" t="s">
        <v>108</v>
      </c>
      <c r="C3325" s="7" t="s">
        <v>994</v>
      </c>
      <c r="D3325" s="13" t="s">
        <v>126</v>
      </c>
      <c r="E3325" s="7" t="s">
        <v>5873</v>
      </c>
      <c r="F3325" s="7"/>
      <c r="G3325" s="13" t="s">
        <v>121</v>
      </c>
      <c r="H3325" s="13" t="s">
        <v>5854</v>
      </c>
      <c r="I3325" s="13" t="s">
        <v>1275</v>
      </c>
    </row>
    <row r="3326" spans="1:9" ht="18" x14ac:dyDescent="0.25">
      <c r="A3326" s="15" t="s">
        <v>993</v>
      </c>
      <c r="B3326" s="15" t="s">
        <v>108</v>
      </c>
      <c r="C3326" s="9" t="s">
        <v>994</v>
      </c>
      <c r="D3326" s="15" t="s">
        <v>126</v>
      </c>
      <c r="E3326" s="9" t="s">
        <v>5874</v>
      </c>
      <c r="F3326" s="9"/>
      <c r="G3326" s="15" t="s">
        <v>122</v>
      </c>
      <c r="H3326" s="15" t="s">
        <v>5854</v>
      </c>
      <c r="I3326" s="15" t="s">
        <v>1275</v>
      </c>
    </row>
    <row r="3327" spans="1:9" ht="36" x14ac:dyDescent="0.25">
      <c r="A3327" s="13" t="s">
        <v>993</v>
      </c>
      <c r="B3327" s="13" t="s">
        <v>108</v>
      </c>
      <c r="C3327" s="7" t="s">
        <v>994</v>
      </c>
      <c r="D3327" s="13" t="s">
        <v>126</v>
      </c>
      <c r="E3327" s="7" t="s">
        <v>5875</v>
      </c>
      <c r="F3327" s="7"/>
      <c r="G3327" s="13" t="s">
        <v>122</v>
      </c>
      <c r="H3327" s="13" t="s">
        <v>5854</v>
      </c>
      <c r="I3327" s="13" t="s">
        <v>1275</v>
      </c>
    </row>
    <row r="3328" spans="1:9" ht="18" x14ac:dyDescent="0.25">
      <c r="A3328" s="15" t="s">
        <v>993</v>
      </c>
      <c r="B3328" s="15" t="s">
        <v>108</v>
      </c>
      <c r="C3328" s="9" t="s">
        <v>994</v>
      </c>
      <c r="D3328" s="15" t="s">
        <v>126</v>
      </c>
      <c r="E3328" s="9" t="s">
        <v>5876</v>
      </c>
      <c r="F3328" s="9"/>
      <c r="G3328" s="15" t="s">
        <v>122</v>
      </c>
      <c r="H3328" s="15" t="s">
        <v>5854</v>
      </c>
      <c r="I3328" s="15" t="s">
        <v>1275</v>
      </c>
    </row>
    <row r="3329" spans="1:9" ht="36" x14ac:dyDescent="0.25">
      <c r="A3329" s="13" t="s">
        <v>993</v>
      </c>
      <c r="B3329" s="13" t="s">
        <v>108</v>
      </c>
      <c r="C3329" s="7" t="s">
        <v>994</v>
      </c>
      <c r="D3329" s="13" t="s">
        <v>126</v>
      </c>
      <c r="E3329" s="7" t="s">
        <v>5877</v>
      </c>
      <c r="F3329" s="7"/>
      <c r="G3329" s="13" t="s">
        <v>122</v>
      </c>
      <c r="H3329" s="13" t="s">
        <v>5854</v>
      </c>
      <c r="I3329" s="13" t="s">
        <v>1275</v>
      </c>
    </row>
    <row r="3330" spans="1:9" ht="36" x14ac:dyDescent="0.25">
      <c r="A3330" s="15" t="s">
        <v>993</v>
      </c>
      <c r="B3330" s="15" t="s">
        <v>108</v>
      </c>
      <c r="C3330" s="9" t="s">
        <v>994</v>
      </c>
      <c r="D3330" s="15" t="s">
        <v>126</v>
      </c>
      <c r="E3330" s="9" t="s">
        <v>5878</v>
      </c>
      <c r="F3330" s="9"/>
      <c r="G3330" s="15" t="s">
        <v>122</v>
      </c>
      <c r="H3330" s="15" t="s">
        <v>5854</v>
      </c>
      <c r="I3330" s="15" t="s">
        <v>1275</v>
      </c>
    </row>
    <row r="3331" spans="1:9" ht="18" x14ac:dyDescent="0.25">
      <c r="A3331" s="13" t="s">
        <v>993</v>
      </c>
      <c r="B3331" s="13" t="s">
        <v>108</v>
      </c>
      <c r="C3331" s="7" t="s">
        <v>994</v>
      </c>
      <c r="D3331" s="13" t="s">
        <v>126</v>
      </c>
      <c r="E3331" s="7" t="s">
        <v>5879</v>
      </c>
      <c r="F3331" s="7"/>
      <c r="G3331" s="13" t="s">
        <v>122</v>
      </c>
      <c r="H3331" s="13" t="s">
        <v>5854</v>
      </c>
      <c r="I3331" s="13" t="s">
        <v>1275</v>
      </c>
    </row>
    <row r="3332" spans="1:9" ht="18" x14ac:dyDescent="0.25">
      <c r="A3332" s="15" t="s">
        <v>996</v>
      </c>
      <c r="B3332" s="15" t="s">
        <v>108</v>
      </c>
      <c r="C3332" s="9" t="s">
        <v>997</v>
      </c>
      <c r="D3332" s="15" t="s">
        <v>125</v>
      </c>
      <c r="E3332" s="9" t="s">
        <v>5880</v>
      </c>
      <c r="F3332" s="9"/>
      <c r="G3332" s="15" t="s">
        <v>123</v>
      </c>
      <c r="H3332" s="15" t="s">
        <v>5881</v>
      </c>
      <c r="I3332" s="15"/>
    </row>
    <row r="3333" spans="1:9" ht="36" x14ac:dyDescent="0.25">
      <c r="A3333" s="13" t="s">
        <v>996</v>
      </c>
      <c r="B3333" s="13" t="s">
        <v>108</v>
      </c>
      <c r="C3333" s="7" t="s">
        <v>997</v>
      </c>
      <c r="D3333" s="13" t="s">
        <v>125</v>
      </c>
      <c r="E3333" s="7" t="s">
        <v>5882</v>
      </c>
      <c r="F3333" s="7" t="s">
        <v>5883</v>
      </c>
      <c r="G3333" s="13" t="s">
        <v>123</v>
      </c>
      <c r="H3333" s="13" t="s">
        <v>5881</v>
      </c>
      <c r="I3333" s="13"/>
    </row>
    <row r="3334" spans="1:9" ht="54" x14ac:dyDescent="0.25">
      <c r="A3334" s="15" t="s">
        <v>996</v>
      </c>
      <c r="B3334" s="15" t="s">
        <v>108</v>
      </c>
      <c r="C3334" s="9" t="s">
        <v>997</v>
      </c>
      <c r="D3334" s="15" t="s">
        <v>125</v>
      </c>
      <c r="E3334" s="9" t="s">
        <v>5884</v>
      </c>
      <c r="F3334" s="9"/>
      <c r="G3334" s="15" t="s">
        <v>123</v>
      </c>
      <c r="H3334" s="15" t="s">
        <v>5881</v>
      </c>
      <c r="I3334" s="15"/>
    </row>
    <row r="3335" spans="1:9" ht="18" x14ac:dyDescent="0.25">
      <c r="A3335" s="13" t="s">
        <v>996</v>
      </c>
      <c r="B3335" s="13" t="s">
        <v>108</v>
      </c>
      <c r="C3335" s="7" t="s">
        <v>997</v>
      </c>
      <c r="D3335" s="13" t="s">
        <v>125</v>
      </c>
      <c r="E3335" s="7" t="s">
        <v>5885</v>
      </c>
      <c r="F3335" s="7"/>
      <c r="G3335" s="13" t="s">
        <v>123</v>
      </c>
      <c r="H3335" s="13" t="s">
        <v>5881</v>
      </c>
      <c r="I3335" s="13"/>
    </row>
    <row r="3336" spans="1:9" ht="36" x14ac:dyDescent="0.25">
      <c r="A3336" s="15" t="s">
        <v>996</v>
      </c>
      <c r="B3336" s="15" t="s">
        <v>108</v>
      </c>
      <c r="C3336" s="9" t="s">
        <v>997</v>
      </c>
      <c r="D3336" s="15" t="s">
        <v>125</v>
      </c>
      <c r="E3336" s="9" t="s">
        <v>5886</v>
      </c>
      <c r="F3336" s="9" t="s">
        <v>5887</v>
      </c>
      <c r="G3336" s="15" t="s">
        <v>123</v>
      </c>
      <c r="H3336" s="15" t="s">
        <v>5888</v>
      </c>
      <c r="I3336" s="15"/>
    </row>
    <row r="3337" spans="1:9" ht="54" x14ac:dyDescent="0.25">
      <c r="A3337" s="13" t="s">
        <v>996</v>
      </c>
      <c r="B3337" s="13" t="s">
        <v>108</v>
      </c>
      <c r="C3337" s="7" t="s">
        <v>997</v>
      </c>
      <c r="D3337" s="13" t="s">
        <v>126</v>
      </c>
      <c r="E3337" s="7" t="s">
        <v>5889</v>
      </c>
      <c r="F3337" s="7" t="s">
        <v>5890</v>
      </c>
      <c r="G3337" s="13" t="s">
        <v>122</v>
      </c>
      <c r="H3337" s="13" t="s">
        <v>5891</v>
      </c>
      <c r="I3337" s="13" t="s">
        <v>1275</v>
      </c>
    </row>
    <row r="3338" spans="1:9" ht="18" x14ac:dyDescent="0.25">
      <c r="A3338" s="15" t="s">
        <v>996</v>
      </c>
      <c r="B3338" s="15" t="s">
        <v>108</v>
      </c>
      <c r="C3338" s="9" t="s">
        <v>997</v>
      </c>
      <c r="D3338" s="15" t="s">
        <v>126</v>
      </c>
      <c r="E3338" s="9" t="s">
        <v>5892</v>
      </c>
      <c r="F3338" s="9" t="s">
        <v>5893</v>
      </c>
      <c r="G3338" s="15" t="s">
        <v>122</v>
      </c>
      <c r="H3338" s="15" t="s">
        <v>5891</v>
      </c>
      <c r="I3338" s="15" t="s">
        <v>1538</v>
      </c>
    </row>
    <row r="3339" spans="1:9" ht="18" x14ac:dyDescent="0.25">
      <c r="A3339" s="13" t="s">
        <v>996</v>
      </c>
      <c r="B3339" s="13" t="s">
        <v>108</v>
      </c>
      <c r="C3339" s="7" t="s">
        <v>997</v>
      </c>
      <c r="D3339" s="13" t="s">
        <v>126</v>
      </c>
      <c r="E3339" s="7" t="s">
        <v>5894</v>
      </c>
      <c r="F3339" s="7" t="s">
        <v>5895</v>
      </c>
      <c r="G3339" s="13" t="s">
        <v>122</v>
      </c>
      <c r="H3339" s="13" t="s">
        <v>5891</v>
      </c>
      <c r="I3339" s="13"/>
    </row>
    <row r="3340" spans="1:9" ht="18" x14ac:dyDescent="0.25">
      <c r="A3340" s="15" t="s">
        <v>996</v>
      </c>
      <c r="B3340" s="15" t="s">
        <v>108</v>
      </c>
      <c r="C3340" s="9" t="s">
        <v>997</v>
      </c>
      <c r="D3340" s="15" t="s">
        <v>126</v>
      </c>
      <c r="E3340" s="9" t="s">
        <v>5896</v>
      </c>
      <c r="F3340" s="9" t="s">
        <v>5897</v>
      </c>
      <c r="G3340" s="15" t="s">
        <v>122</v>
      </c>
      <c r="H3340" s="15" t="s">
        <v>5891</v>
      </c>
      <c r="I3340" s="15"/>
    </row>
    <row r="3341" spans="1:9" ht="36" x14ac:dyDescent="0.25">
      <c r="A3341" s="13" t="s">
        <v>996</v>
      </c>
      <c r="B3341" s="13" t="s">
        <v>108</v>
      </c>
      <c r="C3341" s="7" t="s">
        <v>997</v>
      </c>
      <c r="D3341" s="13" t="s">
        <v>126</v>
      </c>
      <c r="E3341" s="7" t="s">
        <v>5898</v>
      </c>
      <c r="F3341" s="7" t="s">
        <v>5899</v>
      </c>
      <c r="G3341" s="13" t="s">
        <v>122</v>
      </c>
      <c r="H3341" s="13" t="s">
        <v>5891</v>
      </c>
      <c r="I3341" s="13"/>
    </row>
    <row r="3342" spans="1:9" ht="36" x14ac:dyDescent="0.25">
      <c r="A3342" s="15" t="s">
        <v>996</v>
      </c>
      <c r="B3342" s="15" t="s">
        <v>108</v>
      </c>
      <c r="C3342" s="9" t="s">
        <v>997</v>
      </c>
      <c r="D3342" s="15" t="s">
        <v>126</v>
      </c>
      <c r="E3342" s="9" t="s">
        <v>5900</v>
      </c>
      <c r="F3342" s="9" t="s">
        <v>5901</v>
      </c>
      <c r="G3342" s="15" t="s">
        <v>122</v>
      </c>
      <c r="H3342" s="15" t="s">
        <v>5902</v>
      </c>
      <c r="I3342" s="15"/>
    </row>
    <row r="3343" spans="1:9" ht="18" x14ac:dyDescent="0.25">
      <c r="A3343" s="13" t="s">
        <v>996</v>
      </c>
      <c r="B3343" s="13" t="s">
        <v>108</v>
      </c>
      <c r="C3343" s="7" t="s">
        <v>997</v>
      </c>
      <c r="D3343" s="13" t="s">
        <v>125</v>
      </c>
      <c r="E3343" s="7" t="s">
        <v>5903</v>
      </c>
      <c r="F3343" s="7" t="s">
        <v>5904</v>
      </c>
      <c r="G3343" s="13" t="s">
        <v>123</v>
      </c>
      <c r="H3343" s="13" t="s">
        <v>5902</v>
      </c>
      <c r="I3343" s="13"/>
    </row>
    <row r="3344" spans="1:9" ht="36" x14ac:dyDescent="0.25">
      <c r="A3344" s="15" t="s">
        <v>996</v>
      </c>
      <c r="B3344" s="15" t="s">
        <v>108</v>
      </c>
      <c r="C3344" s="9" t="s">
        <v>997</v>
      </c>
      <c r="D3344" s="15" t="s">
        <v>125</v>
      </c>
      <c r="E3344" s="9" t="s">
        <v>5905</v>
      </c>
      <c r="F3344" s="9" t="s">
        <v>5906</v>
      </c>
      <c r="G3344" s="15" t="s">
        <v>123</v>
      </c>
      <c r="H3344" s="15" t="s">
        <v>5902</v>
      </c>
      <c r="I3344" s="15"/>
    </row>
    <row r="3345" spans="1:9" ht="36" x14ac:dyDescent="0.25">
      <c r="A3345" s="13" t="s">
        <v>996</v>
      </c>
      <c r="B3345" s="13" t="s">
        <v>108</v>
      </c>
      <c r="C3345" s="7" t="s">
        <v>997</v>
      </c>
      <c r="D3345" s="13" t="s">
        <v>126</v>
      </c>
      <c r="E3345" s="7" t="s">
        <v>5907</v>
      </c>
      <c r="F3345" s="7" t="s">
        <v>5908</v>
      </c>
      <c r="G3345" s="13" t="s">
        <v>122</v>
      </c>
      <c r="H3345" s="13" t="s">
        <v>5902</v>
      </c>
      <c r="I3345" s="13"/>
    </row>
    <row r="3346" spans="1:9" ht="18" x14ac:dyDescent="0.25">
      <c r="A3346" s="15" t="s">
        <v>996</v>
      </c>
      <c r="B3346" s="15" t="s">
        <v>108</v>
      </c>
      <c r="C3346" s="9" t="s">
        <v>997</v>
      </c>
      <c r="D3346" s="15" t="s">
        <v>126</v>
      </c>
      <c r="E3346" s="9" t="s">
        <v>5909</v>
      </c>
      <c r="F3346" s="9" t="s">
        <v>5910</v>
      </c>
      <c r="G3346" s="15" t="s">
        <v>121</v>
      </c>
      <c r="H3346" s="15" t="s">
        <v>5891</v>
      </c>
      <c r="I3346" s="15"/>
    </row>
    <row r="3347" spans="1:9" ht="36" x14ac:dyDescent="0.25">
      <c r="A3347" s="13" t="s">
        <v>996</v>
      </c>
      <c r="B3347" s="13" t="s">
        <v>108</v>
      </c>
      <c r="C3347" s="7" t="s">
        <v>997</v>
      </c>
      <c r="D3347" s="13" t="s">
        <v>124</v>
      </c>
      <c r="E3347" s="7" t="s">
        <v>5911</v>
      </c>
      <c r="F3347" s="7" t="s">
        <v>5912</v>
      </c>
      <c r="G3347" s="13" t="s">
        <v>123</v>
      </c>
      <c r="H3347" s="13" t="s">
        <v>5891</v>
      </c>
      <c r="I3347" s="13" t="s">
        <v>1275</v>
      </c>
    </row>
    <row r="3348" spans="1:9" ht="18" x14ac:dyDescent="0.25">
      <c r="A3348" s="15" t="s">
        <v>996</v>
      </c>
      <c r="B3348" s="15" t="s">
        <v>108</v>
      </c>
      <c r="C3348" s="9" t="s">
        <v>997</v>
      </c>
      <c r="D3348" s="15" t="s">
        <v>126</v>
      </c>
      <c r="E3348" s="9" t="s">
        <v>5913</v>
      </c>
      <c r="F3348" s="9"/>
      <c r="G3348" s="15" t="s">
        <v>122</v>
      </c>
      <c r="H3348" s="15" t="s">
        <v>5891</v>
      </c>
      <c r="I3348" s="15" t="s">
        <v>1275</v>
      </c>
    </row>
    <row r="3349" spans="1:9" ht="18" x14ac:dyDescent="0.25">
      <c r="A3349" s="13" t="s">
        <v>996</v>
      </c>
      <c r="B3349" s="13" t="s">
        <v>108</v>
      </c>
      <c r="C3349" s="7" t="s">
        <v>997</v>
      </c>
      <c r="D3349" s="13" t="s">
        <v>126</v>
      </c>
      <c r="E3349" s="7" t="s">
        <v>5914</v>
      </c>
      <c r="F3349" s="7"/>
      <c r="G3349" s="13" t="s">
        <v>122</v>
      </c>
      <c r="H3349" s="13" t="s">
        <v>5891</v>
      </c>
      <c r="I3349" s="13" t="s">
        <v>1275</v>
      </c>
    </row>
    <row r="3350" spans="1:9" ht="36" x14ac:dyDescent="0.25">
      <c r="A3350" s="15" t="s">
        <v>996</v>
      </c>
      <c r="B3350" s="15" t="s">
        <v>108</v>
      </c>
      <c r="C3350" s="9" t="s">
        <v>997</v>
      </c>
      <c r="D3350" s="15" t="s">
        <v>126</v>
      </c>
      <c r="E3350" s="9" t="s">
        <v>5915</v>
      </c>
      <c r="F3350" s="9"/>
      <c r="G3350" s="15" t="s">
        <v>122</v>
      </c>
      <c r="H3350" s="15" t="s">
        <v>5916</v>
      </c>
      <c r="I3350" s="15" t="s">
        <v>1275</v>
      </c>
    </row>
    <row r="3351" spans="1:9" ht="18" x14ac:dyDescent="0.25">
      <c r="A3351" s="13" t="s">
        <v>996</v>
      </c>
      <c r="B3351" s="13" t="s">
        <v>108</v>
      </c>
      <c r="C3351" s="7" t="s">
        <v>997</v>
      </c>
      <c r="D3351" s="13" t="s">
        <v>126</v>
      </c>
      <c r="E3351" s="7" t="s">
        <v>5917</v>
      </c>
      <c r="F3351" s="7"/>
      <c r="G3351" s="13" t="s">
        <v>121</v>
      </c>
      <c r="H3351" s="13" t="s">
        <v>5902</v>
      </c>
      <c r="I3351" s="13"/>
    </row>
    <row r="3352" spans="1:9" ht="18" x14ac:dyDescent="0.25">
      <c r="A3352" s="15" t="s">
        <v>996</v>
      </c>
      <c r="B3352" s="15" t="s">
        <v>108</v>
      </c>
      <c r="C3352" s="9" t="s">
        <v>997</v>
      </c>
      <c r="D3352" s="15" t="s">
        <v>126</v>
      </c>
      <c r="E3352" s="9" t="s">
        <v>5918</v>
      </c>
      <c r="F3352" s="9"/>
      <c r="G3352" s="15" t="s">
        <v>122</v>
      </c>
      <c r="H3352" s="15" t="s">
        <v>5902</v>
      </c>
      <c r="I3352" s="15"/>
    </row>
    <row r="3353" spans="1:9" ht="36" x14ac:dyDescent="0.25">
      <c r="A3353" s="13" t="s">
        <v>996</v>
      </c>
      <c r="B3353" s="13" t="s">
        <v>108</v>
      </c>
      <c r="C3353" s="7" t="s">
        <v>997</v>
      </c>
      <c r="D3353" s="13" t="s">
        <v>126</v>
      </c>
      <c r="E3353" s="7" t="s">
        <v>5919</v>
      </c>
      <c r="F3353" s="7"/>
      <c r="G3353" s="13" t="s">
        <v>122</v>
      </c>
      <c r="H3353" s="13" t="s">
        <v>5902</v>
      </c>
      <c r="I3353" s="13"/>
    </row>
    <row r="3354" spans="1:9" ht="18" x14ac:dyDescent="0.25">
      <c r="A3354" s="15" t="s">
        <v>996</v>
      </c>
      <c r="B3354" s="15" t="s">
        <v>108</v>
      </c>
      <c r="C3354" s="9" t="s">
        <v>997</v>
      </c>
      <c r="D3354" s="15" t="s">
        <v>126</v>
      </c>
      <c r="E3354" s="9" t="s">
        <v>5920</v>
      </c>
      <c r="F3354" s="9"/>
      <c r="G3354" s="15" t="s">
        <v>122</v>
      </c>
      <c r="H3354" s="15" t="s">
        <v>5902</v>
      </c>
      <c r="I3354" s="15"/>
    </row>
    <row r="3355" spans="1:9" ht="36" x14ac:dyDescent="0.25">
      <c r="A3355" s="13" t="s">
        <v>996</v>
      </c>
      <c r="B3355" s="13" t="s">
        <v>108</v>
      </c>
      <c r="C3355" s="7" t="s">
        <v>997</v>
      </c>
      <c r="D3355" s="13" t="s">
        <v>126</v>
      </c>
      <c r="E3355" s="7" t="s">
        <v>5921</v>
      </c>
      <c r="F3355" s="7"/>
      <c r="G3355" s="13" t="s">
        <v>122</v>
      </c>
      <c r="H3355" s="13" t="s">
        <v>5902</v>
      </c>
      <c r="I3355" s="13"/>
    </row>
    <row r="3356" spans="1:9" ht="36" x14ac:dyDescent="0.25">
      <c r="A3356" s="15" t="s">
        <v>996</v>
      </c>
      <c r="B3356" s="15" t="s">
        <v>108</v>
      </c>
      <c r="C3356" s="9" t="s">
        <v>997</v>
      </c>
      <c r="D3356" s="15" t="s">
        <v>126</v>
      </c>
      <c r="E3356" s="9" t="s">
        <v>5922</v>
      </c>
      <c r="F3356" s="9"/>
      <c r="G3356" s="15" t="s">
        <v>122</v>
      </c>
      <c r="H3356" s="15" t="s">
        <v>5902</v>
      </c>
      <c r="I3356" s="15"/>
    </row>
    <row r="3357" spans="1:9" ht="18" x14ac:dyDescent="0.25">
      <c r="A3357" s="13" t="s">
        <v>996</v>
      </c>
      <c r="B3357" s="13" t="s">
        <v>108</v>
      </c>
      <c r="C3357" s="7" t="s">
        <v>997</v>
      </c>
      <c r="D3357" s="13" t="s">
        <v>126</v>
      </c>
      <c r="E3357" s="7" t="s">
        <v>5923</v>
      </c>
      <c r="F3357" s="7"/>
      <c r="G3357" s="13" t="s">
        <v>123</v>
      </c>
      <c r="H3357" s="13" t="s">
        <v>5902</v>
      </c>
      <c r="I3357" s="13"/>
    </row>
    <row r="3358" spans="1:9" ht="36" x14ac:dyDescent="0.25">
      <c r="A3358" s="15" t="s">
        <v>999</v>
      </c>
      <c r="B3358" s="15" t="s">
        <v>108</v>
      </c>
      <c r="C3358" s="9" t="s">
        <v>1000</v>
      </c>
      <c r="D3358" s="15" t="s">
        <v>125</v>
      </c>
      <c r="E3358" s="9" t="s">
        <v>5924</v>
      </c>
      <c r="F3358" s="9" t="s">
        <v>5925</v>
      </c>
      <c r="G3358" s="15" t="s">
        <v>123</v>
      </c>
      <c r="H3358" s="15" t="s">
        <v>1001</v>
      </c>
      <c r="I3358" s="15"/>
    </row>
    <row r="3359" spans="1:9" ht="18" x14ac:dyDescent="0.25">
      <c r="A3359" s="13" t="s">
        <v>999</v>
      </c>
      <c r="B3359" s="13" t="s">
        <v>108</v>
      </c>
      <c r="C3359" s="7" t="s">
        <v>1000</v>
      </c>
      <c r="D3359" s="13" t="s">
        <v>126</v>
      </c>
      <c r="E3359" s="7" t="s">
        <v>5926</v>
      </c>
      <c r="F3359" s="7" t="s">
        <v>5927</v>
      </c>
      <c r="G3359" s="13" t="s">
        <v>122</v>
      </c>
      <c r="H3359" s="13" t="s">
        <v>1001</v>
      </c>
      <c r="I3359" s="13"/>
    </row>
    <row r="3360" spans="1:9" ht="18" x14ac:dyDescent="0.25">
      <c r="A3360" s="15" t="s">
        <v>999</v>
      </c>
      <c r="B3360" s="15" t="s">
        <v>108</v>
      </c>
      <c r="C3360" s="9" t="s">
        <v>1000</v>
      </c>
      <c r="D3360" s="15" t="s">
        <v>127</v>
      </c>
      <c r="E3360" s="9" t="s">
        <v>5928</v>
      </c>
      <c r="F3360" s="9"/>
      <c r="G3360" s="15" t="s">
        <v>122</v>
      </c>
      <c r="H3360" s="15" t="s">
        <v>1001</v>
      </c>
      <c r="I3360" s="15"/>
    </row>
    <row r="3361" spans="1:9" ht="18" x14ac:dyDescent="0.25">
      <c r="A3361" s="13" t="s">
        <v>999</v>
      </c>
      <c r="B3361" s="13" t="s">
        <v>108</v>
      </c>
      <c r="C3361" s="7" t="s">
        <v>1000</v>
      </c>
      <c r="D3361" s="13" t="s">
        <v>126</v>
      </c>
      <c r="E3361" s="7" t="s">
        <v>5929</v>
      </c>
      <c r="F3361" s="7" t="s">
        <v>5930</v>
      </c>
      <c r="G3361" s="13" t="s">
        <v>122</v>
      </c>
      <c r="H3361" s="13" t="s">
        <v>1001</v>
      </c>
      <c r="I3361" s="13"/>
    </row>
    <row r="3362" spans="1:9" ht="18" x14ac:dyDescent="0.25">
      <c r="A3362" s="15" t="s">
        <v>999</v>
      </c>
      <c r="B3362" s="15" t="s">
        <v>108</v>
      </c>
      <c r="C3362" s="9" t="s">
        <v>1000</v>
      </c>
      <c r="D3362" s="15" t="s">
        <v>126</v>
      </c>
      <c r="E3362" s="9" t="s">
        <v>5931</v>
      </c>
      <c r="F3362" s="9" t="s">
        <v>5932</v>
      </c>
      <c r="G3362" s="15" t="s">
        <v>121</v>
      </c>
      <c r="H3362" s="15" t="s">
        <v>1001</v>
      </c>
      <c r="I3362" s="15"/>
    </row>
    <row r="3363" spans="1:9" ht="18" x14ac:dyDescent="0.25">
      <c r="A3363" s="13" t="s">
        <v>999</v>
      </c>
      <c r="B3363" s="13" t="s">
        <v>108</v>
      </c>
      <c r="C3363" s="7" t="s">
        <v>1000</v>
      </c>
      <c r="D3363" s="13" t="s">
        <v>127</v>
      </c>
      <c r="E3363" s="7" t="s">
        <v>5933</v>
      </c>
      <c r="F3363" s="7"/>
      <c r="G3363" s="13" t="s">
        <v>122</v>
      </c>
      <c r="H3363" s="13" t="s">
        <v>1001</v>
      </c>
      <c r="I3363" s="13"/>
    </row>
    <row r="3364" spans="1:9" ht="36" x14ac:dyDescent="0.25">
      <c r="A3364" s="15" t="s">
        <v>999</v>
      </c>
      <c r="B3364" s="15" t="s">
        <v>108</v>
      </c>
      <c r="C3364" s="9" t="s">
        <v>1000</v>
      </c>
      <c r="D3364" s="15" t="s">
        <v>126</v>
      </c>
      <c r="E3364" s="9" t="s">
        <v>5934</v>
      </c>
      <c r="F3364" s="9" t="s">
        <v>5935</v>
      </c>
      <c r="G3364" s="15" t="s">
        <v>122</v>
      </c>
      <c r="H3364" s="15" t="s">
        <v>1001</v>
      </c>
      <c r="I3364" s="15"/>
    </row>
    <row r="3365" spans="1:9" ht="36" x14ac:dyDescent="0.25">
      <c r="A3365" s="13" t="s">
        <v>999</v>
      </c>
      <c r="B3365" s="13" t="s">
        <v>108</v>
      </c>
      <c r="C3365" s="7" t="s">
        <v>1000</v>
      </c>
      <c r="D3365" s="13" t="s">
        <v>126</v>
      </c>
      <c r="E3365" s="7" t="s">
        <v>5936</v>
      </c>
      <c r="F3365" s="7" t="s">
        <v>5937</v>
      </c>
      <c r="G3365" s="13" t="s">
        <v>122</v>
      </c>
      <c r="H3365" s="13" t="s">
        <v>1001</v>
      </c>
      <c r="I3365" s="13"/>
    </row>
    <row r="3366" spans="1:9" ht="18" x14ac:dyDescent="0.25">
      <c r="A3366" s="15" t="s">
        <v>999</v>
      </c>
      <c r="B3366" s="15" t="s">
        <v>108</v>
      </c>
      <c r="C3366" s="9" t="s">
        <v>1000</v>
      </c>
      <c r="D3366" s="15" t="s">
        <v>126</v>
      </c>
      <c r="E3366" s="9" t="s">
        <v>5938</v>
      </c>
      <c r="F3366" s="9" t="s">
        <v>5939</v>
      </c>
      <c r="G3366" s="15" t="s">
        <v>123</v>
      </c>
      <c r="H3366" s="15" t="s">
        <v>1001</v>
      </c>
      <c r="I3366" s="15"/>
    </row>
    <row r="3367" spans="1:9" ht="18" x14ac:dyDescent="0.25">
      <c r="A3367" s="13" t="s">
        <v>999</v>
      </c>
      <c r="B3367" s="13" t="s">
        <v>108</v>
      </c>
      <c r="C3367" s="7" t="s">
        <v>1000</v>
      </c>
      <c r="D3367" s="13" t="s">
        <v>126</v>
      </c>
      <c r="E3367" s="7" t="s">
        <v>5940</v>
      </c>
      <c r="F3367" s="7" t="s">
        <v>5939</v>
      </c>
      <c r="G3367" s="13" t="s">
        <v>122</v>
      </c>
      <c r="H3367" s="13" t="s">
        <v>1001</v>
      </c>
      <c r="I3367" s="13"/>
    </row>
    <row r="3368" spans="1:9" ht="18" x14ac:dyDescent="0.25">
      <c r="A3368" s="15" t="s">
        <v>999</v>
      </c>
      <c r="B3368" s="15" t="s">
        <v>108</v>
      </c>
      <c r="C3368" s="9" t="s">
        <v>1000</v>
      </c>
      <c r="D3368" s="15" t="s">
        <v>126</v>
      </c>
      <c r="E3368" s="9" t="s">
        <v>5941</v>
      </c>
      <c r="F3368" s="9"/>
      <c r="G3368" s="15" t="s">
        <v>122</v>
      </c>
      <c r="H3368" s="15" t="s">
        <v>1001</v>
      </c>
      <c r="I3368" s="15"/>
    </row>
    <row r="3369" spans="1:9" ht="18" x14ac:dyDescent="0.25">
      <c r="A3369" s="13" t="s">
        <v>999</v>
      </c>
      <c r="B3369" s="13" t="s">
        <v>108</v>
      </c>
      <c r="C3369" s="7" t="s">
        <v>1000</v>
      </c>
      <c r="D3369" s="13" t="s">
        <v>126</v>
      </c>
      <c r="E3369" s="7" t="s">
        <v>5942</v>
      </c>
      <c r="F3369" s="7" t="s">
        <v>5943</v>
      </c>
      <c r="G3369" s="13" t="s">
        <v>121</v>
      </c>
      <c r="H3369" s="13" t="s">
        <v>1001</v>
      </c>
      <c r="I3369" s="13"/>
    </row>
    <row r="3370" spans="1:9" ht="18" x14ac:dyDescent="0.25">
      <c r="A3370" s="15" t="s">
        <v>999</v>
      </c>
      <c r="B3370" s="15" t="s">
        <v>108</v>
      </c>
      <c r="C3370" s="9" t="s">
        <v>1000</v>
      </c>
      <c r="D3370" s="15" t="s">
        <v>126</v>
      </c>
      <c r="E3370" s="9" t="s">
        <v>5944</v>
      </c>
      <c r="F3370" s="9" t="s">
        <v>5945</v>
      </c>
      <c r="G3370" s="15" t="s">
        <v>121</v>
      </c>
      <c r="H3370" s="15" t="s">
        <v>1001</v>
      </c>
      <c r="I3370" s="15"/>
    </row>
    <row r="3371" spans="1:9" ht="18" x14ac:dyDescent="0.25">
      <c r="A3371" s="13" t="s">
        <v>1002</v>
      </c>
      <c r="B3371" s="13" t="s">
        <v>108</v>
      </c>
      <c r="C3371" s="7" t="s">
        <v>1003</v>
      </c>
      <c r="D3371" s="13" t="s">
        <v>127</v>
      </c>
      <c r="E3371" s="7" t="s">
        <v>5946</v>
      </c>
      <c r="F3371" s="7" t="s">
        <v>5947</v>
      </c>
      <c r="G3371" s="13" t="s">
        <v>121</v>
      </c>
      <c r="H3371" s="13" t="s">
        <v>1001</v>
      </c>
      <c r="I3371" s="13"/>
    </row>
    <row r="3372" spans="1:9" ht="18" x14ac:dyDescent="0.25">
      <c r="A3372" s="15" t="s">
        <v>1002</v>
      </c>
      <c r="B3372" s="15" t="s">
        <v>108</v>
      </c>
      <c r="C3372" s="9" t="s">
        <v>1003</v>
      </c>
      <c r="D3372" s="15" t="s">
        <v>127</v>
      </c>
      <c r="E3372" s="9" t="s">
        <v>5948</v>
      </c>
      <c r="F3372" s="9" t="s">
        <v>5949</v>
      </c>
      <c r="G3372" s="15" t="s">
        <v>121</v>
      </c>
      <c r="H3372" s="15" t="s">
        <v>1001</v>
      </c>
      <c r="I3372" s="15"/>
    </row>
    <row r="3373" spans="1:9" ht="18" x14ac:dyDescent="0.25">
      <c r="A3373" s="13" t="s">
        <v>1002</v>
      </c>
      <c r="B3373" s="13" t="s">
        <v>108</v>
      </c>
      <c r="C3373" s="7" t="s">
        <v>1003</v>
      </c>
      <c r="D3373" s="13" t="s">
        <v>127</v>
      </c>
      <c r="E3373" s="7" t="s">
        <v>5950</v>
      </c>
      <c r="F3373" s="7" t="s">
        <v>5951</v>
      </c>
      <c r="G3373" s="13" t="s">
        <v>121</v>
      </c>
      <c r="H3373" s="13" t="s">
        <v>1001</v>
      </c>
      <c r="I3373" s="13"/>
    </row>
    <row r="3374" spans="1:9" ht="18" x14ac:dyDescent="0.25">
      <c r="A3374" s="15" t="s">
        <v>1002</v>
      </c>
      <c r="B3374" s="15" t="s">
        <v>108</v>
      </c>
      <c r="C3374" s="9" t="s">
        <v>1003</v>
      </c>
      <c r="D3374" s="15" t="s">
        <v>127</v>
      </c>
      <c r="E3374" s="9" t="s">
        <v>5952</v>
      </c>
      <c r="F3374" s="9" t="s">
        <v>5953</v>
      </c>
      <c r="G3374" s="15" t="s">
        <v>121</v>
      </c>
      <c r="H3374" s="15" t="s">
        <v>1001</v>
      </c>
      <c r="I3374" s="15"/>
    </row>
    <row r="3375" spans="1:9" ht="18" x14ac:dyDescent="0.25">
      <c r="A3375" s="13" t="s">
        <v>1002</v>
      </c>
      <c r="B3375" s="13" t="s">
        <v>108</v>
      </c>
      <c r="C3375" s="7" t="s">
        <v>1003</v>
      </c>
      <c r="D3375" s="13" t="s">
        <v>127</v>
      </c>
      <c r="E3375" s="7" t="s">
        <v>5954</v>
      </c>
      <c r="F3375" s="7"/>
      <c r="G3375" s="13" t="s">
        <v>121</v>
      </c>
      <c r="H3375" s="13" t="s">
        <v>1001</v>
      </c>
      <c r="I3375" s="13"/>
    </row>
    <row r="3376" spans="1:9" ht="18" x14ac:dyDescent="0.25">
      <c r="A3376" s="15" t="s">
        <v>1002</v>
      </c>
      <c r="B3376" s="15" t="s">
        <v>108</v>
      </c>
      <c r="C3376" s="9" t="s">
        <v>1003</v>
      </c>
      <c r="D3376" s="15" t="s">
        <v>127</v>
      </c>
      <c r="E3376" s="9" t="s">
        <v>5955</v>
      </c>
      <c r="F3376" s="9" t="s">
        <v>5956</v>
      </c>
      <c r="G3376" s="15" t="s">
        <v>121</v>
      </c>
      <c r="H3376" s="15" t="s">
        <v>1001</v>
      </c>
      <c r="I3376" s="15"/>
    </row>
    <row r="3377" spans="1:9" ht="18" x14ac:dyDescent="0.25">
      <c r="A3377" s="13" t="s">
        <v>1002</v>
      </c>
      <c r="B3377" s="13" t="s">
        <v>108</v>
      </c>
      <c r="C3377" s="7" t="s">
        <v>1003</v>
      </c>
      <c r="D3377" s="13" t="s">
        <v>127</v>
      </c>
      <c r="E3377" s="7" t="s">
        <v>5957</v>
      </c>
      <c r="F3377" s="7" t="s">
        <v>5958</v>
      </c>
      <c r="G3377" s="13" t="s">
        <v>121</v>
      </c>
      <c r="H3377" s="13" t="s">
        <v>1007</v>
      </c>
      <c r="I3377" s="13" t="s">
        <v>1275</v>
      </c>
    </row>
    <row r="3378" spans="1:9" ht="18" x14ac:dyDescent="0.25">
      <c r="A3378" s="15" t="s">
        <v>1005</v>
      </c>
      <c r="B3378" s="15" t="s">
        <v>108</v>
      </c>
      <c r="C3378" s="9" t="s">
        <v>1006</v>
      </c>
      <c r="D3378" s="15" t="s">
        <v>125</v>
      </c>
      <c r="E3378" s="9" t="s">
        <v>5959</v>
      </c>
      <c r="F3378" s="9" t="s">
        <v>5930</v>
      </c>
      <c r="G3378" s="15" t="s">
        <v>123</v>
      </c>
      <c r="H3378" s="15" t="s">
        <v>1007</v>
      </c>
      <c r="I3378" s="15"/>
    </row>
    <row r="3379" spans="1:9" ht="36" x14ac:dyDescent="0.25">
      <c r="A3379" s="13" t="s">
        <v>1005</v>
      </c>
      <c r="B3379" s="13" t="s">
        <v>108</v>
      </c>
      <c r="C3379" s="7" t="s">
        <v>1006</v>
      </c>
      <c r="D3379" s="13" t="s">
        <v>125</v>
      </c>
      <c r="E3379" s="7" t="s">
        <v>5960</v>
      </c>
      <c r="F3379" s="7"/>
      <c r="G3379" s="13" t="s">
        <v>123</v>
      </c>
      <c r="H3379" s="13" t="s">
        <v>1007</v>
      </c>
      <c r="I3379" s="13"/>
    </row>
    <row r="3380" spans="1:9" ht="18" x14ac:dyDescent="0.25">
      <c r="A3380" s="15" t="s">
        <v>1005</v>
      </c>
      <c r="B3380" s="15" t="s">
        <v>108</v>
      </c>
      <c r="C3380" s="9" t="s">
        <v>1006</v>
      </c>
      <c r="D3380" s="15" t="s">
        <v>124</v>
      </c>
      <c r="E3380" s="9" t="s">
        <v>5961</v>
      </c>
      <c r="F3380" s="9"/>
      <c r="G3380" s="15" t="s">
        <v>123</v>
      </c>
      <c r="H3380" s="15" t="s">
        <v>1007</v>
      </c>
      <c r="I3380" s="15"/>
    </row>
    <row r="3381" spans="1:9" ht="18" x14ac:dyDescent="0.25">
      <c r="A3381" s="13" t="s">
        <v>1005</v>
      </c>
      <c r="B3381" s="13" t="s">
        <v>108</v>
      </c>
      <c r="C3381" s="7" t="s">
        <v>1006</v>
      </c>
      <c r="D3381" s="13" t="s">
        <v>126</v>
      </c>
      <c r="E3381" s="7" t="s">
        <v>5962</v>
      </c>
      <c r="F3381" s="7"/>
      <c r="G3381" s="13" t="s">
        <v>122</v>
      </c>
      <c r="H3381" s="13" t="s">
        <v>1007</v>
      </c>
      <c r="I3381" s="13"/>
    </row>
    <row r="3382" spans="1:9" ht="18" x14ac:dyDescent="0.25">
      <c r="A3382" s="15" t="s">
        <v>1005</v>
      </c>
      <c r="B3382" s="15" t="s">
        <v>108</v>
      </c>
      <c r="C3382" s="9" t="s">
        <v>1006</v>
      </c>
      <c r="D3382" s="15" t="s">
        <v>127</v>
      </c>
      <c r="E3382" s="9" t="s">
        <v>5963</v>
      </c>
      <c r="F3382" s="9"/>
      <c r="G3382" s="15" t="s">
        <v>122</v>
      </c>
      <c r="H3382" s="15" t="s">
        <v>1007</v>
      </c>
      <c r="I3382" s="15"/>
    </row>
    <row r="3383" spans="1:9" ht="18" x14ac:dyDescent="0.25">
      <c r="A3383" s="13" t="s">
        <v>1008</v>
      </c>
      <c r="B3383" s="13" t="s">
        <v>108</v>
      </c>
      <c r="C3383" s="7" t="s">
        <v>445</v>
      </c>
      <c r="D3383" s="13" t="s">
        <v>126</v>
      </c>
      <c r="E3383" s="7" t="s">
        <v>5964</v>
      </c>
      <c r="F3383" s="7" t="s">
        <v>5965</v>
      </c>
      <c r="G3383" s="13" t="s">
        <v>121</v>
      </c>
      <c r="H3383" s="13" t="s">
        <v>446</v>
      </c>
      <c r="I3383" s="13" t="s">
        <v>1275</v>
      </c>
    </row>
    <row r="3384" spans="1:9" ht="36" x14ac:dyDescent="0.25">
      <c r="A3384" s="15" t="s">
        <v>1008</v>
      </c>
      <c r="B3384" s="15" t="s">
        <v>108</v>
      </c>
      <c r="C3384" s="9" t="s">
        <v>445</v>
      </c>
      <c r="D3384" s="15" t="s">
        <v>126</v>
      </c>
      <c r="E3384" s="9" t="s">
        <v>5966</v>
      </c>
      <c r="F3384" s="9" t="s">
        <v>5967</v>
      </c>
      <c r="G3384" s="15" t="s">
        <v>121</v>
      </c>
      <c r="H3384" s="15" t="s">
        <v>4077</v>
      </c>
      <c r="I3384" s="15" t="s">
        <v>1318</v>
      </c>
    </row>
    <row r="3385" spans="1:9" ht="18" x14ac:dyDescent="0.25">
      <c r="A3385" s="13" t="s">
        <v>1009</v>
      </c>
      <c r="B3385" s="13" t="s">
        <v>108</v>
      </c>
      <c r="C3385" s="7" t="s">
        <v>1010</v>
      </c>
      <c r="D3385" s="13" t="s">
        <v>126</v>
      </c>
      <c r="E3385" s="7" t="s">
        <v>5968</v>
      </c>
      <c r="F3385" s="7"/>
      <c r="G3385" s="13" t="s">
        <v>122</v>
      </c>
      <c r="H3385" s="13" t="s">
        <v>1011</v>
      </c>
      <c r="I3385" s="13" t="s">
        <v>1275</v>
      </c>
    </row>
    <row r="3386" spans="1:9" ht="18" x14ac:dyDescent="0.25">
      <c r="A3386" s="15" t="s">
        <v>1012</v>
      </c>
      <c r="B3386" s="15" t="s">
        <v>108</v>
      </c>
      <c r="C3386" s="9" t="s">
        <v>1013</v>
      </c>
      <c r="D3386" s="15" t="s">
        <v>126</v>
      </c>
      <c r="E3386" s="9" t="s">
        <v>5969</v>
      </c>
      <c r="F3386" s="9"/>
      <c r="G3386" s="15" t="s">
        <v>121</v>
      </c>
      <c r="H3386" s="15" t="s">
        <v>1014</v>
      </c>
      <c r="I3386" s="15" t="s">
        <v>1275</v>
      </c>
    </row>
    <row r="3387" spans="1:9" ht="36" x14ac:dyDescent="0.25">
      <c r="A3387" s="13" t="s">
        <v>1015</v>
      </c>
      <c r="B3387" s="13" t="s">
        <v>108</v>
      </c>
      <c r="C3387" s="7" t="s">
        <v>1016</v>
      </c>
      <c r="D3387" s="13" t="s">
        <v>126</v>
      </c>
      <c r="E3387" s="7" t="s">
        <v>5970</v>
      </c>
      <c r="F3387" s="7"/>
      <c r="G3387" s="13" t="s">
        <v>121</v>
      </c>
      <c r="H3387" s="13" t="s">
        <v>1017</v>
      </c>
      <c r="I3387" s="13"/>
    </row>
    <row r="3388" spans="1:9" ht="36" x14ac:dyDescent="0.25">
      <c r="A3388" s="15" t="s">
        <v>1018</v>
      </c>
      <c r="B3388" s="15" t="s">
        <v>108</v>
      </c>
      <c r="C3388" s="9" t="s">
        <v>1019</v>
      </c>
      <c r="D3388" s="15" t="s">
        <v>126</v>
      </c>
      <c r="E3388" s="9" t="s">
        <v>5971</v>
      </c>
      <c r="F3388" s="9"/>
      <c r="G3388" s="15" t="s">
        <v>122</v>
      </c>
      <c r="H3388" s="15" t="s">
        <v>1017</v>
      </c>
      <c r="I3388" s="15" t="s">
        <v>1275</v>
      </c>
    </row>
    <row r="3389" spans="1:9" ht="18" x14ac:dyDescent="0.25">
      <c r="A3389" s="13" t="s">
        <v>1020</v>
      </c>
      <c r="B3389" s="13" t="s">
        <v>108</v>
      </c>
      <c r="C3389" s="7" t="s">
        <v>1021</v>
      </c>
      <c r="D3389" s="13" t="s">
        <v>126</v>
      </c>
      <c r="E3389" s="7" t="s">
        <v>5972</v>
      </c>
      <c r="F3389" s="7"/>
      <c r="G3389" s="13" t="s">
        <v>122</v>
      </c>
      <c r="H3389" s="13" t="s">
        <v>1022</v>
      </c>
      <c r="I3389" s="13"/>
    </row>
    <row r="3390" spans="1:9" ht="36" x14ac:dyDescent="0.25">
      <c r="A3390" s="15" t="s">
        <v>1020</v>
      </c>
      <c r="B3390" s="15" t="s">
        <v>108</v>
      </c>
      <c r="C3390" s="9" t="s">
        <v>1021</v>
      </c>
      <c r="D3390" s="15" t="s">
        <v>126</v>
      </c>
      <c r="E3390" s="9" t="s">
        <v>5973</v>
      </c>
      <c r="F3390" s="9"/>
      <c r="G3390" s="15" t="s">
        <v>122</v>
      </c>
      <c r="H3390" s="15" t="s">
        <v>1022</v>
      </c>
      <c r="I3390" s="15"/>
    </row>
    <row r="3391" spans="1:9" ht="18" x14ac:dyDescent="0.25">
      <c r="A3391" s="13" t="s">
        <v>1020</v>
      </c>
      <c r="B3391" s="13" t="s">
        <v>108</v>
      </c>
      <c r="C3391" s="7" t="s">
        <v>1021</v>
      </c>
      <c r="D3391" s="13" t="s">
        <v>126</v>
      </c>
      <c r="E3391" s="7" t="s">
        <v>5974</v>
      </c>
      <c r="F3391" s="7"/>
      <c r="G3391" s="13" t="s">
        <v>122</v>
      </c>
      <c r="H3391" s="13" t="s">
        <v>1022</v>
      </c>
      <c r="I3391" s="13"/>
    </row>
    <row r="3392" spans="1:9" ht="18" x14ac:dyDescent="0.25">
      <c r="A3392" s="15" t="s">
        <v>1020</v>
      </c>
      <c r="B3392" s="15" t="s">
        <v>108</v>
      </c>
      <c r="C3392" s="9" t="s">
        <v>1021</v>
      </c>
      <c r="D3392" s="15" t="s">
        <v>126</v>
      </c>
      <c r="E3392" s="9" t="s">
        <v>5975</v>
      </c>
      <c r="F3392" s="9"/>
      <c r="G3392" s="15" t="s">
        <v>122</v>
      </c>
      <c r="H3392" s="15" t="s">
        <v>1022</v>
      </c>
      <c r="I3392" s="15"/>
    </row>
    <row r="3393" spans="1:9" ht="36" x14ac:dyDescent="0.25">
      <c r="A3393" s="13" t="s">
        <v>1020</v>
      </c>
      <c r="B3393" s="13" t="s">
        <v>108</v>
      </c>
      <c r="C3393" s="7" t="s">
        <v>1021</v>
      </c>
      <c r="D3393" s="13" t="s">
        <v>126</v>
      </c>
      <c r="E3393" s="7" t="s">
        <v>5976</v>
      </c>
      <c r="F3393" s="7"/>
      <c r="G3393" s="13" t="s">
        <v>121</v>
      </c>
      <c r="H3393" s="13" t="s">
        <v>1022</v>
      </c>
      <c r="I3393" s="13"/>
    </row>
    <row r="3394" spans="1:9" ht="18" x14ac:dyDescent="0.25">
      <c r="A3394" s="15" t="s">
        <v>1023</v>
      </c>
      <c r="B3394" s="15" t="s">
        <v>108</v>
      </c>
      <c r="C3394" s="9" t="s">
        <v>1024</v>
      </c>
      <c r="D3394" s="15" t="s">
        <v>126</v>
      </c>
      <c r="E3394" s="9" t="s">
        <v>5977</v>
      </c>
      <c r="F3394" s="9"/>
      <c r="G3394" s="15" t="s">
        <v>122</v>
      </c>
      <c r="H3394" s="15" t="s">
        <v>1025</v>
      </c>
      <c r="I3394" s="15"/>
    </row>
    <row r="3395" spans="1:9" ht="36" x14ac:dyDescent="0.25">
      <c r="A3395" s="13" t="s">
        <v>1023</v>
      </c>
      <c r="B3395" s="13" t="s">
        <v>108</v>
      </c>
      <c r="C3395" s="7" t="s">
        <v>1024</v>
      </c>
      <c r="D3395" s="13" t="s">
        <v>126</v>
      </c>
      <c r="E3395" s="7" t="s">
        <v>5978</v>
      </c>
      <c r="F3395" s="7"/>
      <c r="G3395" s="13" t="s">
        <v>122</v>
      </c>
      <c r="H3395" s="13" t="s">
        <v>1025</v>
      </c>
      <c r="I3395" s="13" t="s">
        <v>1318</v>
      </c>
    </row>
    <row r="3396" spans="1:9" ht="18" x14ac:dyDescent="0.25">
      <c r="A3396" s="15" t="s">
        <v>1026</v>
      </c>
      <c r="B3396" s="15" t="s">
        <v>108</v>
      </c>
      <c r="C3396" s="9" t="s">
        <v>1027</v>
      </c>
      <c r="D3396" s="15" t="s">
        <v>125</v>
      </c>
      <c r="E3396" s="9" t="s">
        <v>5979</v>
      </c>
      <c r="F3396" s="9"/>
      <c r="G3396" s="15" t="s">
        <v>123</v>
      </c>
      <c r="H3396" s="15" t="s">
        <v>1011</v>
      </c>
      <c r="I3396" s="15"/>
    </row>
    <row r="3397" spans="1:9" ht="54" x14ac:dyDescent="0.25">
      <c r="A3397" s="13" t="s">
        <v>1026</v>
      </c>
      <c r="B3397" s="13" t="s">
        <v>108</v>
      </c>
      <c r="C3397" s="7" t="s">
        <v>1027</v>
      </c>
      <c r="D3397" s="13" t="s">
        <v>126</v>
      </c>
      <c r="E3397" s="7" t="s">
        <v>5980</v>
      </c>
      <c r="F3397" s="7" t="s">
        <v>5981</v>
      </c>
      <c r="G3397" s="13" t="s">
        <v>122</v>
      </c>
      <c r="H3397" s="13" t="s">
        <v>1011</v>
      </c>
      <c r="I3397" s="13" t="s">
        <v>1275</v>
      </c>
    </row>
    <row r="3398" spans="1:9" ht="18" x14ac:dyDescent="0.25">
      <c r="A3398" s="15" t="s">
        <v>1026</v>
      </c>
      <c r="B3398" s="15" t="s">
        <v>108</v>
      </c>
      <c r="C3398" s="9" t="s">
        <v>1027</v>
      </c>
      <c r="D3398" s="15" t="s">
        <v>126</v>
      </c>
      <c r="E3398" s="9" t="s">
        <v>5982</v>
      </c>
      <c r="F3398" s="9"/>
      <c r="G3398" s="15" t="s">
        <v>121</v>
      </c>
      <c r="H3398" s="15" t="s">
        <v>1022</v>
      </c>
      <c r="I3398" s="15" t="s">
        <v>1275</v>
      </c>
    </row>
    <row r="3399" spans="1:9" ht="18" x14ac:dyDescent="0.25">
      <c r="A3399" s="13" t="s">
        <v>1026</v>
      </c>
      <c r="B3399" s="13" t="s">
        <v>108</v>
      </c>
      <c r="C3399" s="7" t="s">
        <v>1027</v>
      </c>
      <c r="D3399" s="13" t="s">
        <v>127</v>
      </c>
      <c r="E3399" s="7" t="s">
        <v>5983</v>
      </c>
      <c r="F3399" s="7"/>
      <c r="G3399" s="13" t="s">
        <v>122</v>
      </c>
      <c r="H3399" s="13" t="s">
        <v>1014</v>
      </c>
      <c r="I3399" s="13" t="s">
        <v>1275</v>
      </c>
    </row>
    <row r="3400" spans="1:9" ht="18" x14ac:dyDescent="0.25">
      <c r="A3400" s="15" t="s">
        <v>1026</v>
      </c>
      <c r="B3400" s="15" t="s">
        <v>108</v>
      </c>
      <c r="C3400" s="9" t="s">
        <v>1027</v>
      </c>
      <c r="D3400" s="15" t="s">
        <v>127</v>
      </c>
      <c r="E3400" s="9" t="s">
        <v>5984</v>
      </c>
      <c r="F3400" s="9"/>
      <c r="G3400" s="15" t="s">
        <v>122</v>
      </c>
      <c r="H3400" s="15" t="s">
        <v>1017</v>
      </c>
      <c r="I3400" s="15"/>
    </row>
    <row r="3401" spans="1:9" ht="36" x14ac:dyDescent="0.25">
      <c r="A3401" s="13" t="s">
        <v>1029</v>
      </c>
      <c r="B3401" s="13" t="s">
        <v>109</v>
      </c>
      <c r="C3401" s="7" t="s">
        <v>982</v>
      </c>
      <c r="D3401" s="13" t="s">
        <v>124</v>
      </c>
      <c r="E3401" s="7" t="s">
        <v>5985</v>
      </c>
      <c r="F3401" s="7"/>
      <c r="G3401" s="13" t="s">
        <v>123</v>
      </c>
      <c r="H3401" s="13" t="s">
        <v>5401</v>
      </c>
      <c r="I3401" s="13"/>
    </row>
    <row r="3402" spans="1:9" ht="36" x14ac:dyDescent="0.25">
      <c r="A3402" s="15" t="s">
        <v>1029</v>
      </c>
      <c r="B3402" s="15" t="s">
        <v>109</v>
      </c>
      <c r="C3402" s="9" t="s">
        <v>982</v>
      </c>
      <c r="D3402" s="15" t="s">
        <v>124</v>
      </c>
      <c r="E3402" s="9" t="s">
        <v>5986</v>
      </c>
      <c r="F3402" s="9"/>
      <c r="G3402" s="15" t="s">
        <v>123</v>
      </c>
      <c r="H3402" s="15" t="s">
        <v>5401</v>
      </c>
      <c r="I3402" s="15"/>
    </row>
    <row r="3403" spans="1:9" ht="18" x14ac:dyDescent="0.25">
      <c r="A3403" s="13" t="s">
        <v>1029</v>
      </c>
      <c r="B3403" s="13" t="s">
        <v>109</v>
      </c>
      <c r="C3403" s="7" t="s">
        <v>982</v>
      </c>
      <c r="D3403" s="13" t="s">
        <v>124</v>
      </c>
      <c r="E3403" s="7" t="s">
        <v>5987</v>
      </c>
      <c r="F3403" s="7"/>
      <c r="G3403" s="13" t="s">
        <v>123</v>
      </c>
      <c r="H3403" s="13" t="s">
        <v>5401</v>
      </c>
      <c r="I3403" s="13"/>
    </row>
    <row r="3404" spans="1:9" ht="18" x14ac:dyDescent="0.25">
      <c r="A3404" s="15" t="s">
        <v>1029</v>
      </c>
      <c r="B3404" s="15" t="s">
        <v>109</v>
      </c>
      <c r="C3404" s="9" t="s">
        <v>982</v>
      </c>
      <c r="D3404" s="15" t="s">
        <v>124</v>
      </c>
      <c r="E3404" s="9" t="s">
        <v>5988</v>
      </c>
      <c r="F3404" s="9"/>
      <c r="G3404" s="15" t="s">
        <v>123</v>
      </c>
      <c r="H3404" s="15" t="s">
        <v>983</v>
      </c>
      <c r="I3404" s="15"/>
    </row>
    <row r="3405" spans="1:9" ht="18" x14ac:dyDescent="0.25">
      <c r="A3405" s="13" t="s">
        <v>1029</v>
      </c>
      <c r="B3405" s="13" t="s">
        <v>109</v>
      </c>
      <c r="C3405" s="7" t="s">
        <v>982</v>
      </c>
      <c r="D3405" s="13" t="s">
        <v>124</v>
      </c>
      <c r="E3405" s="7" t="s">
        <v>5989</v>
      </c>
      <c r="F3405" s="7"/>
      <c r="G3405" s="13" t="s">
        <v>123</v>
      </c>
      <c r="H3405" s="13" t="s">
        <v>983</v>
      </c>
      <c r="I3405" s="13"/>
    </row>
    <row r="3406" spans="1:9" ht="18" x14ac:dyDescent="0.25">
      <c r="A3406" s="15" t="s">
        <v>1029</v>
      </c>
      <c r="B3406" s="15" t="s">
        <v>109</v>
      </c>
      <c r="C3406" s="9" t="s">
        <v>982</v>
      </c>
      <c r="D3406" s="15" t="s">
        <v>124</v>
      </c>
      <c r="E3406" s="9" t="s">
        <v>5990</v>
      </c>
      <c r="F3406" s="9"/>
      <c r="G3406" s="15" t="s">
        <v>123</v>
      </c>
      <c r="H3406" s="15" t="s">
        <v>983</v>
      </c>
      <c r="I3406" s="15"/>
    </row>
    <row r="3407" spans="1:9" ht="18" x14ac:dyDescent="0.25">
      <c r="A3407" s="13" t="s">
        <v>1029</v>
      </c>
      <c r="B3407" s="13" t="s">
        <v>109</v>
      </c>
      <c r="C3407" s="7" t="s">
        <v>982</v>
      </c>
      <c r="D3407" s="13" t="s">
        <v>124</v>
      </c>
      <c r="E3407" s="7" t="s">
        <v>5991</v>
      </c>
      <c r="F3407" s="7"/>
      <c r="G3407" s="13" t="s">
        <v>123</v>
      </c>
      <c r="H3407" s="13" t="s">
        <v>983</v>
      </c>
      <c r="I3407" s="13"/>
    </row>
    <row r="3408" spans="1:9" ht="18" x14ac:dyDescent="0.25">
      <c r="A3408" s="15" t="s">
        <v>1029</v>
      </c>
      <c r="B3408" s="15" t="s">
        <v>109</v>
      </c>
      <c r="C3408" s="9" t="s">
        <v>982</v>
      </c>
      <c r="D3408" s="15" t="s">
        <v>124</v>
      </c>
      <c r="E3408" s="9" t="s">
        <v>5992</v>
      </c>
      <c r="F3408" s="9"/>
      <c r="G3408" s="15" t="s">
        <v>123</v>
      </c>
      <c r="H3408" s="15" t="s">
        <v>983</v>
      </c>
      <c r="I3408" s="15"/>
    </row>
    <row r="3409" spans="1:9" ht="36" x14ac:dyDescent="0.25">
      <c r="A3409" s="13" t="s">
        <v>1029</v>
      </c>
      <c r="B3409" s="13" t="s">
        <v>109</v>
      </c>
      <c r="C3409" s="7" t="s">
        <v>982</v>
      </c>
      <c r="D3409" s="13" t="s">
        <v>124</v>
      </c>
      <c r="E3409" s="7" t="s">
        <v>5993</v>
      </c>
      <c r="F3409" s="7"/>
      <c r="G3409" s="13" t="s">
        <v>123</v>
      </c>
      <c r="H3409" s="13" t="s">
        <v>983</v>
      </c>
      <c r="I3409" s="13"/>
    </row>
    <row r="3410" spans="1:9" ht="36" x14ac:dyDescent="0.25">
      <c r="A3410" s="15" t="s">
        <v>1031</v>
      </c>
      <c r="B3410" s="15" t="s">
        <v>109</v>
      </c>
      <c r="C3410" s="9" t="s">
        <v>1032</v>
      </c>
      <c r="D3410" s="15" t="s">
        <v>125</v>
      </c>
      <c r="E3410" s="9" t="s">
        <v>5994</v>
      </c>
      <c r="F3410" s="9"/>
      <c r="G3410" s="15" t="s">
        <v>121</v>
      </c>
      <c r="H3410" s="15" t="s">
        <v>1033</v>
      </c>
      <c r="I3410" s="15"/>
    </row>
    <row r="3411" spans="1:9" ht="36" x14ac:dyDescent="0.25">
      <c r="A3411" s="13" t="s">
        <v>1034</v>
      </c>
      <c r="B3411" s="13" t="s">
        <v>109</v>
      </c>
      <c r="C3411" s="7" t="s">
        <v>1035</v>
      </c>
      <c r="D3411" s="13" t="s">
        <v>125</v>
      </c>
      <c r="E3411" s="7" t="s">
        <v>5995</v>
      </c>
      <c r="F3411" s="7"/>
      <c r="G3411" s="13" t="s">
        <v>123</v>
      </c>
      <c r="H3411" s="13" t="s">
        <v>5996</v>
      </c>
      <c r="I3411" s="13"/>
    </row>
    <row r="3412" spans="1:9" ht="36" x14ac:dyDescent="0.25">
      <c r="A3412" s="15" t="s">
        <v>1034</v>
      </c>
      <c r="B3412" s="15" t="s">
        <v>109</v>
      </c>
      <c r="C3412" s="9" t="s">
        <v>1035</v>
      </c>
      <c r="D3412" s="15" t="s">
        <v>125</v>
      </c>
      <c r="E3412" s="9" t="s">
        <v>5997</v>
      </c>
      <c r="F3412" s="9"/>
      <c r="G3412" s="15" t="s">
        <v>123</v>
      </c>
      <c r="H3412" s="15" t="s">
        <v>5996</v>
      </c>
      <c r="I3412" s="15"/>
    </row>
    <row r="3413" spans="1:9" ht="36" x14ac:dyDescent="0.25">
      <c r="A3413" s="13" t="s">
        <v>1034</v>
      </c>
      <c r="B3413" s="13" t="s">
        <v>109</v>
      </c>
      <c r="C3413" s="7" t="s">
        <v>1035</v>
      </c>
      <c r="D3413" s="13" t="s">
        <v>125</v>
      </c>
      <c r="E3413" s="7" t="s">
        <v>5998</v>
      </c>
      <c r="F3413" s="7"/>
      <c r="G3413" s="13" t="s">
        <v>123</v>
      </c>
      <c r="H3413" s="13" t="s">
        <v>5996</v>
      </c>
      <c r="I3413" s="13"/>
    </row>
    <row r="3414" spans="1:9" ht="36" x14ac:dyDescent="0.25">
      <c r="A3414" s="15" t="s">
        <v>1034</v>
      </c>
      <c r="B3414" s="15" t="s">
        <v>109</v>
      </c>
      <c r="C3414" s="9" t="s">
        <v>1035</v>
      </c>
      <c r="D3414" s="15" t="s">
        <v>124</v>
      </c>
      <c r="E3414" s="9" t="s">
        <v>5999</v>
      </c>
      <c r="F3414" s="9"/>
      <c r="G3414" s="15" t="s">
        <v>123</v>
      </c>
      <c r="H3414" s="15" t="s">
        <v>5996</v>
      </c>
      <c r="I3414" s="15"/>
    </row>
    <row r="3415" spans="1:9" ht="36" x14ac:dyDescent="0.25">
      <c r="A3415" s="13" t="s">
        <v>1034</v>
      </c>
      <c r="B3415" s="13" t="s">
        <v>109</v>
      </c>
      <c r="C3415" s="7" t="s">
        <v>1035</v>
      </c>
      <c r="D3415" s="13" t="s">
        <v>125</v>
      </c>
      <c r="E3415" s="7" t="s">
        <v>6000</v>
      </c>
      <c r="F3415" s="7"/>
      <c r="G3415" s="13" t="s">
        <v>123</v>
      </c>
      <c r="H3415" s="13" t="s">
        <v>5996</v>
      </c>
      <c r="I3415" s="13"/>
    </row>
    <row r="3416" spans="1:9" ht="36" x14ac:dyDescent="0.25">
      <c r="A3416" s="15" t="s">
        <v>1034</v>
      </c>
      <c r="B3416" s="15" t="s">
        <v>109</v>
      </c>
      <c r="C3416" s="9" t="s">
        <v>1035</v>
      </c>
      <c r="D3416" s="15" t="s">
        <v>125</v>
      </c>
      <c r="E3416" s="9" t="s">
        <v>6001</v>
      </c>
      <c r="F3416" s="9" t="s">
        <v>6002</v>
      </c>
      <c r="G3416" s="15" t="s">
        <v>123</v>
      </c>
      <c r="H3416" s="15" t="s">
        <v>5996</v>
      </c>
      <c r="I3416" s="15"/>
    </row>
    <row r="3417" spans="1:9" ht="36" x14ac:dyDescent="0.25">
      <c r="A3417" s="13" t="s">
        <v>1034</v>
      </c>
      <c r="B3417" s="13" t="s">
        <v>109</v>
      </c>
      <c r="C3417" s="7" t="s">
        <v>1035</v>
      </c>
      <c r="D3417" s="13" t="s">
        <v>125</v>
      </c>
      <c r="E3417" s="7" t="s">
        <v>6003</v>
      </c>
      <c r="F3417" s="7"/>
      <c r="G3417" s="13" t="s">
        <v>123</v>
      </c>
      <c r="H3417" s="13" t="s">
        <v>6004</v>
      </c>
      <c r="I3417" s="13" t="s">
        <v>1275</v>
      </c>
    </row>
    <row r="3418" spans="1:9" ht="36" x14ac:dyDescent="0.25">
      <c r="A3418" s="15" t="s">
        <v>1034</v>
      </c>
      <c r="B3418" s="15" t="s">
        <v>109</v>
      </c>
      <c r="C3418" s="9" t="s">
        <v>1035</v>
      </c>
      <c r="D3418" s="15" t="s">
        <v>125</v>
      </c>
      <c r="E3418" s="9" t="s">
        <v>6005</v>
      </c>
      <c r="F3418" s="9"/>
      <c r="G3418" s="15" t="s">
        <v>123</v>
      </c>
      <c r="H3418" s="15" t="s">
        <v>5996</v>
      </c>
      <c r="I3418" s="15" t="s">
        <v>1275</v>
      </c>
    </row>
    <row r="3419" spans="1:9" ht="36" x14ac:dyDescent="0.25">
      <c r="A3419" s="13" t="s">
        <v>1034</v>
      </c>
      <c r="B3419" s="13" t="s">
        <v>109</v>
      </c>
      <c r="C3419" s="7" t="s">
        <v>1035</v>
      </c>
      <c r="D3419" s="13" t="s">
        <v>124</v>
      </c>
      <c r="E3419" s="7" t="s">
        <v>6006</v>
      </c>
      <c r="F3419" s="7"/>
      <c r="G3419" s="13" t="s">
        <v>123</v>
      </c>
      <c r="H3419" s="13" t="s">
        <v>5996</v>
      </c>
      <c r="I3419" s="13" t="s">
        <v>1275</v>
      </c>
    </row>
    <row r="3420" spans="1:9" ht="36" x14ac:dyDescent="0.25">
      <c r="A3420" s="15" t="s">
        <v>1034</v>
      </c>
      <c r="B3420" s="15" t="s">
        <v>109</v>
      </c>
      <c r="C3420" s="9" t="s">
        <v>1035</v>
      </c>
      <c r="D3420" s="15" t="s">
        <v>125</v>
      </c>
      <c r="E3420" s="9" t="s">
        <v>6007</v>
      </c>
      <c r="F3420" s="9"/>
      <c r="G3420" s="15" t="s">
        <v>123</v>
      </c>
      <c r="H3420" s="15" t="s">
        <v>5996</v>
      </c>
      <c r="I3420" s="15" t="s">
        <v>1275</v>
      </c>
    </row>
    <row r="3421" spans="1:9" ht="36" x14ac:dyDescent="0.25">
      <c r="A3421" s="13" t="s">
        <v>1034</v>
      </c>
      <c r="B3421" s="13" t="s">
        <v>109</v>
      </c>
      <c r="C3421" s="7" t="s">
        <v>1035</v>
      </c>
      <c r="D3421" s="13" t="s">
        <v>124</v>
      </c>
      <c r="E3421" s="7" t="s">
        <v>6008</v>
      </c>
      <c r="F3421" s="7"/>
      <c r="G3421" s="13" t="s">
        <v>123</v>
      </c>
      <c r="H3421" s="13" t="s">
        <v>5996</v>
      </c>
      <c r="I3421" s="13" t="s">
        <v>1275</v>
      </c>
    </row>
    <row r="3422" spans="1:9" ht="36" x14ac:dyDescent="0.25">
      <c r="A3422" s="15" t="s">
        <v>1034</v>
      </c>
      <c r="B3422" s="15" t="s">
        <v>109</v>
      </c>
      <c r="C3422" s="9" t="s">
        <v>1035</v>
      </c>
      <c r="D3422" s="15" t="s">
        <v>125</v>
      </c>
      <c r="E3422" s="9" t="s">
        <v>6009</v>
      </c>
      <c r="F3422" s="9"/>
      <c r="G3422" s="15" t="s">
        <v>123</v>
      </c>
      <c r="H3422" s="15" t="s">
        <v>6010</v>
      </c>
      <c r="I3422" s="15"/>
    </row>
    <row r="3423" spans="1:9" ht="36" x14ac:dyDescent="0.25">
      <c r="A3423" s="13" t="s">
        <v>1034</v>
      </c>
      <c r="B3423" s="13" t="s">
        <v>109</v>
      </c>
      <c r="C3423" s="7" t="s">
        <v>1035</v>
      </c>
      <c r="D3423" s="13" t="s">
        <v>125</v>
      </c>
      <c r="E3423" s="7" t="s">
        <v>6011</v>
      </c>
      <c r="F3423" s="7"/>
      <c r="G3423" s="13" t="s">
        <v>123</v>
      </c>
      <c r="H3423" s="13" t="s">
        <v>6010</v>
      </c>
      <c r="I3423" s="13"/>
    </row>
    <row r="3424" spans="1:9" ht="36" x14ac:dyDescent="0.25">
      <c r="A3424" s="15" t="s">
        <v>1034</v>
      </c>
      <c r="B3424" s="15" t="s">
        <v>109</v>
      </c>
      <c r="C3424" s="9" t="s">
        <v>1035</v>
      </c>
      <c r="D3424" s="15" t="s">
        <v>126</v>
      </c>
      <c r="E3424" s="9" t="s">
        <v>6012</v>
      </c>
      <c r="F3424" s="9"/>
      <c r="G3424" s="15" t="s">
        <v>122</v>
      </c>
      <c r="H3424" s="15" t="s">
        <v>6010</v>
      </c>
      <c r="I3424" s="15"/>
    </row>
    <row r="3425" spans="1:9" ht="36" x14ac:dyDescent="0.25">
      <c r="A3425" s="13" t="s">
        <v>1034</v>
      </c>
      <c r="B3425" s="13" t="s">
        <v>109</v>
      </c>
      <c r="C3425" s="7" t="s">
        <v>1035</v>
      </c>
      <c r="D3425" s="13" t="s">
        <v>125</v>
      </c>
      <c r="E3425" s="7" t="s">
        <v>6013</v>
      </c>
      <c r="F3425" s="7"/>
      <c r="G3425" s="13" t="s">
        <v>123</v>
      </c>
      <c r="H3425" s="13" t="s">
        <v>6010</v>
      </c>
      <c r="I3425" s="13"/>
    </row>
    <row r="3426" spans="1:9" ht="36" x14ac:dyDescent="0.25">
      <c r="A3426" s="15" t="s">
        <v>1034</v>
      </c>
      <c r="B3426" s="15" t="s">
        <v>109</v>
      </c>
      <c r="C3426" s="9" t="s">
        <v>1035</v>
      </c>
      <c r="D3426" s="15" t="s">
        <v>126</v>
      </c>
      <c r="E3426" s="9" t="s">
        <v>6014</v>
      </c>
      <c r="F3426" s="9" t="s">
        <v>6015</v>
      </c>
      <c r="G3426" s="15" t="s">
        <v>122</v>
      </c>
      <c r="H3426" s="15" t="s">
        <v>6010</v>
      </c>
      <c r="I3426" s="15"/>
    </row>
    <row r="3427" spans="1:9" ht="36" x14ac:dyDescent="0.25">
      <c r="A3427" s="13" t="s">
        <v>1034</v>
      </c>
      <c r="B3427" s="13" t="s">
        <v>109</v>
      </c>
      <c r="C3427" s="7" t="s">
        <v>1035</v>
      </c>
      <c r="D3427" s="13" t="s">
        <v>126</v>
      </c>
      <c r="E3427" s="7" t="s">
        <v>6016</v>
      </c>
      <c r="F3427" s="7" t="s">
        <v>5611</v>
      </c>
      <c r="G3427" s="13" t="s">
        <v>121</v>
      </c>
      <c r="H3427" s="13" t="s">
        <v>6010</v>
      </c>
      <c r="I3427" s="13"/>
    </row>
    <row r="3428" spans="1:9" ht="36" x14ac:dyDescent="0.25">
      <c r="A3428" s="15" t="s">
        <v>1034</v>
      </c>
      <c r="B3428" s="15" t="s">
        <v>109</v>
      </c>
      <c r="C3428" s="9" t="s">
        <v>1035</v>
      </c>
      <c r="D3428" s="15" t="s">
        <v>126</v>
      </c>
      <c r="E3428" s="9" t="s">
        <v>6017</v>
      </c>
      <c r="F3428" s="9"/>
      <c r="G3428" s="15" t="s">
        <v>121</v>
      </c>
      <c r="H3428" s="15" t="s">
        <v>6010</v>
      </c>
      <c r="I3428" s="15"/>
    </row>
    <row r="3429" spans="1:9" ht="36" x14ac:dyDescent="0.25">
      <c r="A3429" s="13" t="s">
        <v>1034</v>
      </c>
      <c r="B3429" s="13" t="s">
        <v>109</v>
      </c>
      <c r="C3429" s="7" t="s">
        <v>1035</v>
      </c>
      <c r="D3429" s="13" t="s">
        <v>126</v>
      </c>
      <c r="E3429" s="7" t="s">
        <v>6018</v>
      </c>
      <c r="F3429" s="7" t="s">
        <v>6019</v>
      </c>
      <c r="G3429" s="13" t="s">
        <v>122</v>
      </c>
      <c r="H3429" s="13" t="s">
        <v>6010</v>
      </c>
      <c r="I3429" s="13"/>
    </row>
    <row r="3430" spans="1:9" ht="36" x14ac:dyDescent="0.25">
      <c r="A3430" s="15" t="s">
        <v>1034</v>
      </c>
      <c r="B3430" s="15" t="s">
        <v>109</v>
      </c>
      <c r="C3430" s="9" t="s">
        <v>1035</v>
      </c>
      <c r="D3430" s="15" t="s">
        <v>126</v>
      </c>
      <c r="E3430" s="9" t="s">
        <v>6020</v>
      </c>
      <c r="F3430" s="9"/>
      <c r="G3430" s="15" t="s">
        <v>122</v>
      </c>
      <c r="H3430" s="15" t="s">
        <v>6010</v>
      </c>
      <c r="I3430" s="15"/>
    </row>
    <row r="3431" spans="1:9" ht="36" x14ac:dyDescent="0.25">
      <c r="A3431" s="13" t="s">
        <v>1034</v>
      </c>
      <c r="B3431" s="13" t="s">
        <v>109</v>
      </c>
      <c r="C3431" s="7" t="s">
        <v>1035</v>
      </c>
      <c r="D3431" s="13" t="s">
        <v>125</v>
      </c>
      <c r="E3431" s="7" t="s">
        <v>6021</v>
      </c>
      <c r="F3431" s="7"/>
      <c r="G3431" s="13" t="s">
        <v>123</v>
      </c>
      <c r="H3431" s="13" t="s">
        <v>6010</v>
      </c>
      <c r="I3431" s="13"/>
    </row>
    <row r="3432" spans="1:9" ht="36" x14ac:dyDescent="0.25">
      <c r="A3432" s="15" t="s">
        <v>1034</v>
      </c>
      <c r="B3432" s="15" t="s">
        <v>109</v>
      </c>
      <c r="C3432" s="9" t="s">
        <v>1035</v>
      </c>
      <c r="D3432" s="15" t="s">
        <v>125</v>
      </c>
      <c r="E3432" s="9" t="s">
        <v>6022</v>
      </c>
      <c r="F3432" s="9" t="s">
        <v>6023</v>
      </c>
      <c r="G3432" s="15" t="s">
        <v>123</v>
      </c>
      <c r="H3432" s="15" t="s">
        <v>6024</v>
      </c>
      <c r="I3432" s="15"/>
    </row>
    <row r="3433" spans="1:9" ht="36" x14ac:dyDescent="0.25">
      <c r="A3433" s="13" t="s">
        <v>1034</v>
      </c>
      <c r="B3433" s="13" t="s">
        <v>109</v>
      </c>
      <c r="C3433" s="7" t="s">
        <v>1035</v>
      </c>
      <c r="D3433" s="13" t="s">
        <v>126</v>
      </c>
      <c r="E3433" s="7" t="s">
        <v>6025</v>
      </c>
      <c r="F3433" s="7"/>
      <c r="G3433" s="13" t="s">
        <v>122</v>
      </c>
      <c r="H3433" s="13" t="s">
        <v>6024</v>
      </c>
      <c r="I3433" s="13"/>
    </row>
    <row r="3434" spans="1:9" ht="36" x14ac:dyDescent="0.25">
      <c r="A3434" s="15" t="s">
        <v>1034</v>
      </c>
      <c r="B3434" s="15" t="s">
        <v>109</v>
      </c>
      <c r="C3434" s="9" t="s">
        <v>1035</v>
      </c>
      <c r="D3434" s="15" t="s">
        <v>126</v>
      </c>
      <c r="E3434" s="9" t="s">
        <v>6026</v>
      </c>
      <c r="F3434" s="9"/>
      <c r="G3434" s="15" t="s">
        <v>122</v>
      </c>
      <c r="H3434" s="15" t="s">
        <v>6024</v>
      </c>
      <c r="I3434" s="15"/>
    </row>
    <row r="3435" spans="1:9" ht="36" x14ac:dyDescent="0.25">
      <c r="A3435" s="13" t="s">
        <v>1034</v>
      </c>
      <c r="B3435" s="13" t="s">
        <v>109</v>
      </c>
      <c r="C3435" s="7" t="s">
        <v>1035</v>
      </c>
      <c r="D3435" s="13" t="s">
        <v>125</v>
      </c>
      <c r="E3435" s="7" t="s">
        <v>6027</v>
      </c>
      <c r="F3435" s="7"/>
      <c r="G3435" s="13" t="s">
        <v>123</v>
      </c>
      <c r="H3435" s="13" t="s">
        <v>6024</v>
      </c>
      <c r="I3435" s="13"/>
    </row>
    <row r="3436" spans="1:9" ht="36" x14ac:dyDescent="0.25">
      <c r="A3436" s="15" t="s">
        <v>1034</v>
      </c>
      <c r="B3436" s="15" t="s">
        <v>109</v>
      </c>
      <c r="C3436" s="9" t="s">
        <v>1035</v>
      </c>
      <c r="D3436" s="15" t="s">
        <v>125</v>
      </c>
      <c r="E3436" s="9" t="s">
        <v>6028</v>
      </c>
      <c r="F3436" s="9"/>
      <c r="G3436" s="15" t="s">
        <v>123</v>
      </c>
      <c r="H3436" s="15" t="s">
        <v>6024</v>
      </c>
      <c r="I3436" s="15" t="s">
        <v>1275</v>
      </c>
    </row>
    <row r="3437" spans="1:9" ht="36" x14ac:dyDescent="0.25">
      <c r="A3437" s="13" t="s">
        <v>1034</v>
      </c>
      <c r="B3437" s="13" t="s">
        <v>109</v>
      </c>
      <c r="C3437" s="7" t="s">
        <v>1035</v>
      </c>
      <c r="D3437" s="13" t="s">
        <v>125</v>
      </c>
      <c r="E3437" s="7" t="s">
        <v>6029</v>
      </c>
      <c r="F3437" s="7"/>
      <c r="G3437" s="13" t="s">
        <v>123</v>
      </c>
      <c r="H3437" s="13" t="s">
        <v>6024</v>
      </c>
      <c r="I3437" s="13"/>
    </row>
    <row r="3438" spans="1:9" ht="36" x14ac:dyDescent="0.25">
      <c r="A3438" s="15" t="s">
        <v>1034</v>
      </c>
      <c r="B3438" s="15" t="s">
        <v>109</v>
      </c>
      <c r="C3438" s="9" t="s">
        <v>1035</v>
      </c>
      <c r="D3438" s="15" t="s">
        <v>125</v>
      </c>
      <c r="E3438" s="9" t="s">
        <v>6030</v>
      </c>
      <c r="F3438" s="9"/>
      <c r="G3438" s="15" t="s">
        <v>123</v>
      </c>
      <c r="H3438" s="15" t="s">
        <v>6024</v>
      </c>
      <c r="I3438" s="15"/>
    </row>
    <row r="3439" spans="1:9" ht="36" x14ac:dyDescent="0.25">
      <c r="A3439" s="13" t="s">
        <v>1037</v>
      </c>
      <c r="B3439" s="13" t="s">
        <v>109</v>
      </c>
      <c r="C3439" s="7" t="s">
        <v>1038</v>
      </c>
      <c r="D3439" s="13" t="s">
        <v>125</v>
      </c>
      <c r="E3439" s="7" t="s">
        <v>6031</v>
      </c>
      <c r="F3439" s="7"/>
      <c r="G3439" s="13" t="s">
        <v>121</v>
      </c>
      <c r="H3439" s="13" t="s">
        <v>6024</v>
      </c>
      <c r="I3439" s="13"/>
    </row>
    <row r="3440" spans="1:9" ht="18" x14ac:dyDescent="0.25">
      <c r="A3440" s="15" t="s">
        <v>1037</v>
      </c>
      <c r="B3440" s="15" t="s">
        <v>109</v>
      </c>
      <c r="C3440" s="9" t="s">
        <v>1038</v>
      </c>
      <c r="D3440" s="15" t="s">
        <v>125</v>
      </c>
      <c r="E3440" s="9" t="s">
        <v>6032</v>
      </c>
      <c r="F3440" s="9"/>
      <c r="G3440" s="15" t="s">
        <v>123</v>
      </c>
      <c r="H3440" s="15" t="s">
        <v>6024</v>
      </c>
      <c r="I3440" s="15"/>
    </row>
    <row r="3441" spans="1:9" ht="18" x14ac:dyDescent="0.25">
      <c r="A3441" s="13" t="s">
        <v>1037</v>
      </c>
      <c r="B3441" s="13" t="s">
        <v>109</v>
      </c>
      <c r="C3441" s="7" t="s">
        <v>1038</v>
      </c>
      <c r="D3441" s="13" t="s">
        <v>126</v>
      </c>
      <c r="E3441" s="7" t="s">
        <v>6033</v>
      </c>
      <c r="F3441" s="7"/>
      <c r="G3441" s="13" t="s">
        <v>122</v>
      </c>
      <c r="H3441" s="13" t="s">
        <v>6024</v>
      </c>
      <c r="I3441" s="13"/>
    </row>
    <row r="3442" spans="1:9" ht="18" x14ac:dyDescent="0.25">
      <c r="A3442" s="15" t="s">
        <v>1037</v>
      </c>
      <c r="B3442" s="15" t="s">
        <v>109</v>
      </c>
      <c r="C3442" s="9" t="s">
        <v>1038</v>
      </c>
      <c r="D3442" s="15" t="s">
        <v>126</v>
      </c>
      <c r="E3442" s="9" t="s">
        <v>6034</v>
      </c>
      <c r="F3442" s="9"/>
      <c r="G3442" s="15" t="s">
        <v>122</v>
      </c>
      <c r="H3442" s="15" t="s">
        <v>6024</v>
      </c>
      <c r="I3442" s="15"/>
    </row>
    <row r="3443" spans="1:9" ht="54" x14ac:dyDescent="0.25">
      <c r="A3443" s="13" t="s">
        <v>1037</v>
      </c>
      <c r="B3443" s="13" t="s">
        <v>109</v>
      </c>
      <c r="C3443" s="7" t="s">
        <v>1038</v>
      </c>
      <c r="D3443" s="13" t="s">
        <v>126</v>
      </c>
      <c r="E3443" s="7" t="s">
        <v>6035</v>
      </c>
      <c r="F3443" s="7"/>
      <c r="G3443" s="13" t="s">
        <v>122</v>
      </c>
      <c r="H3443" s="13" t="s">
        <v>6024</v>
      </c>
      <c r="I3443" s="13"/>
    </row>
    <row r="3444" spans="1:9" ht="18" x14ac:dyDescent="0.25">
      <c r="A3444" s="15" t="s">
        <v>1037</v>
      </c>
      <c r="B3444" s="15" t="s">
        <v>109</v>
      </c>
      <c r="C3444" s="9" t="s">
        <v>1038</v>
      </c>
      <c r="D3444" s="15" t="s">
        <v>126</v>
      </c>
      <c r="E3444" s="9" t="s">
        <v>6036</v>
      </c>
      <c r="F3444" s="9"/>
      <c r="G3444" s="15" t="s">
        <v>122</v>
      </c>
      <c r="H3444" s="15" t="s">
        <v>6024</v>
      </c>
      <c r="I3444" s="15"/>
    </row>
    <row r="3445" spans="1:9" ht="18" x14ac:dyDescent="0.25">
      <c r="A3445" s="13" t="s">
        <v>1037</v>
      </c>
      <c r="B3445" s="13" t="s">
        <v>109</v>
      </c>
      <c r="C3445" s="7" t="s">
        <v>1038</v>
      </c>
      <c r="D3445" s="13" t="s">
        <v>126</v>
      </c>
      <c r="E3445" s="7" t="s">
        <v>6037</v>
      </c>
      <c r="F3445" s="7"/>
      <c r="G3445" s="13" t="s">
        <v>122</v>
      </c>
      <c r="H3445" s="13" t="s">
        <v>6038</v>
      </c>
      <c r="I3445" s="13"/>
    </row>
    <row r="3446" spans="1:9" ht="18" x14ac:dyDescent="0.25">
      <c r="A3446" s="15" t="s">
        <v>1037</v>
      </c>
      <c r="B3446" s="15" t="s">
        <v>109</v>
      </c>
      <c r="C3446" s="9" t="s">
        <v>1038</v>
      </c>
      <c r="D3446" s="15" t="s">
        <v>126</v>
      </c>
      <c r="E3446" s="9" t="s">
        <v>6039</v>
      </c>
      <c r="F3446" s="9" t="s">
        <v>6040</v>
      </c>
      <c r="G3446" s="15" t="s">
        <v>122</v>
      </c>
      <c r="H3446" s="15" t="s">
        <v>6038</v>
      </c>
      <c r="I3446" s="15"/>
    </row>
    <row r="3447" spans="1:9" ht="36" x14ac:dyDescent="0.25">
      <c r="A3447" s="13" t="s">
        <v>1037</v>
      </c>
      <c r="B3447" s="13" t="s">
        <v>109</v>
      </c>
      <c r="C3447" s="7" t="s">
        <v>1038</v>
      </c>
      <c r="D3447" s="13" t="s">
        <v>126</v>
      </c>
      <c r="E3447" s="7" t="s">
        <v>6041</v>
      </c>
      <c r="F3447" s="7" t="s">
        <v>6042</v>
      </c>
      <c r="G3447" s="13" t="s">
        <v>122</v>
      </c>
      <c r="H3447" s="13" t="s">
        <v>6038</v>
      </c>
      <c r="I3447" s="13"/>
    </row>
    <row r="3448" spans="1:9" ht="18" x14ac:dyDescent="0.25">
      <c r="A3448" s="15" t="s">
        <v>1037</v>
      </c>
      <c r="B3448" s="15" t="s">
        <v>109</v>
      </c>
      <c r="C3448" s="9" t="s">
        <v>1038</v>
      </c>
      <c r="D3448" s="15" t="s">
        <v>126</v>
      </c>
      <c r="E3448" s="9" t="s">
        <v>6043</v>
      </c>
      <c r="F3448" s="9" t="s">
        <v>6044</v>
      </c>
      <c r="G3448" s="15" t="s">
        <v>122</v>
      </c>
      <c r="H3448" s="15" t="s">
        <v>1042</v>
      </c>
      <c r="I3448" s="15"/>
    </row>
    <row r="3449" spans="1:9" ht="18" x14ac:dyDescent="0.25">
      <c r="A3449" s="13" t="s">
        <v>1037</v>
      </c>
      <c r="B3449" s="13" t="s">
        <v>109</v>
      </c>
      <c r="C3449" s="7" t="s">
        <v>1038</v>
      </c>
      <c r="D3449" s="13" t="s">
        <v>126</v>
      </c>
      <c r="E3449" s="7" t="s">
        <v>6045</v>
      </c>
      <c r="F3449" s="7"/>
      <c r="G3449" s="13" t="s">
        <v>122</v>
      </c>
      <c r="H3449" s="13" t="s">
        <v>6038</v>
      </c>
      <c r="I3449" s="13" t="s">
        <v>1275</v>
      </c>
    </row>
    <row r="3450" spans="1:9" ht="18" x14ac:dyDescent="0.25">
      <c r="A3450" s="15" t="s">
        <v>1037</v>
      </c>
      <c r="B3450" s="15" t="s">
        <v>109</v>
      </c>
      <c r="C3450" s="9" t="s">
        <v>1038</v>
      </c>
      <c r="D3450" s="15" t="s">
        <v>126</v>
      </c>
      <c r="E3450" s="9" t="s">
        <v>6046</v>
      </c>
      <c r="F3450" s="9"/>
      <c r="G3450" s="15" t="s">
        <v>122</v>
      </c>
      <c r="H3450" s="15" t="s">
        <v>6038</v>
      </c>
      <c r="I3450" s="15" t="s">
        <v>1275</v>
      </c>
    </row>
    <row r="3451" spans="1:9" ht="18" x14ac:dyDescent="0.25">
      <c r="A3451" s="13" t="s">
        <v>1037</v>
      </c>
      <c r="B3451" s="13" t="s">
        <v>109</v>
      </c>
      <c r="C3451" s="7" t="s">
        <v>1038</v>
      </c>
      <c r="D3451" s="13" t="s">
        <v>126</v>
      </c>
      <c r="E3451" s="7" t="s">
        <v>6047</v>
      </c>
      <c r="F3451" s="7"/>
      <c r="G3451" s="13" t="s">
        <v>122</v>
      </c>
      <c r="H3451" s="13" t="s">
        <v>6038</v>
      </c>
      <c r="I3451" s="13" t="s">
        <v>1275</v>
      </c>
    </row>
    <row r="3452" spans="1:9" ht="18" x14ac:dyDescent="0.25">
      <c r="A3452" s="15" t="s">
        <v>1037</v>
      </c>
      <c r="B3452" s="15" t="s">
        <v>109</v>
      </c>
      <c r="C3452" s="9" t="s">
        <v>1038</v>
      </c>
      <c r="D3452" s="15" t="s">
        <v>126</v>
      </c>
      <c r="E3452" s="9" t="s">
        <v>6048</v>
      </c>
      <c r="F3452" s="9"/>
      <c r="G3452" s="15" t="s">
        <v>122</v>
      </c>
      <c r="H3452" s="15" t="s">
        <v>6038</v>
      </c>
      <c r="I3452" s="15" t="s">
        <v>1275</v>
      </c>
    </row>
    <row r="3453" spans="1:9" ht="18" x14ac:dyDescent="0.25">
      <c r="A3453" s="13" t="s">
        <v>1037</v>
      </c>
      <c r="B3453" s="13" t="s">
        <v>109</v>
      </c>
      <c r="C3453" s="7" t="s">
        <v>1038</v>
      </c>
      <c r="D3453" s="13" t="s">
        <v>126</v>
      </c>
      <c r="E3453" s="7" t="s">
        <v>6049</v>
      </c>
      <c r="F3453" s="7"/>
      <c r="G3453" s="13" t="s">
        <v>122</v>
      </c>
      <c r="H3453" s="13" t="s">
        <v>6038</v>
      </c>
      <c r="I3453" s="13" t="s">
        <v>1275</v>
      </c>
    </row>
    <row r="3454" spans="1:9" ht="18" x14ac:dyDescent="0.25">
      <c r="A3454" s="15" t="s">
        <v>1037</v>
      </c>
      <c r="B3454" s="15" t="s">
        <v>109</v>
      </c>
      <c r="C3454" s="9" t="s">
        <v>1038</v>
      </c>
      <c r="D3454" s="15" t="s">
        <v>126</v>
      </c>
      <c r="E3454" s="9" t="s">
        <v>6050</v>
      </c>
      <c r="F3454" s="9"/>
      <c r="G3454" s="15" t="s">
        <v>121</v>
      </c>
      <c r="H3454" s="15" t="s">
        <v>6038</v>
      </c>
      <c r="I3454" s="15" t="s">
        <v>1275</v>
      </c>
    </row>
    <row r="3455" spans="1:9" ht="18" x14ac:dyDescent="0.25">
      <c r="A3455" s="13" t="s">
        <v>1037</v>
      </c>
      <c r="B3455" s="13" t="s">
        <v>109</v>
      </c>
      <c r="C3455" s="7" t="s">
        <v>1038</v>
      </c>
      <c r="D3455" s="13" t="s">
        <v>126</v>
      </c>
      <c r="E3455" s="7" t="s">
        <v>6051</v>
      </c>
      <c r="F3455" s="7"/>
      <c r="G3455" s="13" t="s">
        <v>122</v>
      </c>
      <c r="H3455" s="13" t="s">
        <v>6038</v>
      </c>
      <c r="I3455" s="13" t="s">
        <v>1275</v>
      </c>
    </row>
    <row r="3456" spans="1:9" ht="18" x14ac:dyDescent="0.25">
      <c r="A3456" s="15" t="s">
        <v>1037</v>
      </c>
      <c r="B3456" s="15" t="s">
        <v>109</v>
      </c>
      <c r="C3456" s="9" t="s">
        <v>1038</v>
      </c>
      <c r="D3456" s="15" t="s">
        <v>126</v>
      </c>
      <c r="E3456" s="9" t="s">
        <v>6052</v>
      </c>
      <c r="F3456" s="9"/>
      <c r="G3456" s="15" t="s">
        <v>122</v>
      </c>
      <c r="H3456" s="15" t="s">
        <v>6038</v>
      </c>
      <c r="I3456" s="15" t="s">
        <v>1275</v>
      </c>
    </row>
    <row r="3457" spans="1:9" ht="18" x14ac:dyDescent="0.25">
      <c r="A3457" s="13" t="s">
        <v>1037</v>
      </c>
      <c r="B3457" s="13" t="s">
        <v>109</v>
      </c>
      <c r="C3457" s="7" t="s">
        <v>1038</v>
      </c>
      <c r="D3457" s="13" t="s">
        <v>126</v>
      </c>
      <c r="E3457" s="7" t="s">
        <v>6053</v>
      </c>
      <c r="F3457" s="7"/>
      <c r="G3457" s="13" t="s">
        <v>122</v>
      </c>
      <c r="H3457" s="13" t="s">
        <v>6038</v>
      </c>
      <c r="I3457" s="13" t="s">
        <v>1275</v>
      </c>
    </row>
    <row r="3458" spans="1:9" ht="18" x14ac:dyDescent="0.25">
      <c r="A3458" s="15" t="s">
        <v>1037</v>
      </c>
      <c r="B3458" s="15" t="s">
        <v>109</v>
      </c>
      <c r="C3458" s="9" t="s">
        <v>1038</v>
      </c>
      <c r="D3458" s="15" t="s">
        <v>126</v>
      </c>
      <c r="E3458" s="9" t="s">
        <v>6054</v>
      </c>
      <c r="F3458" s="9"/>
      <c r="G3458" s="15" t="s">
        <v>121</v>
      </c>
      <c r="H3458" s="15" t="s">
        <v>6038</v>
      </c>
      <c r="I3458" s="15" t="s">
        <v>1275</v>
      </c>
    </row>
    <row r="3459" spans="1:9" ht="18" x14ac:dyDescent="0.25">
      <c r="A3459" s="13" t="s">
        <v>1037</v>
      </c>
      <c r="B3459" s="13" t="s">
        <v>109</v>
      </c>
      <c r="C3459" s="7" t="s">
        <v>1038</v>
      </c>
      <c r="D3459" s="13" t="s">
        <v>126</v>
      </c>
      <c r="E3459" s="7" t="s">
        <v>6055</v>
      </c>
      <c r="F3459" s="7"/>
      <c r="G3459" s="13" t="s">
        <v>122</v>
      </c>
      <c r="H3459" s="13" t="s">
        <v>1042</v>
      </c>
      <c r="I3459" s="13" t="s">
        <v>1275</v>
      </c>
    </row>
    <row r="3460" spans="1:9" ht="18" x14ac:dyDescent="0.25">
      <c r="A3460" s="15" t="s">
        <v>1037</v>
      </c>
      <c r="B3460" s="15" t="s">
        <v>109</v>
      </c>
      <c r="C3460" s="9" t="s">
        <v>1038</v>
      </c>
      <c r="D3460" s="15" t="s">
        <v>126</v>
      </c>
      <c r="E3460" s="9" t="s">
        <v>6056</v>
      </c>
      <c r="F3460" s="9"/>
      <c r="G3460" s="15" t="s">
        <v>122</v>
      </c>
      <c r="H3460" s="15" t="s">
        <v>1042</v>
      </c>
      <c r="I3460" s="15" t="s">
        <v>1275</v>
      </c>
    </row>
    <row r="3461" spans="1:9" ht="18" x14ac:dyDescent="0.25">
      <c r="A3461" s="13" t="s">
        <v>1037</v>
      </c>
      <c r="B3461" s="13" t="s">
        <v>109</v>
      </c>
      <c r="C3461" s="7" t="s">
        <v>1038</v>
      </c>
      <c r="D3461" s="13" t="s">
        <v>126</v>
      </c>
      <c r="E3461" s="7" t="s">
        <v>6057</v>
      </c>
      <c r="F3461" s="7"/>
      <c r="G3461" s="13" t="s">
        <v>122</v>
      </c>
      <c r="H3461" s="13" t="s">
        <v>1042</v>
      </c>
      <c r="I3461" s="13" t="s">
        <v>1275</v>
      </c>
    </row>
    <row r="3462" spans="1:9" ht="18" x14ac:dyDescent="0.25">
      <c r="A3462" s="15" t="s">
        <v>1037</v>
      </c>
      <c r="B3462" s="15" t="s">
        <v>109</v>
      </c>
      <c r="C3462" s="9" t="s">
        <v>1038</v>
      </c>
      <c r="D3462" s="15" t="s">
        <v>126</v>
      </c>
      <c r="E3462" s="9" t="s">
        <v>6058</v>
      </c>
      <c r="F3462" s="9"/>
      <c r="G3462" s="15" t="s">
        <v>122</v>
      </c>
      <c r="H3462" s="15" t="s">
        <v>1047</v>
      </c>
      <c r="I3462" s="15" t="s">
        <v>1275</v>
      </c>
    </row>
    <row r="3463" spans="1:9" ht="36" x14ac:dyDescent="0.25">
      <c r="A3463" s="13" t="s">
        <v>1040</v>
      </c>
      <c r="B3463" s="13" t="s">
        <v>109</v>
      </c>
      <c r="C3463" s="7" t="s">
        <v>1041</v>
      </c>
      <c r="D3463" s="13" t="s">
        <v>126</v>
      </c>
      <c r="E3463" s="7" t="s">
        <v>6059</v>
      </c>
      <c r="F3463" s="7" t="s">
        <v>6060</v>
      </c>
      <c r="G3463" s="13" t="s">
        <v>121</v>
      </c>
      <c r="H3463" s="13" t="s">
        <v>1042</v>
      </c>
      <c r="I3463" s="13"/>
    </row>
    <row r="3464" spans="1:9" ht="36" x14ac:dyDescent="0.25">
      <c r="A3464" s="15" t="s">
        <v>1043</v>
      </c>
      <c r="B3464" s="15" t="s">
        <v>109</v>
      </c>
      <c r="C3464" s="9" t="s">
        <v>1044</v>
      </c>
      <c r="D3464" s="15" t="s">
        <v>126</v>
      </c>
      <c r="E3464" s="9" t="s">
        <v>6061</v>
      </c>
      <c r="F3464" s="9" t="s">
        <v>6062</v>
      </c>
      <c r="G3464" s="15" t="s">
        <v>122</v>
      </c>
      <c r="H3464" s="15" t="s">
        <v>1042</v>
      </c>
      <c r="I3464" s="15"/>
    </row>
    <row r="3465" spans="1:9" ht="36" x14ac:dyDescent="0.25">
      <c r="A3465" s="13" t="s">
        <v>1043</v>
      </c>
      <c r="B3465" s="13" t="s">
        <v>109</v>
      </c>
      <c r="C3465" s="7" t="s">
        <v>1044</v>
      </c>
      <c r="D3465" s="13" t="s">
        <v>126</v>
      </c>
      <c r="E3465" s="7" t="s">
        <v>6063</v>
      </c>
      <c r="F3465" s="7"/>
      <c r="G3465" s="13" t="s">
        <v>122</v>
      </c>
      <c r="H3465" s="13" t="s">
        <v>1042</v>
      </c>
      <c r="I3465" s="13"/>
    </row>
    <row r="3466" spans="1:9" ht="36" x14ac:dyDescent="0.25">
      <c r="A3466" s="15" t="s">
        <v>1043</v>
      </c>
      <c r="B3466" s="15" t="s">
        <v>109</v>
      </c>
      <c r="C3466" s="9" t="s">
        <v>1044</v>
      </c>
      <c r="D3466" s="15" t="s">
        <v>126</v>
      </c>
      <c r="E3466" s="9" t="s">
        <v>6064</v>
      </c>
      <c r="F3466" s="9" t="s">
        <v>6065</v>
      </c>
      <c r="G3466" s="15" t="s">
        <v>122</v>
      </c>
      <c r="H3466" s="15" t="s">
        <v>1042</v>
      </c>
      <c r="I3466" s="15"/>
    </row>
    <row r="3467" spans="1:9" ht="18" x14ac:dyDescent="0.25">
      <c r="A3467" s="13" t="s">
        <v>1043</v>
      </c>
      <c r="B3467" s="13" t="s">
        <v>109</v>
      </c>
      <c r="C3467" s="7" t="s">
        <v>1044</v>
      </c>
      <c r="D3467" s="13" t="s">
        <v>126</v>
      </c>
      <c r="E3467" s="7" t="s">
        <v>6066</v>
      </c>
      <c r="F3467" s="7"/>
      <c r="G3467" s="13" t="s">
        <v>122</v>
      </c>
      <c r="H3467" s="13" t="s">
        <v>1042</v>
      </c>
      <c r="I3467" s="13"/>
    </row>
    <row r="3468" spans="1:9" ht="18" x14ac:dyDescent="0.25">
      <c r="A3468" s="15" t="s">
        <v>1045</v>
      </c>
      <c r="B3468" s="15" t="s">
        <v>109</v>
      </c>
      <c r="C3468" s="9" t="s">
        <v>1046</v>
      </c>
      <c r="D3468" s="15" t="s">
        <v>126</v>
      </c>
      <c r="E3468" s="9" t="s">
        <v>6067</v>
      </c>
      <c r="F3468" s="9"/>
      <c r="G3468" s="15" t="s">
        <v>123</v>
      </c>
      <c r="H3468" s="15" t="s">
        <v>1047</v>
      </c>
      <c r="I3468" s="15"/>
    </row>
    <row r="3469" spans="1:9" ht="18" x14ac:dyDescent="0.25">
      <c r="A3469" s="13" t="s">
        <v>1045</v>
      </c>
      <c r="B3469" s="13" t="s">
        <v>109</v>
      </c>
      <c r="C3469" s="7" t="s">
        <v>1046</v>
      </c>
      <c r="D3469" s="13" t="s">
        <v>126</v>
      </c>
      <c r="E3469" s="7" t="s">
        <v>6068</v>
      </c>
      <c r="F3469" s="7"/>
      <c r="G3469" s="13" t="s">
        <v>122</v>
      </c>
      <c r="H3469" s="13" t="s">
        <v>1047</v>
      </c>
      <c r="I3469" s="13"/>
    </row>
    <row r="3470" spans="1:9" ht="18" x14ac:dyDescent="0.25">
      <c r="A3470" s="15" t="s">
        <v>1045</v>
      </c>
      <c r="B3470" s="15" t="s">
        <v>109</v>
      </c>
      <c r="C3470" s="9" t="s">
        <v>1046</v>
      </c>
      <c r="D3470" s="15" t="s">
        <v>126</v>
      </c>
      <c r="E3470" s="9" t="s">
        <v>6069</v>
      </c>
      <c r="F3470" s="9"/>
      <c r="G3470" s="15" t="s">
        <v>122</v>
      </c>
      <c r="H3470" s="15" t="s">
        <v>1047</v>
      </c>
      <c r="I3470" s="15"/>
    </row>
    <row r="3471" spans="1:9" ht="18" x14ac:dyDescent="0.25">
      <c r="A3471" s="13" t="s">
        <v>1045</v>
      </c>
      <c r="B3471" s="13" t="s">
        <v>109</v>
      </c>
      <c r="C3471" s="7" t="s">
        <v>1046</v>
      </c>
      <c r="D3471" s="13" t="s">
        <v>126</v>
      </c>
      <c r="E3471" s="7" t="s">
        <v>6070</v>
      </c>
      <c r="F3471" s="7"/>
      <c r="G3471" s="13" t="s">
        <v>122</v>
      </c>
      <c r="H3471" s="13" t="s">
        <v>1047</v>
      </c>
      <c r="I3471" s="13"/>
    </row>
    <row r="3472" spans="1:9" ht="18" x14ac:dyDescent="0.25">
      <c r="A3472" s="15" t="s">
        <v>1045</v>
      </c>
      <c r="B3472" s="15" t="s">
        <v>109</v>
      </c>
      <c r="C3472" s="9" t="s">
        <v>1046</v>
      </c>
      <c r="D3472" s="15" t="s">
        <v>126</v>
      </c>
      <c r="E3472" s="9" t="s">
        <v>6071</v>
      </c>
      <c r="F3472" s="9"/>
      <c r="G3472" s="15" t="s">
        <v>122</v>
      </c>
      <c r="H3472" s="15" t="s">
        <v>1047</v>
      </c>
      <c r="I3472" s="15"/>
    </row>
    <row r="3473" spans="1:9" ht="18" x14ac:dyDescent="0.25">
      <c r="A3473" s="13" t="s">
        <v>1045</v>
      </c>
      <c r="B3473" s="13" t="s">
        <v>109</v>
      </c>
      <c r="C3473" s="7" t="s">
        <v>1046</v>
      </c>
      <c r="D3473" s="13" t="s">
        <v>126</v>
      </c>
      <c r="E3473" s="7" t="s">
        <v>6072</v>
      </c>
      <c r="F3473" s="7"/>
      <c r="G3473" s="13" t="s">
        <v>122</v>
      </c>
      <c r="H3473" s="13" t="s">
        <v>1047</v>
      </c>
      <c r="I3473" s="13"/>
    </row>
    <row r="3474" spans="1:9" ht="18" x14ac:dyDescent="0.25">
      <c r="A3474" s="15" t="s">
        <v>1045</v>
      </c>
      <c r="B3474" s="15" t="s">
        <v>109</v>
      </c>
      <c r="C3474" s="9" t="s">
        <v>1046</v>
      </c>
      <c r="D3474" s="15" t="s">
        <v>126</v>
      </c>
      <c r="E3474" s="9" t="s">
        <v>6073</v>
      </c>
      <c r="F3474" s="9"/>
      <c r="G3474" s="15" t="s">
        <v>122</v>
      </c>
      <c r="H3474" s="15" t="s">
        <v>1047</v>
      </c>
      <c r="I3474" s="15"/>
    </row>
    <row r="3475" spans="1:9" ht="18" x14ac:dyDescent="0.25">
      <c r="A3475" s="13" t="s">
        <v>1045</v>
      </c>
      <c r="B3475" s="13" t="s">
        <v>109</v>
      </c>
      <c r="C3475" s="7" t="s">
        <v>1046</v>
      </c>
      <c r="D3475" s="13" t="s">
        <v>126</v>
      </c>
      <c r="E3475" s="7" t="s">
        <v>6074</v>
      </c>
      <c r="F3475" s="7"/>
      <c r="G3475" s="13" t="s">
        <v>122</v>
      </c>
      <c r="H3475" s="13" t="s">
        <v>1047</v>
      </c>
      <c r="I3475" s="13"/>
    </row>
    <row r="3476" spans="1:9" ht="18" x14ac:dyDescent="0.25">
      <c r="A3476" s="15" t="s">
        <v>1045</v>
      </c>
      <c r="B3476" s="15" t="s">
        <v>109</v>
      </c>
      <c r="C3476" s="9" t="s">
        <v>1046</v>
      </c>
      <c r="D3476" s="15" t="s">
        <v>126</v>
      </c>
      <c r="E3476" s="9" t="s">
        <v>6075</v>
      </c>
      <c r="F3476" s="9"/>
      <c r="G3476" s="15" t="s">
        <v>122</v>
      </c>
      <c r="H3476" s="15" t="s">
        <v>1047</v>
      </c>
      <c r="I3476" s="15"/>
    </row>
    <row r="3477" spans="1:9" ht="36" x14ac:dyDescent="0.25">
      <c r="A3477" s="13" t="s">
        <v>1045</v>
      </c>
      <c r="B3477" s="13" t="s">
        <v>109</v>
      </c>
      <c r="C3477" s="7" t="s">
        <v>1046</v>
      </c>
      <c r="D3477" s="13" t="s">
        <v>126</v>
      </c>
      <c r="E3477" s="7" t="s">
        <v>6076</v>
      </c>
      <c r="F3477" s="7"/>
      <c r="G3477" s="13" t="s">
        <v>121</v>
      </c>
      <c r="H3477" s="13" t="s">
        <v>1047</v>
      </c>
      <c r="I3477" s="13"/>
    </row>
    <row r="3478" spans="1:9" ht="18" x14ac:dyDescent="0.25">
      <c r="A3478" s="15" t="s">
        <v>1045</v>
      </c>
      <c r="B3478" s="15" t="s">
        <v>109</v>
      </c>
      <c r="C3478" s="9" t="s">
        <v>1046</v>
      </c>
      <c r="D3478" s="15" t="s">
        <v>126</v>
      </c>
      <c r="E3478" s="9" t="s">
        <v>6077</v>
      </c>
      <c r="F3478" s="9" t="s">
        <v>6078</v>
      </c>
      <c r="G3478" s="15" t="s">
        <v>121</v>
      </c>
      <c r="H3478" s="15" t="s">
        <v>1047</v>
      </c>
      <c r="I3478" s="15"/>
    </row>
    <row r="3479" spans="1:9" ht="36" x14ac:dyDescent="0.25">
      <c r="A3479" s="13" t="s">
        <v>1048</v>
      </c>
      <c r="B3479" s="13" t="s">
        <v>109</v>
      </c>
      <c r="C3479" s="7" t="s">
        <v>1049</v>
      </c>
      <c r="D3479" s="13" t="s">
        <v>127</v>
      </c>
      <c r="E3479" s="7" t="s">
        <v>6079</v>
      </c>
      <c r="F3479" s="7"/>
      <c r="G3479" s="13" t="s">
        <v>121</v>
      </c>
      <c r="H3479" s="13" t="s">
        <v>1047</v>
      </c>
      <c r="I3479" s="13" t="s">
        <v>1275</v>
      </c>
    </row>
    <row r="3480" spans="1:9" ht="36" x14ac:dyDescent="0.25">
      <c r="A3480" s="15" t="s">
        <v>1048</v>
      </c>
      <c r="B3480" s="15" t="s">
        <v>109</v>
      </c>
      <c r="C3480" s="9" t="s">
        <v>1049</v>
      </c>
      <c r="D3480" s="15" t="s">
        <v>127</v>
      </c>
      <c r="E3480" s="9" t="s">
        <v>6080</v>
      </c>
      <c r="F3480" s="9"/>
      <c r="G3480" s="15" t="s">
        <v>122</v>
      </c>
      <c r="H3480" s="15" t="s">
        <v>1047</v>
      </c>
      <c r="I3480" s="15" t="s">
        <v>1275</v>
      </c>
    </row>
    <row r="3481" spans="1:9" ht="36" x14ac:dyDescent="0.25">
      <c r="A3481" s="13" t="s">
        <v>1048</v>
      </c>
      <c r="B3481" s="13" t="s">
        <v>109</v>
      </c>
      <c r="C3481" s="7" t="s">
        <v>1049</v>
      </c>
      <c r="D3481" s="13" t="s">
        <v>127</v>
      </c>
      <c r="E3481" s="7" t="s">
        <v>6081</v>
      </c>
      <c r="F3481" s="7"/>
      <c r="G3481" s="13" t="s">
        <v>122</v>
      </c>
      <c r="H3481" s="13" t="s">
        <v>1047</v>
      </c>
      <c r="I3481" s="13" t="s">
        <v>1275</v>
      </c>
    </row>
    <row r="3482" spans="1:9" ht="36" x14ac:dyDescent="0.25">
      <c r="A3482" s="15" t="s">
        <v>1048</v>
      </c>
      <c r="B3482" s="15" t="s">
        <v>109</v>
      </c>
      <c r="C3482" s="9" t="s">
        <v>1049</v>
      </c>
      <c r="D3482" s="15" t="s">
        <v>127</v>
      </c>
      <c r="E3482" s="9" t="s">
        <v>6082</v>
      </c>
      <c r="F3482" s="9"/>
      <c r="G3482" s="15" t="s">
        <v>122</v>
      </c>
      <c r="H3482" s="15" t="s">
        <v>1047</v>
      </c>
      <c r="I3482" s="15" t="s">
        <v>1275</v>
      </c>
    </row>
    <row r="3483" spans="1:9" ht="36" x14ac:dyDescent="0.25">
      <c r="A3483" s="13" t="s">
        <v>1048</v>
      </c>
      <c r="B3483" s="13" t="s">
        <v>109</v>
      </c>
      <c r="C3483" s="7" t="s">
        <v>1049</v>
      </c>
      <c r="D3483" s="13" t="s">
        <v>127</v>
      </c>
      <c r="E3483" s="7" t="s">
        <v>6083</v>
      </c>
      <c r="F3483" s="7"/>
      <c r="G3483" s="13" t="s">
        <v>122</v>
      </c>
      <c r="H3483" s="13" t="s">
        <v>6084</v>
      </c>
      <c r="I3483" s="13" t="s">
        <v>1275</v>
      </c>
    </row>
    <row r="3484" spans="1:9" ht="36" x14ac:dyDescent="0.25">
      <c r="A3484" s="15" t="s">
        <v>1048</v>
      </c>
      <c r="B3484" s="15" t="s">
        <v>109</v>
      </c>
      <c r="C3484" s="9" t="s">
        <v>1049</v>
      </c>
      <c r="D3484" s="15" t="s">
        <v>127</v>
      </c>
      <c r="E3484" s="9" t="s">
        <v>6085</v>
      </c>
      <c r="F3484" s="9"/>
      <c r="G3484" s="15" t="s">
        <v>122</v>
      </c>
      <c r="H3484" s="15" t="s">
        <v>6084</v>
      </c>
      <c r="I3484" s="15" t="s">
        <v>1275</v>
      </c>
    </row>
    <row r="3485" spans="1:9" ht="36" x14ac:dyDescent="0.25">
      <c r="A3485" s="13" t="s">
        <v>1048</v>
      </c>
      <c r="B3485" s="13" t="s">
        <v>109</v>
      </c>
      <c r="C3485" s="7" t="s">
        <v>1049</v>
      </c>
      <c r="D3485" s="13" t="s">
        <v>127</v>
      </c>
      <c r="E3485" s="7" t="s">
        <v>6086</v>
      </c>
      <c r="F3485" s="7"/>
      <c r="G3485" s="13" t="s">
        <v>122</v>
      </c>
      <c r="H3485" s="13" t="s">
        <v>6084</v>
      </c>
      <c r="I3485" s="13" t="s">
        <v>1275</v>
      </c>
    </row>
    <row r="3486" spans="1:9" ht="36" x14ac:dyDescent="0.25">
      <c r="A3486" s="15" t="s">
        <v>1048</v>
      </c>
      <c r="B3486" s="15" t="s">
        <v>109</v>
      </c>
      <c r="C3486" s="9" t="s">
        <v>1049</v>
      </c>
      <c r="D3486" s="15" t="s">
        <v>127</v>
      </c>
      <c r="E3486" s="9" t="s">
        <v>6087</v>
      </c>
      <c r="F3486" s="9"/>
      <c r="G3486" s="15" t="s">
        <v>122</v>
      </c>
      <c r="H3486" s="15" t="s">
        <v>6084</v>
      </c>
      <c r="I3486" s="15" t="s">
        <v>1275</v>
      </c>
    </row>
    <row r="3487" spans="1:9" ht="36" x14ac:dyDescent="0.25">
      <c r="A3487" s="13" t="s">
        <v>1048</v>
      </c>
      <c r="B3487" s="13" t="s">
        <v>109</v>
      </c>
      <c r="C3487" s="7" t="s">
        <v>1049</v>
      </c>
      <c r="D3487" s="13" t="s">
        <v>127</v>
      </c>
      <c r="E3487" s="7" t="s">
        <v>6088</v>
      </c>
      <c r="F3487" s="7"/>
      <c r="G3487" s="13" t="s">
        <v>122</v>
      </c>
      <c r="H3487" s="13" t="s">
        <v>6084</v>
      </c>
      <c r="I3487" s="13" t="s">
        <v>1275</v>
      </c>
    </row>
    <row r="3488" spans="1:9" ht="36" x14ac:dyDescent="0.25">
      <c r="A3488" s="15" t="s">
        <v>1048</v>
      </c>
      <c r="B3488" s="15" t="s">
        <v>109</v>
      </c>
      <c r="C3488" s="9" t="s">
        <v>1049</v>
      </c>
      <c r="D3488" s="15" t="s">
        <v>127</v>
      </c>
      <c r="E3488" s="9" t="s">
        <v>6089</v>
      </c>
      <c r="F3488" s="9"/>
      <c r="G3488" s="15" t="s">
        <v>122</v>
      </c>
      <c r="H3488" s="15" t="s">
        <v>6084</v>
      </c>
      <c r="I3488" s="15" t="s">
        <v>1275</v>
      </c>
    </row>
    <row r="3489" spans="1:9" ht="36" x14ac:dyDescent="0.25">
      <c r="A3489" s="13" t="s">
        <v>1048</v>
      </c>
      <c r="B3489" s="13" t="s">
        <v>109</v>
      </c>
      <c r="C3489" s="7" t="s">
        <v>1049</v>
      </c>
      <c r="D3489" s="13" t="s">
        <v>127</v>
      </c>
      <c r="E3489" s="7" t="s">
        <v>6090</v>
      </c>
      <c r="F3489" s="7"/>
      <c r="G3489" s="13" t="s">
        <v>122</v>
      </c>
      <c r="H3489" s="13" t="s">
        <v>6084</v>
      </c>
      <c r="I3489" s="13" t="s">
        <v>1275</v>
      </c>
    </row>
    <row r="3490" spans="1:9" ht="36" x14ac:dyDescent="0.25">
      <c r="A3490" s="15" t="s">
        <v>1048</v>
      </c>
      <c r="B3490" s="15" t="s">
        <v>109</v>
      </c>
      <c r="C3490" s="9" t="s">
        <v>1049</v>
      </c>
      <c r="D3490" s="15" t="s">
        <v>127</v>
      </c>
      <c r="E3490" s="9" t="s">
        <v>6091</v>
      </c>
      <c r="F3490" s="9"/>
      <c r="G3490" s="15" t="s">
        <v>122</v>
      </c>
      <c r="H3490" s="15" t="s">
        <v>6084</v>
      </c>
      <c r="I3490" s="15" t="s">
        <v>1275</v>
      </c>
    </row>
    <row r="3491" spans="1:9" ht="18" x14ac:dyDescent="0.25">
      <c r="A3491" s="13" t="s">
        <v>1051</v>
      </c>
      <c r="B3491" s="13" t="s">
        <v>109</v>
      </c>
      <c r="C3491" s="7" t="s">
        <v>1052</v>
      </c>
      <c r="D3491" s="13" t="s">
        <v>125</v>
      </c>
      <c r="E3491" s="7" t="s">
        <v>6092</v>
      </c>
      <c r="F3491" s="7"/>
      <c r="G3491" s="13" t="s">
        <v>123</v>
      </c>
      <c r="H3491" s="13" t="s">
        <v>6084</v>
      </c>
      <c r="I3491" s="13" t="s">
        <v>1275</v>
      </c>
    </row>
    <row r="3492" spans="1:9" ht="18" x14ac:dyDescent="0.25">
      <c r="A3492" s="15" t="s">
        <v>1051</v>
      </c>
      <c r="B3492" s="15" t="s">
        <v>109</v>
      </c>
      <c r="C3492" s="9" t="s">
        <v>1052</v>
      </c>
      <c r="D3492" s="15" t="s">
        <v>125</v>
      </c>
      <c r="E3492" s="9" t="s">
        <v>6093</v>
      </c>
      <c r="F3492" s="9"/>
      <c r="G3492" s="15" t="s">
        <v>122</v>
      </c>
      <c r="H3492" s="15" t="s">
        <v>6084</v>
      </c>
      <c r="I3492" s="15" t="s">
        <v>1275</v>
      </c>
    </row>
    <row r="3493" spans="1:9" ht="18" x14ac:dyDescent="0.25">
      <c r="A3493" s="13" t="s">
        <v>1051</v>
      </c>
      <c r="B3493" s="13" t="s">
        <v>109</v>
      </c>
      <c r="C3493" s="7" t="s">
        <v>1052</v>
      </c>
      <c r="D3493" s="13" t="s">
        <v>126</v>
      </c>
      <c r="E3493" s="7" t="s">
        <v>6094</v>
      </c>
      <c r="F3493" s="7"/>
      <c r="G3493" s="13" t="s">
        <v>122</v>
      </c>
      <c r="H3493" s="13" t="s">
        <v>6084</v>
      </c>
      <c r="I3493" s="13" t="s">
        <v>1275</v>
      </c>
    </row>
    <row r="3494" spans="1:9" ht="18" x14ac:dyDescent="0.25">
      <c r="A3494" s="15" t="s">
        <v>1051</v>
      </c>
      <c r="B3494" s="15" t="s">
        <v>109</v>
      </c>
      <c r="C3494" s="9" t="s">
        <v>1052</v>
      </c>
      <c r="D3494" s="15" t="s">
        <v>126</v>
      </c>
      <c r="E3494" s="9" t="s">
        <v>6095</v>
      </c>
      <c r="F3494" s="9"/>
      <c r="G3494" s="15" t="s">
        <v>122</v>
      </c>
      <c r="H3494" s="15" t="s">
        <v>6084</v>
      </c>
      <c r="I3494" s="15" t="s">
        <v>1275</v>
      </c>
    </row>
    <row r="3495" spans="1:9" ht="18" x14ac:dyDescent="0.25">
      <c r="A3495" s="13" t="s">
        <v>1051</v>
      </c>
      <c r="B3495" s="13" t="s">
        <v>109</v>
      </c>
      <c r="C3495" s="7" t="s">
        <v>1052</v>
      </c>
      <c r="D3495" s="13" t="s">
        <v>126</v>
      </c>
      <c r="E3495" s="7" t="s">
        <v>6096</v>
      </c>
      <c r="F3495" s="7"/>
      <c r="G3495" s="13" t="s">
        <v>122</v>
      </c>
      <c r="H3495" s="13" t="s">
        <v>6084</v>
      </c>
      <c r="I3495" s="13" t="s">
        <v>1275</v>
      </c>
    </row>
    <row r="3496" spans="1:9" ht="18" x14ac:dyDescent="0.25">
      <c r="A3496" s="15" t="s">
        <v>1051</v>
      </c>
      <c r="B3496" s="15" t="s">
        <v>109</v>
      </c>
      <c r="C3496" s="9" t="s">
        <v>1052</v>
      </c>
      <c r="D3496" s="15" t="s">
        <v>126</v>
      </c>
      <c r="E3496" s="9" t="s">
        <v>6097</v>
      </c>
      <c r="F3496" s="9"/>
      <c r="G3496" s="15" t="s">
        <v>122</v>
      </c>
      <c r="H3496" s="15" t="s">
        <v>6084</v>
      </c>
      <c r="I3496" s="15" t="s">
        <v>1275</v>
      </c>
    </row>
    <row r="3497" spans="1:9" ht="36" x14ac:dyDescent="0.25">
      <c r="A3497" s="13" t="s">
        <v>1051</v>
      </c>
      <c r="B3497" s="13" t="s">
        <v>109</v>
      </c>
      <c r="C3497" s="7" t="s">
        <v>1052</v>
      </c>
      <c r="D3497" s="13" t="s">
        <v>126</v>
      </c>
      <c r="E3497" s="7" t="s">
        <v>6098</v>
      </c>
      <c r="F3497" s="7"/>
      <c r="G3497" s="13" t="s">
        <v>122</v>
      </c>
      <c r="H3497" s="13" t="s">
        <v>6099</v>
      </c>
      <c r="I3497" s="13"/>
    </row>
    <row r="3498" spans="1:9" ht="18" x14ac:dyDescent="0.25">
      <c r="A3498" s="15" t="s">
        <v>1051</v>
      </c>
      <c r="B3498" s="15" t="s">
        <v>109</v>
      </c>
      <c r="C3498" s="9" t="s">
        <v>1052</v>
      </c>
      <c r="D3498" s="15" t="s">
        <v>126</v>
      </c>
      <c r="E3498" s="9" t="s">
        <v>6100</v>
      </c>
      <c r="F3498" s="9"/>
      <c r="G3498" s="15" t="s">
        <v>122</v>
      </c>
      <c r="H3498" s="15" t="s">
        <v>1056</v>
      </c>
      <c r="I3498" s="15" t="s">
        <v>1275</v>
      </c>
    </row>
    <row r="3499" spans="1:9" ht="18" x14ac:dyDescent="0.25">
      <c r="A3499" s="13" t="s">
        <v>1051</v>
      </c>
      <c r="B3499" s="13" t="s">
        <v>109</v>
      </c>
      <c r="C3499" s="7" t="s">
        <v>1052</v>
      </c>
      <c r="D3499" s="13" t="s">
        <v>126</v>
      </c>
      <c r="E3499" s="7" t="s">
        <v>6101</v>
      </c>
      <c r="F3499" s="7"/>
      <c r="G3499" s="13" t="s">
        <v>121</v>
      </c>
      <c r="H3499" s="13" t="s">
        <v>1056</v>
      </c>
      <c r="I3499" s="13" t="s">
        <v>1275</v>
      </c>
    </row>
    <row r="3500" spans="1:9" ht="18" x14ac:dyDescent="0.25">
      <c r="A3500" s="15" t="s">
        <v>1054</v>
      </c>
      <c r="B3500" s="15" t="s">
        <v>109</v>
      </c>
      <c r="C3500" s="9" t="s">
        <v>1055</v>
      </c>
      <c r="D3500" s="15" t="s">
        <v>125</v>
      </c>
      <c r="E3500" s="9" t="s">
        <v>6102</v>
      </c>
      <c r="F3500" s="9"/>
      <c r="G3500" s="15" t="s">
        <v>123</v>
      </c>
      <c r="H3500" s="15" t="s">
        <v>1056</v>
      </c>
      <c r="I3500" s="15"/>
    </row>
    <row r="3501" spans="1:9" ht="36" x14ac:dyDescent="0.25">
      <c r="A3501" s="13" t="s">
        <v>1054</v>
      </c>
      <c r="B3501" s="13" t="s">
        <v>109</v>
      </c>
      <c r="C3501" s="7" t="s">
        <v>1055</v>
      </c>
      <c r="D3501" s="13" t="s">
        <v>126</v>
      </c>
      <c r="E3501" s="7" t="s">
        <v>6103</v>
      </c>
      <c r="F3501" s="7"/>
      <c r="G3501" s="13" t="s">
        <v>122</v>
      </c>
      <c r="H3501" s="13" t="s">
        <v>1056</v>
      </c>
      <c r="I3501" s="13"/>
    </row>
    <row r="3502" spans="1:9" ht="18" x14ac:dyDescent="0.25">
      <c r="A3502" s="15" t="s">
        <v>1054</v>
      </c>
      <c r="B3502" s="15" t="s">
        <v>109</v>
      </c>
      <c r="C3502" s="9" t="s">
        <v>1055</v>
      </c>
      <c r="D3502" s="15" t="s">
        <v>126</v>
      </c>
      <c r="E3502" s="9" t="s">
        <v>6104</v>
      </c>
      <c r="F3502" s="9"/>
      <c r="G3502" s="15" t="s">
        <v>122</v>
      </c>
      <c r="H3502" s="15" t="s">
        <v>1056</v>
      </c>
      <c r="I3502" s="15"/>
    </row>
    <row r="3503" spans="1:9" ht="18" x14ac:dyDescent="0.25">
      <c r="A3503" s="13" t="s">
        <v>1054</v>
      </c>
      <c r="B3503" s="13" t="s">
        <v>109</v>
      </c>
      <c r="C3503" s="7" t="s">
        <v>1055</v>
      </c>
      <c r="D3503" s="13" t="s">
        <v>126</v>
      </c>
      <c r="E3503" s="7" t="s">
        <v>6105</v>
      </c>
      <c r="F3503" s="7"/>
      <c r="G3503" s="13" t="s">
        <v>122</v>
      </c>
      <c r="H3503" s="13" t="s">
        <v>1056</v>
      </c>
      <c r="I3503" s="13"/>
    </row>
    <row r="3504" spans="1:9" ht="18" x14ac:dyDescent="0.25">
      <c r="A3504" s="15" t="s">
        <v>1057</v>
      </c>
      <c r="B3504" s="15" t="s">
        <v>109</v>
      </c>
      <c r="C3504" s="9" t="s">
        <v>1058</v>
      </c>
      <c r="D3504" s="15" t="s">
        <v>124</v>
      </c>
      <c r="E3504" s="9" t="s">
        <v>6106</v>
      </c>
      <c r="F3504" s="9"/>
      <c r="G3504" s="15" t="s">
        <v>123</v>
      </c>
      <c r="H3504" s="15" t="s">
        <v>1059</v>
      </c>
      <c r="I3504" s="15"/>
    </row>
    <row r="3505" spans="1:9" ht="18" x14ac:dyDescent="0.25">
      <c r="A3505" s="13" t="s">
        <v>1057</v>
      </c>
      <c r="B3505" s="13" t="s">
        <v>109</v>
      </c>
      <c r="C3505" s="7" t="s">
        <v>1058</v>
      </c>
      <c r="D3505" s="13" t="s">
        <v>124</v>
      </c>
      <c r="E3505" s="7" t="s">
        <v>6107</v>
      </c>
      <c r="F3505" s="7"/>
      <c r="G3505" s="13" t="s">
        <v>123</v>
      </c>
      <c r="H3505" s="13" t="s">
        <v>1059</v>
      </c>
      <c r="I3505" s="13"/>
    </row>
    <row r="3506" spans="1:9" ht="18" x14ac:dyDescent="0.25">
      <c r="A3506" s="15" t="s">
        <v>1057</v>
      </c>
      <c r="B3506" s="15" t="s">
        <v>109</v>
      </c>
      <c r="C3506" s="9" t="s">
        <v>1058</v>
      </c>
      <c r="D3506" s="15" t="s">
        <v>124</v>
      </c>
      <c r="E3506" s="9" t="s">
        <v>6108</v>
      </c>
      <c r="F3506" s="9"/>
      <c r="G3506" s="15" t="s">
        <v>123</v>
      </c>
      <c r="H3506" s="15" t="s">
        <v>1059</v>
      </c>
      <c r="I3506" s="15"/>
    </row>
    <row r="3507" spans="1:9" ht="36" x14ac:dyDescent="0.25">
      <c r="A3507" s="13" t="s">
        <v>1057</v>
      </c>
      <c r="B3507" s="13" t="s">
        <v>109</v>
      </c>
      <c r="C3507" s="7" t="s">
        <v>1058</v>
      </c>
      <c r="D3507" s="13" t="s">
        <v>124</v>
      </c>
      <c r="E3507" s="7" t="s">
        <v>6109</v>
      </c>
      <c r="F3507" s="7"/>
      <c r="G3507" s="13" t="s">
        <v>123</v>
      </c>
      <c r="H3507" s="13" t="s">
        <v>1059</v>
      </c>
      <c r="I3507" s="13"/>
    </row>
    <row r="3508" spans="1:9" ht="18" x14ac:dyDescent="0.25">
      <c r="A3508" s="15" t="s">
        <v>1057</v>
      </c>
      <c r="B3508" s="15" t="s">
        <v>109</v>
      </c>
      <c r="C3508" s="9" t="s">
        <v>1058</v>
      </c>
      <c r="D3508" s="15" t="s">
        <v>124</v>
      </c>
      <c r="E3508" s="9" t="s">
        <v>6110</v>
      </c>
      <c r="F3508" s="9"/>
      <c r="G3508" s="15" t="s">
        <v>123</v>
      </c>
      <c r="H3508" s="15" t="s">
        <v>1059</v>
      </c>
      <c r="I3508" s="15"/>
    </row>
    <row r="3509" spans="1:9" ht="18" x14ac:dyDescent="0.25">
      <c r="A3509" s="13" t="s">
        <v>1057</v>
      </c>
      <c r="B3509" s="13" t="s">
        <v>109</v>
      </c>
      <c r="C3509" s="7" t="s">
        <v>1058</v>
      </c>
      <c r="D3509" s="13" t="s">
        <v>127</v>
      </c>
      <c r="E3509" s="7" t="s">
        <v>6111</v>
      </c>
      <c r="F3509" s="7"/>
      <c r="G3509" s="13" t="s">
        <v>123</v>
      </c>
      <c r="H3509" s="13" t="s">
        <v>1059</v>
      </c>
      <c r="I3509" s="13"/>
    </row>
    <row r="3510" spans="1:9" ht="18" x14ac:dyDescent="0.25">
      <c r="A3510" s="15" t="s">
        <v>1057</v>
      </c>
      <c r="B3510" s="15" t="s">
        <v>109</v>
      </c>
      <c r="C3510" s="9" t="s">
        <v>1058</v>
      </c>
      <c r="D3510" s="15" t="s">
        <v>124</v>
      </c>
      <c r="E3510" s="9" t="s">
        <v>6112</v>
      </c>
      <c r="F3510" s="9"/>
      <c r="G3510" s="15" t="s">
        <v>123</v>
      </c>
      <c r="H3510" s="15" t="s">
        <v>1059</v>
      </c>
      <c r="I3510" s="15"/>
    </row>
    <row r="3511" spans="1:9" ht="18" x14ac:dyDescent="0.25">
      <c r="A3511" s="13" t="s">
        <v>1057</v>
      </c>
      <c r="B3511" s="13" t="s">
        <v>109</v>
      </c>
      <c r="C3511" s="7" t="s">
        <v>1058</v>
      </c>
      <c r="D3511" s="13" t="s">
        <v>127</v>
      </c>
      <c r="E3511" s="7" t="s">
        <v>6113</v>
      </c>
      <c r="F3511" s="7"/>
      <c r="G3511" s="13" t="s">
        <v>123</v>
      </c>
      <c r="H3511" s="13" t="s">
        <v>1059</v>
      </c>
      <c r="I3511" s="13"/>
    </row>
    <row r="3512" spans="1:9" ht="18" x14ac:dyDescent="0.25">
      <c r="A3512" s="15" t="s">
        <v>1057</v>
      </c>
      <c r="B3512" s="15" t="s">
        <v>109</v>
      </c>
      <c r="C3512" s="9" t="s">
        <v>1058</v>
      </c>
      <c r="D3512" s="15" t="s">
        <v>127</v>
      </c>
      <c r="E3512" s="9" t="s">
        <v>6114</v>
      </c>
      <c r="F3512" s="9"/>
      <c r="G3512" s="15" t="s">
        <v>123</v>
      </c>
      <c r="H3512" s="15" t="s">
        <v>1059</v>
      </c>
      <c r="I3512" s="15"/>
    </row>
    <row r="3513" spans="1:9" ht="18" x14ac:dyDescent="0.25">
      <c r="A3513" s="13" t="s">
        <v>1057</v>
      </c>
      <c r="B3513" s="13" t="s">
        <v>109</v>
      </c>
      <c r="C3513" s="7" t="s">
        <v>1058</v>
      </c>
      <c r="D3513" s="13" t="s">
        <v>127</v>
      </c>
      <c r="E3513" s="7" t="s">
        <v>6115</v>
      </c>
      <c r="F3513" s="7"/>
      <c r="G3513" s="13" t="s">
        <v>123</v>
      </c>
      <c r="H3513" s="13" t="s">
        <v>1059</v>
      </c>
      <c r="I3513" s="13"/>
    </row>
    <row r="3514" spans="1:9" ht="18" x14ac:dyDescent="0.25">
      <c r="A3514" s="15" t="s">
        <v>1057</v>
      </c>
      <c r="B3514" s="15" t="s">
        <v>109</v>
      </c>
      <c r="C3514" s="9" t="s">
        <v>1058</v>
      </c>
      <c r="D3514" s="15" t="s">
        <v>127</v>
      </c>
      <c r="E3514" s="9" t="s">
        <v>6116</v>
      </c>
      <c r="F3514" s="9"/>
      <c r="G3514" s="15" t="s">
        <v>123</v>
      </c>
      <c r="H3514" s="15" t="s">
        <v>1059</v>
      </c>
      <c r="I3514" s="15"/>
    </row>
    <row r="3515" spans="1:9" ht="36" x14ac:dyDescent="0.25">
      <c r="A3515" s="13" t="s">
        <v>1057</v>
      </c>
      <c r="B3515" s="13" t="s">
        <v>109</v>
      </c>
      <c r="C3515" s="7" t="s">
        <v>1058</v>
      </c>
      <c r="D3515" s="13" t="s">
        <v>127</v>
      </c>
      <c r="E3515" s="7" t="s">
        <v>6117</v>
      </c>
      <c r="F3515" s="7"/>
      <c r="G3515" s="13" t="s">
        <v>123</v>
      </c>
      <c r="H3515" s="13" t="s">
        <v>1059</v>
      </c>
      <c r="I3515" s="13"/>
    </row>
    <row r="3516" spans="1:9" ht="18" x14ac:dyDescent="0.25">
      <c r="A3516" s="15" t="s">
        <v>1057</v>
      </c>
      <c r="B3516" s="15" t="s">
        <v>109</v>
      </c>
      <c r="C3516" s="9" t="s">
        <v>1058</v>
      </c>
      <c r="D3516" s="15" t="s">
        <v>124</v>
      </c>
      <c r="E3516" s="9" t="s">
        <v>6118</v>
      </c>
      <c r="F3516" s="9"/>
      <c r="G3516" s="15" t="s">
        <v>123</v>
      </c>
      <c r="H3516" s="15" t="s">
        <v>1059</v>
      </c>
      <c r="I3516" s="15"/>
    </row>
    <row r="3517" spans="1:9" ht="18" x14ac:dyDescent="0.25">
      <c r="A3517" s="13" t="s">
        <v>1057</v>
      </c>
      <c r="B3517" s="13" t="s">
        <v>109</v>
      </c>
      <c r="C3517" s="7" t="s">
        <v>1058</v>
      </c>
      <c r="D3517" s="13" t="s">
        <v>124</v>
      </c>
      <c r="E3517" s="7" t="s">
        <v>6119</v>
      </c>
      <c r="F3517" s="7"/>
      <c r="G3517" s="13" t="s">
        <v>123</v>
      </c>
      <c r="H3517" s="13" t="s">
        <v>1059</v>
      </c>
      <c r="I3517" s="13"/>
    </row>
    <row r="3518" spans="1:9" ht="18" x14ac:dyDescent="0.25">
      <c r="A3518" s="15" t="s">
        <v>1060</v>
      </c>
      <c r="B3518" s="15" t="s">
        <v>109</v>
      </c>
      <c r="C3518" s="9" t="s">
        <v>1061</v>
      </c>
      <c r="D3518" s="15" t="s">
        <v>126</v>
      </c>
      <c r="E3518" s="9" t="s">
        <v>6120</v>
      </c>
      <c r="F3518" s="9"/>
      <c r="G3518" s="15" t="s">
        <v>121</v>
      </c>
      <c r="H3518" s="15" t="s">
        <v>1025</v>
      </c>
      <c r="I3518" s="15" t="s">
        <v>1275</v>
      </c>
    </row>
    <row r="3519" spans="1:9" ht="18" x14ac:dyDescent="0.25">
      <c r="A3519" s="13" t="s">
        <v>1062</v>
      </c>
      <c r="B3519" s="13" t="s">
        <v>109</v>
      </c>
      <c r="C3519" s="7" t="s">
        <v>1063</v>
      </c>
      <c r="D3519" s="13" t="s">
        <v>126</v>
      </c>
      <c r="E3519" s="7" t="s">
        <v>6121</v>
      </c>
      <c r="F3519" s="7"/>
      <c r="G3519" s="13" t="s">
        <v>122</v>
      </c>
      <c r="H3519" s="13" t="s">
        <v>1064</v>
      </c>
      <c r="I3519" s="13"/>
    </row>
    <row r="3520" spans="1:9" ht="18" x14ac:dyDescent="0.25">
      <c r="A3520" s="15" t="s">
        <v>1065</v>
      </c>
      <c r="B3520" s="15" t="s">
        <v>109</v>
      </c>
      <c r="C3520" s="9" t="s">
        <v>1066</v>
      </c>
      <c r="D3520" s="15" t="s">
        <v>126</v>
      </c>
      <c r="E3520" s="9" t="s">
        <v>6122</v>
      </c>
      <c r="F3520" s="9"/>
      <c r="G3520" s="15" t="s">
        <v>122</v>
      </c>
      <c r="H3520" s="15" t="s">
        <v>1067</v>
      </c>
      <c r="I3520" s="15"/>
    </row>
    <row r="3521" spans="1:9" ht="18" x14ac:dyDescent="0.25">
      <c r="A3521" s="13" t="s">
        <v>1068</v>
      </c>
      <c r="B3521" s="13" t="s">
        <v>109</v>
      </c>
      <c r="C3521" s="7" t="s">
        <v>1069</v>
      </c>
      <c r="D3521" s="13" t="s">
        <v>126</v>
      </c>
      <c r="E3521" s="7" t="s">
        <v>6123</v>
      </c>
      <c r="F3521" s="7"/>
      <c r="G3521" s="13" t="s">
        <v>122</v>
      </c>
      <c r="H3521" s="13" t="s">
        <v>1070</v>
      </c>
      <c r="I3521" s="13"/>
    </row>
    <row r="3522" spans="1:9" ht="36" x14ac:dyDescent="0.25">
      <c r="A3522" s="15" t="s">
        <v>1071</v>
      </c>
      <c r="B3522" s="15" t="s">
        <v>109</v>
      </c>
      <c r="C3522" s="9" t="s">
        <v>1072</v>
      </c>
      <c r="D3522" s="15" t="s">
        <v>126</v>
      </c>
      <c r="E3522" s="9" t="s">
        <v>6124</v>
      </c>
      <c r="F3522" s="9"/>
      <c r="G3522" s="15" t="s">
        <v>122</v>
      </c>
      <c r="H3522" s="15" t="s">
        <v>1073</v>
      </c>
      <c r="I3522" s="15"/>
    </row>
    <row r="3523" spans="1:9" ht="18" x14ac:dyDescent="0.25">
      <c r="A3523" s="13" t="s">
        <v>1071</v>
      </c>
      <c r="B3523" s="13" t="s">
        <v>109</v>
      </c>
      <c r="C3523" s="7" t="s">
        <v>1072</v>
      </c>
      <c r="D3523" s="13" t="s">
        <v>126</v>
      </c>
      <c r="E3523" s="7" t="s">
        <v>6125</v>
      </c>
      <c r="F3523" s="7"/>
      <c r="G3523" s="13" t="s">
        <v>122</v>
      </c>
      <c r="H3523" s="13" t="s">
        <v>1073</v>
      </c>
      <c r="I3523" s="13"/>
    </row>
    <row r="3524" spans="1:9" ht="18" x14ac:dyDescent="0.25">
      <c r="A3524" s="15" t="s">
        <v>1074</v>
      </c>
      <c r="B3524" s="15" t="s">
        <v>109</v>
      </c>
      <c r="C3524" s="9" t="s">
        <v>1075</v>
      </c>
      <c r="D3524" s="15" t="s">
        <v>126</v>
      </c>
      <c r="E3524" s="9" t="s">
        <v>6126</v>
      </c>
      <c r="F3524" s="9" t="s">
        <v>6127</v>
      </c>
      <c r="G3524" s="15" t="s">
        <v>122</v>
      </c>
      <c r="H3524" s="15" t="s">
        <v>1067</v>
      </c>
      <c r="I3524" s="15"/>
    </row>
    <row r="3525" spans="1:9" ht="18" x14ac:dyDescent="0.25">
      <c r="A3525" s="13" t="s">
        <v>1074</v>
      </c>
      <c r="B3525" s="13" t="s">
        <v>109</v>
      </c>
      <c r="C3525" s="7" t="s">
        <v>1075</v>
      </c>
      <c r="D3525" s="13" t="s">
        <v>126</v>
      </c>
      <c r="E3525" s="7" t="s">
        <v>6128</v>
      </c>
      <c r="F3525" s="7" t="s">
        <v>6129</v>
      </c>
      <c r="G3525" s="13" t="s">
        <v>122</v>
      </c>
      <c r="H3525" s="13" t="s">
        <v>1070</v>
      </c>
      <c r="I3525" s="13"/>
    </row>
    <row r="3526" spans="1:9" ht="18" x14ac:dyDescent="0.25">
      <c r="A3526" s="15" t="s">
        <v>1074</v>
      </c>
      <c r="B3526" s="15" t="s">
        <v>109</v>
      </c>
      <c r="C3526" s="9" t="s">
        <v>1075</v>
      </c>
      <c r="D3526" s="15" t="s">
        <v>126</v>
      </c>
      <c r="E3526" s="9" t="s">
        <v>6130</v>
      </c>
      <c r="F3526" s="9" t="s">
        <v>6131</v>
      </c>
      <c r="G3526" s="15" t="s">
        <v>122</v>
      </c>
      <c r="H3526" s="15" t="s">
        <v>1067</v>
      </c>
      <c r="I3526" s="15"/>
    </row>
    <row r="3527" spans="1:9" ht="18" x14ac:dyDescent="0.25">
      <c r="A3527" s="13" t="s">
        <v>1074</v>
      </c>
      <c r="B3527" s="13" t="s">
        <v>109</v>
      </c>
      <c r="C3527" s="7" t="s">
        <v>1075</v>
      </c>
      <c r="D3527" s="13" t="s">
        <v>126</v>
      </c>
      <c r="E3527" s="7" t="s">
        <v>6132</v>
      </c>
      <c r="F3527" s="7" t="s">
        <v>6133</v>
      </c>
      <c r="G3527" s="13" t="s">
        <v>121</v>
      </c>
      <c r="H3527" s="13" t="s">
        <v>1070</v>
      </c>
      <c r="I3527" s="13"/>
    </row>
    <row r="3528" spans="1:9" ht="18" x14ac:dyDescent="0.25">
      <c r="A3528" s="15" t="s">
        <v>1074</v>
      </c>
      <c r="B3528" s="15" t="s">
        <v>109</v>
      </c>
      <c r="C3528" s="9" t="s">
        <v>1075</v>
      </c>
      <c r="D3528" s="15" t="s">
        <v>126</v>
      </c>
      <c r="E3528" s="9" t="s">
        <v>6134</v>
      </c>
      <c r="F3528" s="9"/>
      <c r="G3528" s="15" t="s">
        <v>122</v>
      </c>
      <c r="H3528" s="15" t="s">
        <v>1070</v>
      </c>
      <c r="I3528" s="15"/>
    </row>
    <row r="3529" spans="1:9" ht="18" x14ac:dyDescent="0.25">
      <c r="A3529" s="13" t="s">
        <v>1074</v>
      </c>
      <c r="B3529" s="13" t="s">
        <v>109</v>
      </c>
      <c r="C3529" s="7" t="s">
        <v>1075</v>
      </c>
      <c r="D3529" s="13" t="s">
        <v>127</v>
      </c>
      <c r="E3529" s="7" t="s">
        <v>6135</v>
      </c>
      <c r="F3529" s="7"/>
      <c r="G3529" s="13" t="s">
        <v>122</v>
      </c>
      <c r="H3529" s="13" t="s">
        <v>1064</v>
      </c>
      <c r="I3529" s="13" t="s">
        <v>1275</v>
      </c>
    </row>
    <row r="3530" spans="1:9" ht="18" x14ac:dyDescent="0.25">
      <c r="A3530" s="15" t="s">
        <v>1077</v>
      </c>
      <c r="B3530" s="15" t="s">
        <v>110</v>
      </c>
      <c r="C3530" s="9" t="s">
        <v>1078</v>
      </c>
      <c r="D3530" s="15" t="s">
        <v>127</v>
      </c>
      <c r="E3530" s="9" t="s">
        <v>6136</v>
      </c>
      <c r="F3530" s="9"/>
      <c r="G3530" s="15" t="s">
        <v>121</v>
      </c>
      <c r="H3530" s="15" t="s">
        <v>1007</v>
      </c>
      <c r="I3530" s="15" t="s">
        <v>1275</v>
      </c>
    </row>
    <row r="3531" spans="1:9" ht="18" x14ac:dyDescent="0.25">
      <c r="A3531" s="13" t="s">
        <v>1077</v>
      </c>
      <c r="B3531" s="13" t="s">
        <v>110</v>
      </c>
      <c r="C3531" s="7" t="s">
        <v>1078</v>
      </c>
      <c r="D3531" s="13" t="s">
        <v>127</v>
      </c>
      <c r="E3531" s="7" t="s">
        <v>6137</v>
      </c>
      <c r="F3531" s="7"/>
      <c r="G3531" s="13" t="s">
        <v>121</v>
      </c>
      <c r="H3531" s="13" t="s">
        <v>1007</v>
      </c>
      <c r="I3531" s="13"/>
    </row>
    <row r="3532" spans="1:9" ht="18" x14ac:dyDescent="0.25">
      <c r="A3532" s="15" t="s">
        <v>1077</v>
      </c>
      <c r="B3532" s="15" t="s">
        <v>110</v>
      </c>
      <c r="C3532" s="9" t="s">
        <v>1078</v>
      </c>
      <c r="D3532" s="15" t="s">
        <v>127</v>
      </c>
      <c r="E3532" s="9" t="s">
        <v>6138</v>
      </c>
      <c r="F3532" s="9"/>
      <c r="G3532" s="15" t="s">
        <v>121</v>
      </c>
      <c r="H3532" s="15" t="s">
        <v>1007</v>
      </c>
      <c r="I3532" s="15"/>
    </row>
    <row r="3533" spans="1:9" ht="18" x14ac:dyDescent="0.25">
      <c r="A3533" s="13" t="s">
        <v>1079</v>
      </c>
      <c r="B3533" s="13" t="s">
        <v>110</v>
      </c>
      <c r="C3533" s="7" t="s">
        <v>1080</v>
      </c>
      <c r="D3533" s="13" t="s">
        <v>127</v>
      </c>
      <c r="E3533" s="7" t="s">
        <v>6139</v>
      </c>
      <c r="F3533" s="7"/>
      <c r="G3533" s="13" t="s">
        <v>122</v>
      </c>
      <c r="H3533" s="13" t="s">
        <v>1007</v>
      </c>
      <c r="I3533" s="13"/>
    </row>
    <row r="3534" spans="1:9" ht="18" x14ac:dyDescent="0.25">
      <c r="A3534" s="15" t="s">
        <v>1079</v>
      </c>
      <c r="B3534" s="15" t="s">
        <v>110</v>
      </c>
      <c r="C3534" s="9" t="s">
        <v>1080</v>
      </c>
      <c r="D3534" s="15" t="s">
        <v>127</v>
      </c>
      <c r="E3534" s="9" t="s">
        <v>6140</v>
      </c>
      <c r="F3534" s="9"/>
      <c r="G3534" s="15" t="s">
        <v>122</v>
      </c>
      <c r="H3534" s="15" t="s">
        <v>1007</v>
      </c>
      <c r="I3534" s="15"/>
    </row>
    <row r="3535" spans="1:9" ht="18" x14ac:dyDescent="0.25">
      <c r="A3535" s="13" t="s">
        <v>1079</v>
      </c>
      <c r="B3535" s="13" t="s">
        <v>110</v>
      </c>
      <c r="C3535" s="7" t="s">
        <v>1080</v>
      </c>
      <c r="D3535" s="13" t="s">
        <v>127</v>
      </c>
      <c r="E3535" s="7" t="s">
        <v>6141</v>
      </c>
      <c r="F3535" s="7"/>
      <c r="G3535" s="13" t="s">
        <v>122</v>
      </c>
      <c r="H3535" s="13" t="s">
        <v>1007</v>
      </c>
      <c r="I3535" s="13"/>
    </row>
    <row r="3536" spans="1:9" ht="18" x14ac:dyDescent="0.25">
      <c r="A3536" s="15" t="s">
        <v>1079</v>
      </c>
      <c r="B3536" s="15" t="s">
        <v>110</v>
      </c>
      <c r="C3536" s="9" t="s">
        <v>1080</v>
      </c>
      <c r="D3536" s="15" t="s">
        <v>127</v>
      </c>
      <c r="E3536" s="9" t="s">
        <v>6142</v>
      </c>
      <c r="F3536" s="9"/>
      <c r="G3536" s="15" t="s">
        <v>122</v>
      </c>
      <c r="H3536" s="15" t="s">
        <v>1007</v>
      </c>
      <c r="I3536" s="15"/>
    </row>
    <row r="3537" spans="1:9" ht="18" x14ac:dyDescent="0.25">
      <c r="A3537" s="13" t="s">
        <v>1079</v>
      </c>
      <c r="B3537" s="13" t="s">
        <v>110</v>
      </c>
      <c r="C3537" s="7" t="s">
        <v>1080</v>
      </c>
      <c r="D3537" s="13" t="s">
        <v>127</v>
      </c>
      <c r="E3537" s="7" t="s">
        <v>6143</v>
      </c>
      <c r="F3537" s="7"/>
      <c r="G3537" s="13" t="s">
        <v>122</v>
      </c>
      <c r="H3537" s="13" t="s">
        <v>1007</v>
      </c>
      <c r="I3537" s="13" t="s">
        <v>1275</v>
      </c>
    </row>
    <row r="3538" spans="1:9" ht="18" x14ac:dyDescent="0.25">
      <c r="A3538" s="15" t="s">
        <v>1079</v>
      </c>
      <c r="B3538" s="15" t="s">
        <v>110</v>
      </c>
      <c r="C3538" s="9" t="s">
        <v>1080</v>
      </c>
      <c r="D3538" s="15" t="s">
        <v>127</v>
      </c>
      <c r="E3538" s="9" t="s">
        <v>6144</v>
      </c>
      <c r="F3538" s="9"/>
      <c r="G3538" s="15" t="s">
        <v>122</v>
      </c>
      <c r="H3538" s="15" t="s">
        <v>1007</v>
      </c>
      <c r="I3538" s="15"/>
    </row>
    <row r="3539" spans="1:9" ht="18" x14ac:dyDescent="0.25">
      <c r="A3539" s="13" t="s">
        <v>1079</v>
      </c>
      <c r="B3539" s="13" t="s">
        <v>110</v>
      </c>
      <c r="C3539" s="7" t="s">
        <v>1080</v>
      </c>
      <c r="D3539" s="13" t="s">
        <v>127</v>
      </c>
      <c r="E3539" s="7" t="s">
        <v>6145</v>
      </c>
      <c r="F3539" s="7"/>
      <c r="G3539" s="13" t="s">
        <v>122</v>
      </c>
      <c r="H3539" s="13" t="s">
        <v>1007</v>
      </c>
      <c r="I3539" s="13"/>
    </row>
    <row r="3540" spans="1:9" ht="18" x14ac:dyDescent="0.25">
      <c r="A3540" s="15" t="s">
        <v>1079</v>
      </c>
      <c r="B3540" s="15" t="s">
        <v>110</v>
      </c>
      <c r="C3540" s="9" t="s">
        <v>1080</v>
      </c>
      <c r="D3540" s="15" t="s">
        <v>127</v>
      </c>
      <c r="E3540" s="9" t="s">
        <v>6146</v>
      </c>
      <c r="F3540" s="9" t="s">
        <v>6147</v>
      </c>
      <c r="G3540" s="15" t="s">
        <v>122</v>
      </c>
      <c r="H3540" s="15" t="s">
        <v>1007</v>
      </c>
      <c r="I3540" s="15"/>
    </row>
    <row r="3541" spans="1:9" ht="18" x14ac:dyDescent="0.25">
      <c r="A3541" s="13" t="s">
        <v>1079</v>
      </c>
      <c r="B3541" s="13" t="s">
        <v>110</v>
      </c>
      <c r="C3541" s="7" t="s">
        <v>1080</v>
      </c>
      <c r="D3541" s="13" t="s">
        <v>127</v>
      </c>
      <c r="E3541" s="7" t="s">
        <v>6148</v>
      </c>
      <c r="F3541" s="7"/>
      <c r="G3541" s="13" t="s">
        <v>122</v>
      </c>
      <c r="H3541" s="13" t="s">
        <v>1007</v>
      </c>
      <c r="I3541" s="13"/>
    </row>
    <row r="3542" spans="1:9" ht="18" x14ac:dyDescent="0.25">
      <c r="A3542" s="15" t="s">
        <v>1079</v>
      </c>
      <c r="B3542" s="15" t="s">
        <v>110</v>
      </c>
      <c r="C3542" s="9" t="s">
        <v>1080</v>
      </c>
      <c r="D3542" s="15" t="s">
        <v>127</v>
      </c>
      <c r="E3542" s="9" t="s">
        <v>6149</v>
      </c>
      <c r="F3542" s="9"/>
      <c r="G3542" s="15" t="s">
        <v>122</v>
      </c>
      <c r="H3542" s="15" t="s">
        <v>1007</v>
      </c>
      <c r="I3542" s="15"/>
    </row>
    <row r="3543" spans="1:9" ht="18" x14ac:dyDescent="0.25">
      <c r="A3543" s="13" t="s">
        <v>1079</v>
      </c>
      <c r="B3543" s="13" t="s">
        <v>110</v>
      </c>
      <c r="C3543" s="7" t="s">
        <v>1080</v>
      </c>
      <c r="D3543" s="13" t="s">
        <v>127</v>
      </c>
      <c r="E3543" s="7" t="s">
        <v>6150</v>
      </c>
      <c r="F3543" s="7"/>
      <c r="G3543" s="13" t="s">
        <v>123</v>
      </c>
      <c r="H3543" s="13" t="s">
        <v>1007</v>
      </c>
      <c r="I3543" s="13"/>
    </row>
    <row r="3544" spans="1:9" ht="18" x14ac:dyDescent="0.25">
      <c r="A3544" s="15" t="s">
        <v>1079</v>
      </c>
      <c r="B3544" s="15" t="s">
        <v>110</v>
      </c>
      <c r="C3544" s="9" t="s">
        <v>1080</v>
      </c>
      <c r="D3544" s="15" t="s">
        <v>127</v>
      </c>
      <c r="E3544" s="9" t="s">
        <v>6151</v>
      </c>
      <c r="F3544" s="9"/>
      <c r="G3544" s="15" t="s">
        <v>122</v>
      </c>
      <c r="H3544" s="15" t="s">
        <v>1007</v>
      </c>
      <c r="I3544" s="15"/>
    </row>
    <row r="3545" spans="1:9" ht="18" x14ac:dyDescent="0.25">
      <c r="A3545" s="13" t="s">
        <v>1081</v>
      </c>
      <c r="B3545" s="13" t="s">
        <v>110</v>
      </c>
      <c r="C3545" s="7" t="s">
        <v>1082</v>
      </c>
      <c r="D3545" s="13" t="s">
        <v>127</v>
      </c>
      <c r="E3545" s="7" t="s">
        <v>6152</v>
      </c>
      <c r="F3545" s="7"/>
      <c r="G3545" s="13" t="s">
        <v>122</v>
      </c>
      <c r="H3545" s="13" t="s">
        <v>1007</v>
      </c>
      <c r="I3545" s="13" t="s">
        <v>1275</v>
      </c>
    </row>
    <row r="3546" spans="1:9" ht="18" x14ac:dyDescent="0.25">
      <c r="A3546" s="15" t="s">
        <v>1081</v>
      </c>
      <c r="B3546" s="15" t="s">
        <v>110</v>
      </c>
      <c r="C3546" s="9" t="s">
        <v>1082</v>
      </c>
      <c r="D3546" s="15" t="s">
        <v>127</v>
      </c>
      <c r="E3546" s="9" t="s">
        <v>6153</v>
      </c>
      <c r="F3546" s="9"/>
      <c r="G3546" s="15" t="s">
        <v>122</v>
      </c>
      <c r="H3546" s="15" t="s">
        <v>1007</v>
      </c>
      <c r="I3546" s="15" t="s">
        <v>1275</v>
      </c>
    </row>
    <row r="3547" spans="1:9" ht="18" x14ac:dyDescent="0.25">
      <c r="A3547" s="13" t="s">
        <v>1081</v>
      </c>
      <c r="B3547" s="13" t="s">
        <v>110</v>
      </c>
      <c r="C3547" s="7" t="s">
        <v>1082</v>
      </c>
      <c r="D3547" s="13" t="s">
        <v>127</v>
      </c>
      <c r="E3547" s="7" t="s">
        <v>6154</v>
      </c>
      <c r="F3547" s="7"/>
      <c r="G3547" s="13" t="s">
        <v>122</v>
      </c>
      <c r="H3547" s="13" t="s">
        <v>6155</v>
      </c>
      <c r="I3547" s="13"/>
    </row>
    <row r="3548" spans="1:9" ht="18" x14ac:dyDescent="0.25">
      <c r="A3548" s="15" t="s">
        <v>1081</v>
      </c>
      <c r="B3548" s="15" t="s">
        <v>110</v>
      </c>
      <c r="C3548" s="9" t="s">
        <v>1082</v>
      </c>
      <c r="D3548" s="15" t="s">
        <v>127</v>
      </c>
      <c r="E3548" s="9" t="s">
        <v>6156</v>
      </c>
      <c r="F3548" s="9"/>
      <c r="G3548" s="15" t="s">
        <v>122</v>
      </c>
      <c r="H3548" s="15" t="s">
        <v>6155</v>
      </c>
      <c r="I3548" s="15"/>
    </row>
    <row r="3549" spans="1:9" ht="36" x14ac:dyDescent="0.25">
      <c r="A3549" s="13" t="s">
        <v>1081</v>
      </c>
      <c r="B3549" s="13" t="s">
        <v>110</v>
      </c>
      <c r="C3549" s="7" t="s">
        <v>1082</v>
      </c>
      <c r="D3549" s="13" t="s">
        <v>127</v>
      </c>
      <c r="E3549" s="7" t="s">
        <v>6157</v>
      </c>
      <c r="F3549" s="7"/>
      <c r="G3549" s="13" t="s">
        <v>122</v>
      </c>
      <c r="H3549" s="13" t="s">
        <v>6155</v>
      </c>
      <c r="I3549" s="13"/>
    </row>
    <row r="3550" spans="1:9" ht="54" x14ac:dyDescent="0.25">
      <c r="A3550" s="15" t="s">
        <v>1081</v>
      </c>
      <c r="B3550" s="15" t="s">
        <v>110</v>
      </c>
      <c r="C3550" s="9" t="s">
        <v>1082</v>
      </c>
      <c r="D3550" s="15" t="s">
        <v>127</v>
      </c>
      <c r="E3550" s="9" t="s">
        <v>6158</v>
      </c>
      <c r="F3550" s="9" t="s">
        <v>6159</v>
      </c>
      <c r="G3550" s="15" t="s">
        <v>121</v>
      </c>
      <c r="H3550" s="15" t="s">
        <v>6155</v>
      </c>
      <c r="I3550" s="15"/>
    </row>
    <row r="3551" spans="1:9" ht="36" x14ac:dyDescent="0.25">
      <c r="A3551" s="13" t="s">
        <v>1081</v>
      </c>
      <c r="B3551" s="13" t="s">
        <v>110</v>
      </c>
      <c r="C3551" s="7" t="s">
        <v>1082</v>
      </c>
      <c r="D3551" s="13" t="s">
        <v>127</v>
      </c>
      <c r="E3551" s="7" t="s">
        <v>6160</v>
      </c>
      <c r="F3551" s="7" t="s">
        <v>6161</v>
      </c>
      <c r="G3551" s="13" t="s">
        <v>122</v>
      </c>
      <c r="H3551" s="13" t="s">
        <v>6155</v>
      </c>
      <c r="I3551" s="13"/>
    </row>
    <row r="3552" spans="1:9" ht="18" x14ac:dyDescent="0.25">
      <c r="A3552" s="15" t="s">
        <v>1081</v>
      </c>
      <c r="B3552" s="15" t="s">
        <v>110</v>
      </c>
      <c r="C3552" s="9" t="s">
        <v>1082</v>
      </c>
      <c r="D3552" s="15" t="s">
        <v>127</v>
      </c>
      <c r="E3552" s="9" t="s">
        <v>6162</v>
      </c>
      <c r="F3552" s="9" t="s">
        <v>6163</v>
      </c>
      <c r="G3552" s="15" t="s">
        <v>122</v>
      </c>
      <c r="H3552" s="15" t="s">
        <v>6155</v>
      </c>
      <c r="I3552" s="15"/>
    </row>
    <row r="3553" spans="1:9" ht="18" x14ac:dyDescent="0.25">
      <c r="A3553" s="13" t="s">
        <v>1081</v>
      </c>
      <c r="B3553" s="13" t="s">
        <v>110</v>
      </c>
      <c r="C3553" s="7" t="s">
        <v>1082</v>
      </c>
      <c r="D3553" s="13" t="s">
        <v>127</v>
      </c>
      <c r="E3553" s="7" t="s">
        <v>6164</v>
      </c>
      <c r="F3553" s="7"/>
      <c r="G3553" s="13" t="s">
        <v>122</v>
      </c>
      <c r="H3553" s="13" t="s">
        <v>6155</v>
      </c>
      <c r="I3553" s="13"/>
    </row>
    <row r="3554" spans="1:9" ht="18" x14ac:dyDescent="0.25">
      <c r="A3554" s="15" t="s">
        <v>1081</v>
      </c>
      <c r="B3554" s="15" t="s">
        <v>110</v>
      </c>
      <c r="C3554" s="9" t="s">
        <v>1082</v>
      </c>
      <c r="D3554" s="15" t="s">
        <v>127</v>
      </c>
      <c r="E3554" s="9" t="s">
        <v>6165</v>
      </c>
      <c r="F3554" s="9"/>
      <c r="G3554" s="15" t="s">
        <v>123</v>
      </c>
      <c r="H3554" s="15" t="s">
        <v>6155</v>
      </c>
      <c r="I3554" s="15"/>
    </row>
    <row r="3555" spans="1:9" ht="18" x14ac:dyDescent="0.25">
      <c r="A3555" s="13" t="s">
        <v>1081</v>
      </c>
      <c r="B3555" s="13" t="s">
        <v>110</v>
      </c>
      <c r="C3555" s="7" t="s">
        <v>1082</v>
      </c>
      <c r="D3555" s="13" t="s">
        <v>127</v>
      </c>
      <c r="E3555" s="7" t="s">
        <v>6166</v>
      </c>
      <c r="F3555" s="7"/>
      <c r="G3555" s="13" t="s">
        <v>122</v>
      </c>
      <c r="H3555" s="13" t="s">
        <v>6155</v>
      </c>
      <c r="I3555" s="13"/>
    </row>
    <row r="3556" spans="1:9" ht="18" x14ac:dyDescent="0.25">
      <c r="A3556" s="15" t="s">
        <v>1081</v>
      </c>
      <c r="B3556" s="15" t="s">
        <v>110</v>
      </c>
      <c r="C3556" s="9" t="s">
        <v>1082</v>
      </c>
      <c r="D3556" s="15" t="s">
        <v>127</v>
      </c>
      <c r="E3556" s="9" t="s">
        <v>6167</v>
      </c>
      <c r="F3556" s="9"/>
      <c r="G3556" s="15" t="s">
        <v>122</v>
      </c>
      <c r="H3556" s="15" t="s">
        <v>6155</v>
      </c>
      <c r="I3556" s="15"/>
    </row>
    <row r="3557" spans="1:9" ht="18" x14ac:dyDescent="0.25">
      <c r="A3557" s="13" t="s">
        <v>1081</v>
      </c>
      <c r="B3557" s="13" t="s">
        <v>110</v>
      </c>
      <c r="C3557" s="7" t="s">
        <v>1082</v>
      </c>
      <c r="D3557" s="13" t="s">
        <v>127</v>
      </c>
      <c r="E3557" s="7" t="s">
        <v>6168</v>
      </c>
      <c r="F3557" s="7"/>
      <c r="G3557" s="13" t="s">
        <v>121</v>
      </c>
      <c r="H3557" s="13" t="s">
        <v>6155</v>
      </c>
      <c r="I3557" s="13"/>
    </row>
    <row r="3558" spans="1:9" ht="18" x14ac:dyDescent="0.25">
      <c r="A3558" s="15" t="s">
        <v>1081</v>
      </c>
      <c r="B3558" s="15" t="s">
        <v>110</v>
      </c>
      <c r="C3558" s="9" t="s">
        <v>1082</v>
      </c>
      <c r="D3558" s="15" t="s">
        <v>127</v>
      </c>
      <c r="E3558" s="9" t="s">
        <v>6169</v>
      </c>
      <c r="F3558" s="9"/>
      <c r="G3558" s="15" t="s">
        <v>122</v>
      </c>
      <c r="H3558" s="15" t="s">
        <v>6155</v>
      </c>
      <c r="I3558" s="15"/>
    </row>
    <row r="3559" spans="1:9" ht="18" x14ac:dyDescent="0.25">
      <c r="A3559" s="13" t="s">
        <v>1081</v>
      </c>
      <c r="B3559" s="13" t="s">
        <v>110</v>
      </c>
      <c r="C3559" s="7" t="s">
        <v>1082</v>
      </c>
      <c r="D3559" s="13" t="s">
        <v>127</v>
      </c>
      <c r="E3559" s="7" t="s">
        <v>6170</v>
      </c>
      <c r="F3559" s="7"/>
      <c r="G3559" s="13" t="s">
        <v>122</v>
      </c>
      <c r="H3559" s="13" t="s">
        <v>6155</v>
      </c>
      <c r="I3559" s="13"/>
    </row>
    <row r="3560" spans="1:9" ht="18" x14ac:dyDescent="0.25">
      <c r="A3560" s="15" t="s">
        <v>1081</v>
      </c>
      <c r="B3560" s="15" t="s">
        <v>110</v>
      </c>
      <c r="C3560" s="9" t="s">
        <v>1082</v>
      </c>
      <c r="D3560" s="15" t="s">
        <v>127</v>
      </c>
      <c r="E3560" s="9" t="s">
        <v>6171</v>
      </c>
      <c r="F3560" s="9"/>
      <c r="G3560" s="15" t="s">
        <v>122</v>
      </c>
      <c r="H3560" s="15" t="s">
        <v>6155</v>
      </c>
      <c r="I3560" s="15"/>
    </row>
    <row r="3561" spans="1:9" ht="18" x14ac:dyDescent="0.25">
      <c r="A3561" s="13" t="s">
        <v>1081</v>
      </c>
      <c r="B3561" s="13" t="s">
        <v>110</v>
      </c>
      <c r="C3561" s="7" t="s">
        <v>1082</v>
      </c>
      <c r="D3561" s="13" t="s">
        <v>127</v>
      </c>
      <c r="E3561" s="7" t="s">
        <v>6172</v>
      </c>
      <c r="F3561" s="7"/>
      <c r="G3561" s="13" t="s">
        <v>123</v>
      </c>
      <c r="H3561" s="13" t="s">
        <v>6155</v>
      </c>
      <c r="I3561" s="13"/>
    </row>
    <row r="3562" spans="1:9" ht="18" x14ac:dyDescent="0.25">
      <c r="A3562" s="15" t="s">
        <v>1081</v>
      </c>
      <c r="B3562" s="15" t="s">
        <v>110</v>
      </c>
      <c r="C3562" s="9" t="s">
        <v>1082</v>
      </c>
      <c r="D3562" s="15" t="s">
        <v>127</v>
      </c>
      <c r="E3562" s="9" t="s">
        <v>6173</v>
      </c>
      <c r="F3562" s="9"/>
      <c r="G3562" s="15" t="s">
        <v>122</v>
      </c>
      <c r="H3562" s="15" t="s">
        <v>6155</v>
      </c>
      <c r="I3562" s="15"/>
    </row>
    <row r="3563" spans="1:9" ht="18" x14ac:dyDescent="0.25">
      <c r="A3563" s="13" t="s">
        <v>1081</v>
      </c>
      <c r="B3563" s="13" t="s">
        <v>110</v>
      </c>
      <c r="C3563" s="7" t="s">
        <v>1082</v>
      </c>
      <c r="D3563" s="13" t="s">
        <v>127</v>
      </c>
      <c r="E3563" s="7" t="s">
        <v>6174</v>
      </c>
      <c r="F3563" s="7" t="s">
        <v>5930</v>
      </c>
      <c r="G3563" s="13" t="s">
        <v>121</v>
      </c>
      <c r="H3563" s="13" t="s">
        <v>6155</v>
      </c>
      <c r="I3563" s="13"/>
    </row>
    <row r="3564" spans="1:9" ht="18" x14ac:dyDescent="0.25">
      <c r="A3564" s="15" t="s">
        <v>1084</v>
      </c>
      <c r="B3564" s="15" t="s">
        <v>110</v>
      </c>
      <c r="C3564" s="9" t="s">
        <v>1085</v>
      </c>
      <c r="D3564" s="15" t="s">
        <v>124</v>
      </c>
      <c r="E3564" s="9" t="s">
        <v>6175</v>
      </c>
      <c r="F3564" s="9"/>
      <c r="G3564" s="15" t="s">
        <v>123</v>
      </c>
      <c r="H3564" s="15" t="s">
        <v>1007</v>
      </c>
      <c r="I3564" s="15" t="s">
        <v>1275</v>
      </c>
    </row>
    <row r="3565" spans="1:9" ht="18" x14ac:dyDescent="0.25">
      <c r="A3565" s="13" t="s">
        <v>1084</v>
      </c>
      <c r="B3565" s="13" t="s">
        <v>110</v>
      </c>
      <c r="C3565" s="7" t="s">
        <v>1085</v>
      </c>
      <c r="D3565" s="13" t="s">
        <v>124</v>
      </c>
      <c r="E3565" s="7" t="s">
        <v>6176</v>
      </c>
      <c r="F3565" s="7" t="s">
        <v>6177</v>
      </c>
      <c r="G3565" s="13" t="s">
        <v>123</v>
      </c>
      <c r="H3565" s="13" t="s">
        <v>6155</v>
      </c>
      <c r="I3565" s="13"/>
    </row>
    <row r="3566" spans="1:9" ht="18" x14ac:dyDescent="0.25">
      <c r="A3566" s="15" t="s">
        <v>1086</v>
      </c>
      <c r="B3566" s="15" t="s">
        <v>110</v>
      </c>
      <c r="C3566" s="9" t="s">
        <v>1087</v>
      </c>
      <c r="D3566" s="15" t="s">
        <v>124</v>
      </c>
      <c r="E3566" s="9" t="s">
        <v>6178</v>
      </c>
      <c r="F3566" s="9" t="s">
        <v>6179</v>
      </c>
      <c r="G3566" s="15" t="s">
        <v>123</v>
      </c>
      <c r="H3566" s="15" t="s">
        <v>872</v>
      </c>
      <c r="I3566" s="15"/>
    </row>
    <row r="3567" spans="1:9" ht="36" x14ac:dyDescent="0.25">
      <c r="A3567" s="13" t="s">
        <v>1088</v>
      </c>
      <c r="B3567" s="13" t="s">
        <v>111</v>
      </c>
      <c r="C3567" s="7" t="s">
        <v>1089</v>
      </c>
      <c r="D3567" s="13" t="s">
        <v>124</v>
      </c>
      <c r="E3567" s="7" t="s">
        <v>6180</v>
      </c>
      <c r="F3567" s="7"/>
      <c r="G3567" s="13" t="s">
        <v>123</v>
      </c>
      <c r="H3567" s="13" t="s">
        <v>6181</v>
      </c>
      <c r="I3567" s="13"/>
    </row>
    <row r="3568" spans="1:9" ht="36" x14ac:dyDescent="0.25">
      <c r="A3568" s="15" t="s">
        <v>1088</v>
      </c>
      <c r="B3568" s="15" t="s">
        <v>111</v>
      </c>
      <c r="C3568" s="9" t="s">
        <v>1089</v>
      </c>
      <c r="D3568" s="15" t="s">
        <v>124</v>
      </c>
      <c r="E3568" s="9" t="s">
        <v>6182</v>
      </c>
      <c r="F3568" s="9" t="s">
        <v>6183</v>
      </c>
      <c r="G3568" s="15" t="s">
        <v>123</v>
      </c>
      <c r="H3568" s="15" t="s">
        <v>6181</v>
      </c>
      <c r="I3568" s="15"/>
    </row>
    <row r="3569" spans="1:9" ht="36" x14ac:dyDescent="0.25">
      <c r="A3569" s="13" t="s">
        <v>1088</v>
      </c>
      <c r="B3569" s="13" t="s">
        <v>111</v>
      </c>
      <c r="C3569" s="7" t="s">
        <v>1089</v>
      </c>
      <c r="D3569" s="13" t="s">
        <v>124</v>
      </c>
      <c r="E3569" s="7" t="s">
        <v>6184</v>
      </c>
      <c r="F3569" s="7"/>
      <c r="G3569" s="13" t="s">
        <v>123</v>
      </c>
      <c r="H3569" s="13" t="s">
        <v>6181</v>
      </c>
      <c r="I3569" s="13"/>
    </row>
    <row r="3570" spans="1:9" ht="18" x14ac:dyDescent="0.25">
      <c r="A3570" s="15" t="s">
        <v>1088</v>
      </c>
      <c r="B3570" s="15" t="s">
        <v>111</v>
      </c>
      <c r="C3570" s="9" t="s">
        <v>1089</v>
      </c>
      <c r="D3570" s="15" t="s">
        <v>127</v>
      </c>
      <c r="E3570" s="9" t="s">
        <v>6185</v>
      </c>
      <c r="F3570" s="9" t="s">
        <v>6186</v>
      </c>
      <c r="G3570" s="15" t="s">
        <v>121</v>
      </c>
      <c r="H3570" s="15" t="s">
        <v>6181</v>
      </c>
      <c r="I3570" s="15"/>
    </row>
    <row r="3571" spans="1:9" ht="36" x14ac:dyDescent="0.25">
      <c r="A3571" s="13" t="s">
        <v>1088</v>
      </c>
      <c r="B3571" s="13" t="s">
        <v>111</v>
      </c>
      <c r="C3571" s="7" t="s">
        <v>1089</v>
      </c>
      <c r="D3571" s="13" t="s">
        <v>124</v>
      </c>
      <c r="E3571" s="7" t="s">
        <v>6187</v>
      </c>
      <c r="F3571" s="7"/>
      <c r="G3571" s="13" t="s">
        <v>123</v>
      </c>
      <c r="H3571" s="13" t="s">
        <v>6181</v>
      </c>
      <c r="I3571" s="13"/>
    </row>
    <row r="3572" spans="1:9" ht="36" x14ac:dyDescent="0.25">
      <c r="A3572" s="15" t="s">
        <v>1088</v>
      </c>
      <c r="B3572" s="15" t="s">
        <v>111</v>
      </c>
      <c r="C3572" s="9" t="s">
        <v>1089</v>
      </c>
      <c r="D3572" s="15" t="s">
        <v>127</v>
      </c>
      <c r="E3572" s="9" t="s">
        <v>6188</v>
      </c>
      <c r="F3572" s="9"/>
      <c r="G3572" s="15" t="s">
        <v>121</v>
      </c>
      <c r="H3572" s="15" t="s">
        <v>6181</v>
      </c>
      <c r="I3572" s="15"/>
    </row>
    <row r="3573" spans="1:9" ht="36" x14ac:dyDescent="0.25">
      <c r="A3573" s="13" t="s">
        <v>1088</v>
      </c>
      <c r="B3573" s="13" t="s">
        <v>111</v>
      </c>
      <c r="C3573" s="7" t="s">
        <v>1089</v>
      </c>
      <c r="D3573" s="13" t="s">
        <v>127</v>
      </c>
      <c r="E3573" s="7" t="s">
        <v>6189</v>
      </c>
      <c r="F3573" s="7"/>
      <c r="G3573" s="13" t="s">
        <v>121</v>
      </c>
      <c r="H3573" s="13" t="s">
        <v>6181</v>
      </c>
      <c r="I3573" s="13"/>
    </row>
    <row r="3574" spans="1:9" ht="36" x14ac:dyDescent="0.25">
      <c r="A3574" s="15" t="s">
        <v>1088</v>
      </c>
      <c r="B3574" s="15" t="s">
        <v>111</v>
      </c>
      <c r="C3574" s="9" t="s">
        <v>1089</v>
      </c>
      <c r="D3574" s="15" t="s">
        <v>124</v>
      </c>
      <c r="E3574" s="9" t="s">
        <v>6190</v>
      </c>
      <c r="F3574" s="9" t="s">
        <v>6191</v>
      </c>
      <c r="G3574" s="15" t="s">
        <v>123</v>
      </c>
      <c r="H3574" s="15" t="s">
        <v>6181</v>
      </c>
      <c r="I3574" s="15" t="s">
        <v>1275</v>
      </c>
    </row>
    <row r="3575" spans="1:9" ht="18" x14ac:dyDescent="0.25">
      <c r="A3575" s="13" t="s">
        <v>1088</v>
      </c>
      <c r="B3575" s="13" t="s">
        <v>111</v>
      </c>
      <c r="C3575" s="7" t="s">
        <v>1089</v>
      </c>
      <c r="D3575" s="13" t="s">
        <v>124</v>
      </c>
      <c r="E3575" s="7" t="s">
        <v>6192</v>
      </c>
      <c r="F3575" s="7"/>
      <c r="G3575" s="13" t="s">
        <v>123</v>
      </c>
      <c r="H3575" s="13" t="s">
        <v>6181</v>
      </c>
      <c r="I3575" s="13"/>
    </row>
    <row r="3576" spans="1:9" ht="18" x14ac:dyDescent="0.25">
      <c r="A3576" s="15" t="s">
        <v>1088</v>
      </c>
      <c r="B3576" s="15" t="s">
        <v>111</v>
      </c>
      <c r="C3576" s="9" t="s">
        <v>1089</v>
      </c>
      <c r="D3576" s="15" t="s">
        <v>124</v>
      </c>
      <c r="E3576" s="9" t="s">
        <v>6193</v>
      </c>
      <c r="F3576" s="9" t="s">
        <v>6186</v>
      </c>
      <c r="G3576" s="15" t="s">
        <v>123</v>
      </c>
      <c r="H3576" s="15" t="s">
        <v>6181</v>
      </c>
      <c r="I3576" s="15" t="s">
        <v>1275</v>
      </c>
    </row>
    <row r="3577" spans="1:9" ht="18" x14ac:dyDescent="0.25">
      <c r="A3577" s="13" t="s">
        <v>1088</v>
      </c>
      <c r="B3577" s="13" t="s">
        <v>111</v>
      </c>
      <c r="C3577" s="7" t="s">
        <v>1089</v>
      </c>
      <c r="D3577" s="13" t="s">
        <v>124</v>
      </c>
      <c r="E3577" s="7" t="s">
        <v>6194</v>
      </c>
      <c r="F3577" s="7"/>
      <c r="G3577" s="13" t="s">
        <v>123</v>
      </c>
      <c r="H3577" s="13" t="s">
        <v>6181</v>
      </c>
      <c r="I3577" s="13" t="s">
        <v>1275</v>
      </c>
    </row>
    <row r="3578" spans="1:9" ht="72" x14ac:dyDescent="0.25">
      <c r="A3578" s="15" t="s">
        <v>1088</v>
      </c>
      <c r="B3578" s="15" t="s">
        <v>111</v>
      </c>
      <c r="C3578" s="9" t="s">
        <v>1089</v>
      </c>
      <c r="D3578" s="15" t="s">
        <v>124</v>
      </c>
      <c r="E3578" s="9" t="s">
        <v>6195</v>
      </c>
      <c r="F3578" s="9" t="s">
        <v>6196</v>
      </c>
      <c r="G3578" s="15" t="s">
        <v>123</v>
      </c>
      <c r="H3578" s="15" t="s">
        <v>6181</v>
      </c>
      <c r="I3578" s="15" t="s">
        <v>1275</v>
      </c>
    </row>
    <row r="3579" spans="1:9" ht="36" x14ac:dyDescent="0.25">
      <c r="A3579" s="13" t="s">
        <v>1088</v>
      </c>
      <c r="B3579" s="13" t="s">
        <v>111</v>
      </c>
      <c r="C3579" s="7" t="s">
        <v>1089</v>
      </c>
      <c r="D3579" s="13" t="s">
        <v>124</v>
      </c>
      <c r="E3579" s="7" t="s">
        <v>6197</v>
      </c>
      <c r="F3579" s="7"/>
      <c r="G3579" s="13" t="s">
        <v>123</v>
      </c>
      <c r="H3579" s="13" t="s">
        <v>6198</v>
      </c>
      <c r="I3579" s="13"/>
    </row>
    <row r="3580" spans="1:9" ht="36" x14ac:dyDescent="0.25">
      <c r="A3580" s="15" t="s">
        <v>1088</v>
      </c>
      <c r="B3580" s="15" t="s">
        <v>111</v>
      </c>
      <c r="C3580" s="9" t="s">
        <v>1089</v>
      </c>
      <c r="D3580" s="15" t="s">
        <v>127</v>
      </c>
      <c r="E3580" s="9" t="s">
        <v>6199</v>
      </c>
      <c r="F3580" s="9"/>
      <c r="G3580" s="15" t="s">
        <v>123</v>
      </c>
      <c r="H3580" s="15" t="s">
        <v>6198</v>
      </c>
      <c r="I3580" s="15"/>
    </row>
    <row r="3581" spans="1:9" ht="18" x14ac:dyDescent="0.25">
      <c r="A3581" s="13" t="s">
        <v>1088</v>
      </c>
      <c r="B3581" s="13" t="s">
        <v>111</v>
      </c>
      <c r="C3581" s="7" t="s">
        <v>1089</v>
      </c>
      <c r="D3581" s="13" t="s">
        <v>124</v>
      </c>
      <c r="E3581" s="7" t="s">
        <v>6200</v>
      </c>
      <c r="F3581" s="7"/>
      <c r="G3581" s="13" t="s">
        <v>123</v>
      </c>
      <c r="H3581" s="13" t="s">
        <v>6198</v>
      </c>
      <c r="I3581" s="13"/>
    </row>
    <row r="3582" spans="1:9" ht="18" x14ac:dyDescent="0.25">
      <c r="A3582" s="15" t="s">
        <v>1088</v>
      </c>
      <c r="B3582" s="15" t="s">
        <v>111</v>
      </c>
      <c r="C3582" s="9" t="s">
        <v>1089</v>
      </c>
      <c r="D3582" s="15" t="s">
        <v>124</v>
      </c>
      <c r="E3582" s="9" t="s">
        <v>6201</v>
      </c>
      <c r="F3582" s="9" t="s">
        <v>6202</v>
      </c>
      <c r="G3582" s="15" t="s">
        <v>123</v>
      </c>
      <c r="H3582" s="15" t="s">
        <v>6198</v>
      </c>
      <c r="I3582" s="15"/>
    </row>
    <row r="3583" spans="1:9" ht="18" x14ac:dyDescent="0.25">
      <c r="A3583" s="13" t="s">
        <v>1088</v>
      </c>
      <c r="B3583" s="13" t="s">
        <v>111</v>
      </c>
      <c r="C3583" s="7" t="s">
        <v>1089</v>
      </c>
      <c r="D3583" s="13" t="s">
        <v>127</v>
      </c>
      <c r="E3583" s="7" t="s">
        <v>6203</v>
      </c>
      <c r="F3583" s="7"/>
      <c r="G3583" s="13" t="s">
        <v>123</v>
      </c>
      <c r="H3583" s="13" t="s">
        <v>6198</v>
      </c>
      <c r="I3583" s="13"/>
    </row>
    <row r="3584" spans="1:9" ht="18" x14ac:dyDescent="0.25">
      <c r="A3584" s="15" t="s">
        <v>1088</v>
      </c>
      <c r="B3584" s="15" t="s">
        <v>111</v>
      </c>
      <c r="C3584" s="9" t="s">
        <v>1089</v>
      </c>
      <c r="D3584" s="15" t="s">
        <v>127</v>
      </c>
      <c r="E3584" s="9" t="s">
        <v>6204</v>
      </c>
      <c r="F3584" s="9" t="s">
        <v>6205</v>
      </c>
      <c r="G3584" s="15" t="s">
        <v>122</v>
      </c>
      <c r="H3584" s="15" t="s">
        <v>6198</v>
      </c>
      <c r="I3584" s="15" t="s">
        <v>1275</v>
      </c>
    </row>
    <row r="3585" spans="1:9" ht="18" x14ac:dyDescent="0.25">
      <c r="A3585" s="13" t="s">
        <v>1088</v>
      </c>
      <c r="B3585" s="13" t="s">
        <v>111</v>
      </c>
      <c r="C3585" s="7" t="s">
        <v>1089</v>
      </c>
      <c r="D3585" s="13" t="s">
        <v>127</v>
      </c>
      <c r="E3585" s="7" t="s">
        <v>6206</v>
      </c>
      <c r="F3585" s="7"/>
      <c r="G3585" s="13" t="s">
        <v>122</v>
      </c>
      <c r="H3585" s="13" t="s">
        <v>6198</v>
      </c>
      <c r="I3585" s="13"/>
    </row>
    <row r="3586" spans="1:9" ht="18" x14ac:dyDescent="0.25">
      <c r="A3586" s="15" t="s">
        <v>1088</v>
      </c>
      <c r="B3586" s="15" t="s">
        <v>111</v>
      </c>
      <c r="C3586" s="9" t="s">
        <v>1089</v>
      </c>
      <c r="D3586" s="15" t="s">
        <v>124</v>
      </c>
      <c r="E3586" s="9" t="s">
        <v>6207</v>
      </c>
      <c r="F3586" s="9"/>
      <c r="G3586" s="15" t="s">
        <v>123</v>
      </c>
      <c r="H3586" s="15" t="s">
        <v>6198</v>
      </c>
      <c r="I3586" s="15"/>
    </row>
    <row r="3587" spans="1:9" ht="18" x14ac:dyDescent="0.25">
      <c r="A3587" s="13" t="s">
        <v>1088</v>
      </c>
      <c r="B3587" s="13" t="s">
        <v>111</v>
      </c>
      <c r="C3587" s="7" t="s">
        <v>1089</v>
      </c>
      <c r="D3587" s="13" t="s">
        <v>124</v>
      </c>
      <c r="E3587" s="7" t="s">
        <v>6208</v>
      </c>
      <c r="F3587" s="7" t="s">
        <v>6209</v>
      </c>
      <c r="G3587" s="13" t="s">
        <v>123</v>
      </c>
      <c r="H3587" s="13" t="s">
        <v>6198</v>
      </c>
      <c r="I3587" s="13"/>
    </row>
    <row r="3588" spans="1:9" ht="36" x14ac:dyDescent="0.25">
      <c r="A3588" s="15" t="s">
        <v>1088</v>
      </c>
      <c r="B3588" s="15" t="s">
        <v>111</v>
      </c>
      <c r="C3588" s="9" t="s">
        <v>1089</v>
      </c>
      <c r="D3588" s="15" t="s">
        <v>124</v>
      </c>
      <c r="E3588" s="9" t="s">
        <v>6210</v>
      </c>
      <c r="F3588" s="9" t="s">
        <v>6209</v>
      </c>
      <c r="G3588" s="15" t="s">
        <v>123</v>
      </c>
      <c r="H3588" s="15" t="s">
        <v>6198</v>
      </c>
      <c r="I3588" s="15" t="s">
        <v>1275</v>
      </c>
    </row>
    <row r="3589" spans="1:9" ht="36" x14ac:dyDescent="0.25">
      <c r="A3589" s="13" t="s">
        <v>1088</v>
      </c>
      <c r="B3589" s="13" t="s">
        <v>111</v>
      </c>
      <c r="C3589" s="7" t="s">
        <v>1089</v>
      </c>
      <c r="D3589" s="13" t="s">
        <v>124</v>
      </c>
      <c r="E3589" s="7" t="s">
        <v>6211</v>
      </c>
      <c r="F3589" s="7"/>
      <c r="G3589" s="13" t="s">
        <v>123</v>
      </c>
      <c r="H3589" s="13" t="s">
        <v>6198</v>
      </c>
      <c r="I3589" s="13"/>
    </row>
    <row r="3590" spans="1:9" ht="36" x14ac:dyDescent="0.25">
      <c r="A3590" s="15" t="s">
        <v>1088</v>
      </c>
      <c r="B3590" s="15" t="s">
        <v>111</v>
      </c>
      <c r="C3590" s="9" t="s">
        <v>1089</v>
      </c>
      <c r="D3590" s="15" t="s">
        <v>124</v>
      </c>
      <c r="E3590" s="9" t="s">
        <v>6212</v>
      </c>
      <c r="F3590" s="9" t="s">
        <v>6213</v>
      </c>
      <c r="G3590" s="15" t="s">
        <v>121</v>
      </c>
      <c r="H3590" s="15" t="s">
        <v>6198</v>
      </c>
      <c r="I3590" s="15" t="s">
        <v>1275</v>
      </c>
    </row>
    <row r="3591" spans="1:9" ht="18" x14ac:dyDescent="0.25">
      <c r="A3591" s="13" t="s">
        <v>1088</v>
      </c>
      <c r="B3591" s="13" t="s">
        <v>111</v>
      </c>
      <c r="C3591" s="7" t="s">
        <v>1089</v>
      </c>
      <c r="D3591" s="13" t="s">
        <v>127</v>
      </c>
      <c r="E3591" s="7" t="s">
        <v>6214</v>
      </c>
      <c r="F3591" s="7" t="s">
        <v>6215</v>
      </c>
      <c r="G3591" s="13" t="s">
        <v>122</v>
      </c>
      <c r="H3591" s="13" t="s">
        <v>6198</v>
      </c>
      <c r="I3591" s="13"/>
    </row>
    <row r="3592" spans="1:9" ht="36" x14ac:dyDescent="0.25">
      <c r="A3592" s="15" t="s">
        <v>1088</v>
      </c>
      <c r="B3592" s="15" t="s">
        <v>111</v>
      </c>
      <c r="C3592" s="9" t="s">
        <v>1089</v>
      </c>
      <c r="D3592" s="15" t="s">
        <v>127</v>
      </c>
      <c r="E3592" s="9" t="s">
        <v>6216</v>
      </c>
      <c r="F3592" s="9"/>
      <c r="G3592" s="15" t="s">
        <v>121</v>
      </c>
      <c r="H3592" s="15" t="s">
        <v>6198</v>
      </c>
      <c r="I3592" s="15"/>
    </row>
    <row r="3593" spans="1:9" ht="36" x14ac:dyDescent="0.25">
      <c r="A3593" s="13" t="s">
        <v>1088</v>
      </c>
      <c r="B3593" s="13" t="s">
        <v>111</v>
      </c>
      <c r="C3593" s="7" t="s">
        <v>1089</v>
      </c>
      <c r="D3593" s="13" t="s">
        <v>124</v>
      </c>
      <c r="E3593" s="7" t="s">
        <v>6217</v>
      </c>
      <c r="F3593" s="7" t="s">
        <v>6218</v>
      </c>
      <c r="G3593" s="13" t="s">
        <v>123</v>
      </c>
      <c r="H3593" s="13" t="s">
        <v>6198</v>
      </c>
      <c r="I3593" s="13"/>
    </row>
    <row r="3594" spans="1:9" ht="18" x14ac:dyDescent="0.25">
      <c r="A3594" s="15" t="s">
        <v>1091</v>
      </c>
      <c r="B3594" s="15" t="s">
        <v>111</v>
      </c>
      <c r="C3594" s="9" t="s">
        <v>1092</v>
      </c>
      <c r="D3594" s="15" t="s">
        <v>127</v>
      </c>
      <c r="E3594" s="9" t="s">
        <v>6219</v>
      </c>
      <c r="F3594" s="9"/>
      <c r="G3594" s="15" t="s">
        <v>123</v>
      </c>
      <c r="H3594" s="15" t="s">
        <v>6198</v>
      </c>
      <c r="I3594" s="15"/>
    </row>
    <row r="3595" spans="1:9" ht="18" x14ac:dyDescent="0.25">
      <c r="A3595" s="13" t="s">
        <v>1091</v>
      </c>
      <c r="B3595" s="13" t="s">
        <v>111</v>
      </c>
      <c r="C3595" s="7" t="s">
        <v>1092</v>
      </c>
      <c r="D3595" s="13" t="s">
        <v>127</v>
      </c>
      <c r="E3595" s="7" t="s">
        <v>6220</v>
      </c>
      <c r="F3595" s="7"/>
      <c r="G3595" s="13" t="s">
        <v>123</v>
      </c>
      <c r="H3595" s="13" t="s">
        <v>6221</v>
      </c>
      <c r="I3595" s="13" t="s">
        <v>1275</v>
      </c>
    </row>
    <row r="3596" spans="1:9" ht="18" x14ac:dyDescent="0.25">
      <c r="A3596" s="15" t="s">
        <v>1091</v>
      </c>
      <c r="B3596" s="15" t="s">
        <v>111</v>
      </c>
      <c r="C3596" s="9" t="s">
        <v>1092</v>
      </c>
      <c r="D3596" s="15" t="s">
        <v>127</v>
      </c>
      <c r="E3596" s="9" t="s">
        <v>6222</v>
      </c>
      <c r="F3596" s="9" t="s">
        <v>6223</v>
      </c>
      <c r="G3596" s="15" t="s">
        <v>122</v>
      </c>
      <c r="H3596" s="15" t="s">
        <v>6221</v>
      </c>
      <c r="I3596" s="15" t="s">
        <v>1275</v>
      </c>
    </row>
    <row r="3597" spans="1:9" ht="18" x14ac:dyDescent="0.25">
      <c r="A3597" s="13" t="s">
        <v>1091</v>
      </c>
      <c r="B3597" s="13" t="s">
        <v>111</v>
      </c>
      <c r="C3597" s="7" t="s">
        <v>1092</v>
      </c>
      <c r="D3597" s="13" t="s">
        <v>127</v>
      </c>
      <c r="E3597" s="7" t="s">
        <v>6224</v>
      </c>
      <c r="F3597" s="7"/>
      <c r="G3597" s="13" t="s">
        <v>122</v>
      </c>
      <c r="H3597" s="13" t="s">
        <v>6221</v>
      </c>
      <c r="I3597" s="13"/>
    </row>
    <row r="3598" spans="1:9" ht="18" x14ac:dyDescent="0.25">
      <c r="A3598" s="15" t="s">
        <v>1091</v>
      </c>
      <c r="B3598" s="15" t="s">
        <v>111</v>
      </c>
      <c r="C3598" s="9" t="s">
        <v>1092</v>
      </c>
      <c r="D3598" s="15" t="s">
        <v>127</v>
      </c>
      <c r="E3598" s="9" t="s">
        <v>6225</v>
      </c>
      <c r="F3598" s="9"/>
      <c r="G3598" s="15" t="s">
        <v>122</v>
      </c>
      <c r="H3598" s="15" t="s">
        <v>6221</v>
      </c>
      <c r="I3598" s="15"/>
    </row>
    <row r="3599" spans="1:9" ht="18" x14ac:dyDescent="0.25">
      <c r="A3599" s="13" t="s">
        <v>1091</v>
      </c>
      <c r="B3599" s="13" t="s">
        <v>111</v>
      </c>
      <c r="C3599" s="7" t="s">
        <v>1092</v>
      </c>
      <c r="D3599" s="13" t="s">
        <v>127</v>
      </c>
      <c r="E3599" s="7" t="s">
        <v>6226</v>
      </c>
      <c r="F3599" s="7"/>
      <c r="G3599" s="13" t="s">
        <v>122</v>
      </c>
      <c r="H3599" s="13" t="s">
        <v>6221</v>
      </c>
      <c r="I3599" s="13"/>
    </row>
    <row r="3600" spans="1:9" ht="36" x14ac:dyDescent="0.25">
      <c r="A3600" s="15" t="s">
        <v>1091</v>
      </c>
      <c r="B3600" s="15" t="s">
        <v>111</v>
      </c>
      <c r="C3600" s="9" t="s">
        <v>1092</v>
      </c>
      <c r="D3600" s="15" t="s">
        <v>127</v>
      </c>
      <c r="E3600" s="9" t="s">
        <v>6227</v>
      </c>
      <c r="F3600" s="9" t="s">
        <v>6228</v>
      </c>
      <c r="G3600" s="15" t="s">
        <v>121</v>
      </c>
      <c r="H3600" s="15" t="s">
        <v>6221</v>
      </c>
      <c r="I3600" s="15"/>
    </row>
    <row r="3601" spans="1:9" ht="18" x14ac:dyDescent="0.25">
      <c r="A3601" s="13" t="s">
        <v>1091</v>
      </c>
      <c r="B3601" s="13" t="s">
        <v>111</v>
      </c>
      <c r="C3601" s="7" t="s">
        <v>1092</v>
      </c>
      <c r="D3601" s="13" t="s">
        <v>127</v>
      </c>
      <c r="E3601" s="7" t="s">
        <v>6229</v>
      </c>
      <c r="F3601" s="7"/>
      <c r="G3601" s="13" t="s">
        <v>122</v>
      </c>
      <c r="H3601" s="13" t="s">
        <v>6221</v>
      </c>
      <c r="I3601" s="13"/>
    </row>
    <row r="3602" spans="1:9" ht="18" x14ac:dyDescent="0.25">
      <c r="A3602" s="15" t="s">
        <v>1091</v>
      </c>
      <c r="B3602" s="15" t="s">
        <v>111</v>
      </c>
      <c r="C3602" s="9" t="s">
        <v>1092</v>
      </c>
      <c r="D3602" s="15" t="s">
        <v>127</v>
      </c>
      <c r="E3602" s="9" t="s">
        <v>6230</v>
      </c>
      <c r="F3602" s="9" t="s">
        <v>6231</v>
      </c>
      <c r="G3602" s="15" t="s">
        <v>122</v>
      </c>
      <c r="H3602" s="15" t="s">
        <v>6221</v>
      </c>
      <c r="I3602" s="15"/>
    </row>
    <row r="3603" spans="1:9" ht="18" x14ac:dyDescent="0.25">
      <c r="A3603" s="13" t="s">
        <v>1091</v>
      </c>
      <c r="B3603" s="13" t="s">
        <v>111</v>
      </c>
      <c r="C3603" s="7" t="s">
        <v>1092</v>
      </c>
      <c r="D3603" s="13" t="s">
        <v>127</v>
      </c>
      <c r="E3603" s="7" t="s">
        <v>6232</v>
      </c>
      <c r="F3603" s="7"/>
      <c r="G3603" s="13" t="s">
        <v>122</v>
      </c>
      <c r="H3603" s="13" t="s">
        <v>6221</v>
      </c>
      <c r="I3603" s="13"/>
    </row>
    <row r="3604" spans="1:9" ht="18" x14ac:dyDescent="0.25">
      <c r="A3604" s="15" t="s">
        <v>1091</v>
      </c>
      <c r="B3604" s="15" t="s">
        <v>111</v>
      </c>
      <c r="C3604" s="9" t="s">
        <v>1092</v>
      </c>
      <c r="D3604" s="15" t="s">
        <v>127</v>
      </c>
      <c r="E3604" s="9" t="s">
        <v>6233</v>
      </c>
      <c r="F3604" s="9"/>
      <c r="G3604" s="15" t="s">
        <v>122</v>
      </c>
      <c r="H3604" s="15" t="s">
        <v>6221</v>
      </c>
      <c r="I3604" s="15"/>
    </row>
    <row r="3605" spans="1:9" ht="36" x14ac:dyDescent="0.25">
      <c r="A3605" s="13" t="s">
        <v>1091</v>
      </c>
      <c r="B3605" s="13" t="s">
        <v>111</v>
      </c>
      <c r="C3605" s="7" t="s">
        <v>1092</v>
      </c>
      <c r="D3605" s="13" t="s">
        <v>127</v>
      </c>
      <c r="E3605" s="7" t="s">
        <v>6234</v>
      </c>
      <c r="F3605" s="7" t="s">
        <v>6235</v>
      </c>
      <c r="G3605" s="13" t="s">
        <v>122</v>
      </c>
      <c r="H3605" s="13" t="s">
        <v>6221</v>
      </c>
      <c r="I3605" s="13"/>
    </row>
    <row r="3606" spans="1:9" ht="36" x14ac:dyDescent="0.25">
      <c r="A3606" s="15" t="s">
        <v>1091</v>
      </c>
      <c r="B3606" s="15" t="s">
        <v>111</v>
      </c>
      <c r="C3606" s="9" t="s">
        <v>1092</v>
      </c>
      <c r="D3606" s="15" t="s">
        <v>127</v>
      </c>
      <c r="E3606" s="9" t="s">
        <v>6236</v>
      </c>
      <c r="F3606" s="9"/>
      <c r="G3606" s="15" t="s">
        <v>122</v>
      </c>
      <c r="H3606" s="15" t="s">
        <v>6221</v>
      </c>
      <c r="I3606" s="15"/>
    </row>
    <row r="3607" spans="1:9" ht="36" x14ac:dyDescent="0.25">
      <c r="A3607" s="13" t="s">
        <v>1091</v>
      </c>
      <c r="B3607" s="13" t="s">
        <v>111</v>
      </c>
      <c r="C3607" s="7" t="s">
        <v>1092</v>
      </c>
      <c r="D3607" s="13" t="s">
        <v>127</v>
      </c>
      <c r="E3607" s="7" t="s">
        <v>6237</v>
      </c>
      <c r="F3607" s="7"/>
      <c r="G3607" s="13" t="s">
        <v>122</v>
      </c>
      <c r="H3607" s="13" t="s">
        <v>6221</v>
      </c>
      <c r="I3607" s="13"/>
    </row>
    <row r="3608" spans="1:9" ht="18" x14ac:dyDescent="0.25">
      <c r="A3608" s="15" t="s">
        <v>1091</v>
      </c>
      <c r="B3608" s="15" t="s">
        <v>111</v>
      </c>
      <c r="C3608" s="9" t="s">
        <v>1092</v>
      </c>
      <c r="D3608" s="15" t="s">
        <v>127</v>
      </c>
      <c r="E3608" s="9" t="s">
        <v>6238</v>
      </c>
      <c r="F3608" s="9"/>
      <c r="G3608" s="15" t="s">
        <v>122</v>
      </c>
      <c r="H3608" s="15" t="s">
        <v>6221</v>
      </c>
      <c r="I3608" s="15"/>
    </row>
    <row r="3609" spans="1:9" ht="18" x14ac:dyDescent="0.25">
      <c r="A3609" s="13" t="s">
        <v>1091</v>
      </c>
      <c r="B3609" s="13" t="s">
        <v>111</v>
      </c>
      <c r="C3609" s="7" t="s">
        <v>1092</v>
      </c>
      <c r="D3609" s="13" t="s">
        <v>127</v>
      </c>
      <c r="E3609" s="7" t="s">
        <v>6239</v>
      </c>
      <c r="F3609" s="7"/>
      <c r="G3609" s="13" t="s">
        <v>122</v>
      </c>
      <c r="H3609" s="13" t="s">
        <v>6221</v>
      </c>
      <c r="I3609" s="13"/>
    </row>
    <row r="3610" spans="1:9" ht="18" x14ac:dyDescent="0.25">
      <c r="A3610" s="15" t="s">
        <v>1091</v>
      </c>
      <c r="B3610" s="15" t="s">
        <v>111</v>
      </c>
      <c r="C3610" s="9" t="s">
        <v>1092</v>
      </c>
      <c r="D3610" s="15" t="s">
        <v>127</v>
      </c>
      <c r="E3610" s="9" t="s">
        <v>6240</v>
      </c>
      <c r="F3610" s="9"/>
      <c r="G3610" s="15" t="s">
        <v>121</v>
      </c>
      <c r="H3610" s="15" t="s">
        <v>6221</v>
      </c>
      <c r="I3610" s="15" t="s">
        <v>1275</v>
      </c>
    </row>
    <row r="3611" spans="1:9" ht="18" x14ac:dyDescent="0.25">
      <c r="A3611" s="13" t="s">
        <v>1091</v>
      </c>
      <c r="B3611" s="13" t="s">
        <v>111</v>
      </c>
      <c r="C3611" s="7" t="s">
        <v>1092</v>
      </c>
      <c r="D3611" s="13" t="s">
        <v>127</v>
      </c>
      <c r="E3611" s="7" t="s">
        <v>6241</v>
      </c>
      <c r="F3611" s="7" t="s">
        <v>6242</v>
      </c>
      <c r="G3611" s="13" t="s">
        <v>122</v>
      </c>
      <c r="H3611" s="13" t="s">
        <v>6221</v>
      </c>
      <c r="I3611" s="13" t="s">
        <v>1275</v>
      </c>
    </row>
    <row r="3612" spans="1:9" ht="18" x14ac:dyDescent="0.25">
      <c r="A3612" s="15" t="s">
        <v>1091</v>
      </c>
      <c r="B3612" s="15" t="s">
        <v>111</v>
      </c>
      <c r="C3612" s="9" t="s">
        <v>1092</v>
      </c>
      <c r="D3612" s="15" t="s">
        <v>127</v>
      </c>
      <c r="E3612" s="9" t="s">
        <v>6243</v>
      </c>
      <c r="F3612" s="9"/>
      <c r="G3612" s="15" t="s">
        <v>122</v>
      </c>
      <c r="H3612" s="15" t="s">
        <v>6221</v>
      </c>
      <c r="I3612" s="15" t="s">
        <v>1275</v>
      </c>
    </row>
    <row r="3613" spans="1:9" ht="36" x14ac:dyDescent="0.25">
      <c r="A3613" s="13" t="s">
        <v>1091</v>
      </c>
      <c r="B3613" s="13" t="s">
        <v>111</v>
      </c>
      <c r="C3613" s="7" t="s">
        <v>1092</v>
      </c>
      <c r="D3613" s="13" t="s">
        <v>127</v>
      </c>
      <c r="E3613" s="7" t="s">
        <v>6244</v>
      </c>
      <c r="F3613" s="7"/>
      <c r="G3613" s="13" t="s">
        <v>122</v>
      </c>
      <c r="H3613" s="13" t="s">
        <v>6221</v>
      </c>
      <c r="I3613" s="13" t="s">
        <v>1275</v>
      </c>
    </row>
    <row r="3614" spans="1:9" ht="36" x14ac:dyDescent="0.25">
      <c r="A3614" s="15" t="s">
        <v>1091</v>
      </c>
      <c r="B3614" s="15" t="s">
        <v>111</v>
      </c>
      <c r="C3614" s="9" t="s">
        <v>1092</v>
      </c>
      <c r="D3614" s="15" t="s">
        <v>127</v>
      </c>
      <c r="E3614" s="9" t="s">
        <v>6245</v>
      </c>
      <c r="F3614" s="9"/>
      <c r="G3614" s="15" t="s">
        <v>122</v>
      </c>
      <c r="H3614" s="15" t="s">
        <v>6221</v>
      </c>
      <c r="I3614" s="15" t="s">
        <v>1275</v>
      </c>
    </row>
    <row r="3615" spans="1:9" ht="18" x14ac:dyDescent="0.25">
      <c r="A3615" s="13" t="s">
        <v>1091</v>
      </c>
      <c r="B3615" s="13" t="s">
        <v>111</v>
      </c>
      <c r="C3615" s="7" t="s">
        <v>1092</v>
      </c>
      <c r="D3615" s="13" t="s">
        <v>127</v>
      </c>
      <c r="E3615" s="7" t="s">
        <v>6246</v>
      </c>
      <c r="F3615" s="7"/>
      <c r="G3615" s="13" t="s">
        <v>122</v>
      </c>
      <c r="H3615" s="13" t="s">
        <v>6247</v>
      </c>
      <c r="I3615" s="13"/>
    </row>
    <row r="3616" spans="1:9" ht="18" x14ac:dyDescent="0.25">
      <c r="A3616" s="15" t="s">
        <v>1091</v>
      </c>
      <c r="B3616" s="15" t="s">
        <v>111</v>
      </c>
      <c r="C3616" s="9" t="s">
        <v>1092</v>
      </c>
      <c r="D3616" s="15" t="s">
        <v>127</v>
      </c>
      <c r="E3616" s="9" t="s">
        <v>6248</v>
      </c>
      <c r="F3616" s="9"/>
      <c r="G3616" s="15" t="s">
        <v>123</v>
      </c>
      <c r="H3616" s="15" t="s">
        <v>6247</v>
      </c>
      <c r="I3616" s="15"/>
    </row>
    <row r="3617" spans="1:9" ht="36" x14ac:dyDescent="0.25">
      <c r="A3617" s="13" t="s">
        <v>1091</v>
      </c>
      <c r="B3617" s="13" t="s">
        <v>111</v>
      </c>
      <c r="C3617" s="7" t="s">
        <v>1092</v>
      </c>
      <c r="D3617" s="13" t="s">
        <v>127</v>
      </c>
      <c r="E3617" s="7" t="s">
        <v>6249</v>
      </c>
      <c r="F3617" s="7" t="s">
        <v>6250</v>
      </c>
      <c r="G3617" s="13" t="s">
        <v>122</v>
      </c>
      <c r="H3617" s="13" t="s">
        <v>6247</v>
      </c>
      <c r="I3617" s="13" t="s">
        <v>1275</v>
      </c>
    </row>
    <row r="3618" spans="1:9" ht="36" x14ac:dyDescent="0.25">
      <c r="A3618" s="15" t="s">
        <v>1091</v>
      </c>
      <c r="B3618" s="15" t="s">
        <v>111</v>
      </c>
      <c r="C3618" s="9" t="s">
        <v>1092</v>
      </c>
      <c r="D3618" s="15" t="s">
        <v>127</v>
      </c>
      <c r="E3618" s="9" t="s">
        <v>6251</v>
      </c>
      <c r="F3618" s="9" t="s">
        <v>6228</v>
      </c>
      <c r="G3618" s="15" t="s">
        <v>121</v>
      </c>
      <c r="H3618" s="15" t="s">
        <v>6247</v>
      </c>
      <c r="I3618" s="15"/>
    </row>
    <row r="3619" spans="1:9" ht="36" x14ac:dyDescent="0.25">
      <c r="A3619" s="13" t="s">
        <v>1091</v>
      </c>
      <c r="B3619" s="13" t="s">
        <v>111</v>
      </c>
      <c r="C3619" s="7" t="s">
        <v>1092</v>
      </c>
      <c r="D3619" s="13" t="s">
        <v>127</v>
      </c>
      <c r="E3619" s="7" t="s">
        <v>6252</v>
      </c>
      <c r="F3619" s="7"/>
      <c r="G3619" s="13" t="s">
        <v>122</v>
      </c>
      <c r="H3619" s="13" t="s">
        <v>6247</v>
      </c>
      <c r="I3619" s="13"/>
    </row>
    <row r="3620" spans="1:9" ht="18" x14ac:dyDescent="0.25">
      <c r="A3620" s="15" t="s">
        <v>1091</v>
      </c>
      <c r="B3620" s="15" t="s">
        <v>111</v>
      </c>
      <c r="C3620" s="9" t="s">
        <v>1092</v>
      </c>
      <c r="D3620" s="15" t="s">
        <v>127</v>
      </c>
      <c r="E3620" s="9" t="s">
        <v>6253</v>
      </c>
      <c r="F3620" s="9"/>
      <c r="G3620" s="15" t="s">
        <v>123</v>
      </c>
      <c r="H3620" s="15" t="s">
        <v>6247</v>
      </c>
      <c r="I3620" s="15"/>
    </row>
    <row r="3621" spans="1:9" ht="18" x14ac:dyDescent="0.25">
      <c r="A3621" s="13" t="s">
        <v>1091</v>
      </c>
      <c r="B3621" s="13" t="s">
        <v>111</v>
      </c>
      <c r="C3621" s="7" t="s">
        <v>1092</v>
      </c>
      <c r="D3621" s="13" t="s">
        <v>127</v>
      </c>
      <c r="E3621" s="7" t="s">
        <v>6254</v>
      </c>
      <c r="F3621" s="7"/>
      <c r="G3621" s="13" t="s">
        <v>122</v>
      </c>
      <c r="H3621" s="13" t="s">
        <v>6247</v>
      </c>
      <c r="I3621" s="13"/>
    </row>
    <row r="3622" spans="1:9" ht="18" x14ac:dyDescent="0.25">
      <c r="A3622" s="15" t="s">
        <v>1091</v>
      </c>
      <c r="B3622" s="15" t="s">
        <v>111</v>
      </c>
      <c r="C3622" s="9" t="s">
        <v>1092</v>
      </c>
      <c r="D3622" s="15" t="s">
        <v>127</v>
      </c>
      <c r="E3622" s="9" t="s">
        <v>6255</v>
      </c>
      <c r="F3622" s="9"/>
      <c r="G3622" s="15" t="s">
        <v>123</v>
      </c>
      <c r="H3622" s="15" t="s">
        <v>6247</v>
      </c>
      <c r="I3622" s="15"/>
    </row>
    <row r="3623" spans="1:9" ht="18" x14ac:dyDescent="0.25">
      <c r="A3623" s="13" t="s">
        <v>1091</v>
      </c>
      <c r="B3623" s="13" t="s">
        <v>111</v>
      </c>
      <c r="C3623" s="7" t="s">
        <v>1092</v>
      </c>
      <c r="D3623" s="13" t="s">
        <v>127</v>
      </c>
      <c r="E3623" s="7" t="s">
        <v>6256</v>
      </c>
      <c r="F3623" s="7" t="s">
        <v>6257</v>
      </c>
      <c r="G3623" s="13" t="s">
        <v>122</v>
      </c>
      <c r="H3623" s="13" t="s">
        <v>6247</v>
      </c>
      <c r="I3623" s="13"/>
    </row>
    <row r="3624" spans="1:9" ht="18" x14ac:dyDescent="0.25">
      <c r="A3624" s="15" t="s">
        <v>1091</v>
      </c>
      <c r="B3624" s="15" t="s">
        <v>111</v>
      </c>
      <c r="C3624" s="9" t="s">
        <v>1092</v>
      </c>
      <c r="D3624" s="15" t="s">
        <v>127</v>
      </c>
      <c r="E3624" s="9" t="s">
        <v>6258</v>
      </c>
      <c r="F3624" s="9" t="s">
        <v>6228</v>
      </c>
      <c r="G3624" s="15" t="s">
        <v>121</v>
      </c>
      <c r="H3624" s="15" t="s">
        <v>6247</v>
      </c>
      <c r="I3624" s="15"/>
    </row>
    <row r="3625" spans="1:9" ht="36" x14ac:dyDescent="0.25">
      <c r="A3625" s="13" t="s">
        <v>1091</v>
      </c>
      <c r="B3625" s="13" t="s">
        <v>111</v>
      </c>
      <c r="C3625" s="7" t="s">
        <v>1092</v>
      </c>
      <c r="D3625" s="13" t="s">
        <v>127</v>
      </c>
      <c r="E3625" s="7" t="s">
        <v>6259</v>
      </c>
      <c r="F3625" s="7"/>
      <c r="G3625" s="13" t="s">
        <v>122</v>
      </c>
      <c r="H3625" s="13" t="s">
        <v>6247</v>
      </c>
      <c r="I3625" s="13"/>
    </row>
    <row r="3626" spans="1:9" ht="18" x14ac:dyDescent="0.25">
      <c r="A3626" s="15" t="s">
        <v>1091</v>
      </c>
      <c r="B3626" s="15" t="s">
        <v>111</v>
      </c>
      <c r="C3626" s="9" t="s">
        <v>1092</v>
      </c>
      <c r="D3626" s="15" t="s">
        <v>127</v>
      </c>
      <c r="E3626" s="9" t="s">
        <v>6260</v>
      </c>
      <c r="F3626" s="9"/>
      <c r="G3626" s="15" t="s">
        <v>122</v>
      </c>
      <c r="H3626" s="15" t="s">
        <v>6247</v>
      </c>
      <c r="I3626" s="15"/>
    </row>
    <row r="3627" spans="1:9" ht="18" x14ac:dyDescent="0.25">
      <c r="A3627" s="13" t="s">
        <v>1091</v>
      </c>
      <c r="B3627" s="13" t="s">
        <v>111</v>
      </c>
      <c r="C3627" s="7" t="s">
        <v>1092</v>
      </c>
      <c r="D3627" s="13" t="s">
        <v>127</v>
      </c>
      <c r="E3627" s="7" t="s">
        <v>6261</v>
      </c>
      <c r="F3627" s="7"/>
      <c r="G3627" s="13" t="s">
        <v>122</v>
      </c>
      <c r="H3627" s="13" t="s">
        <v>6247</v>
      </c>
      <c r="I3627" s="13"/>
    </row>
    <row r="3628" spans="1:9" ht="18" x14ac:dyDescent="0.25">
      <c r="A3628" s="15" t="s">
        <v>1091</v>
      </c>
      <c r="B3628" s="15" t="s">
        <v>111</v>
      </c>
      <c r="C3628" s="9" t="s">
        <v>1092</v>
      </c>
      <c r="D3628" s="15" t="s">
        <v>127</v>
      </c>
      <c r="E3628" s="9" t="s">
        <v>6262</v>
      </c>
      <c r="F3628" s="9"/>
      <c r="G3628" s="15" t="s">
        <v>122</v>
      </c>
      <c r="H3628" s="15" t="s">
        <v>6247</v>
      </c>
      <c r="I3628" s="15"/>
    </row>
    <row r="3629" spans="1:9" ht="36" x14ac:dyDescent="0.25">
      <c r="A3629" s="13" t="s">
        <v>1094</v>
      </c>
      <c r="B3629" s="13" t="s">
        <v>111</v>
      </c>
      <c r="C3629" s="7" t="s">
        <v>1095</v>
      </c>
      <c r="D3629" s="13" t="s">
        <v>127</v>
      </c>
      <c r="E3629" s="7" t="s">
        <v>6263</v>
      </c>
      <c r="F3629" s="7"/>
      <c r="G3629" s="13" t="s">
        <v>123</v>
      </c>
      <c r="H3629" s="13" t="s">
        <v>6247</v>
      </c>
      <c r="I3629" s="13"/>
    </row>
    <row r="3630" spans="1:9" ht="36" x14ac:dyDescent="0.25">
      <c r="A3630" s="15" t="s">
        <v>1094</v>
      </c>
      <c r="B3630" s="15" t="s">
        <v>111</v>
      </c>
      <c r="C3630" s="9" t="s">
        <v>1095</v>
      </c>
      <c r="D3630" s="15" t="s">
        <v>127</v>
      </c>
      <c r="E3630" s="9" t="s">
        <v>6264</v>
      </c>
      <c r="F3630" s="9"/>
      <c r="G3630" s="15" t="s">
        <v>123</v>
      </c>
      <c r="H3630" s="15" t="s">
        <v>6247</v>
      </c>
      <c r="I3630" s="15"/>
    </row>
    <row r="3631" spans="1:9" ht="36" x14ac:dyDescent="0.25">
      <c r="A3631" s="13" t="s">
        <v>1094</v>
      </c>
      <c r="B3631" s="13" t="s">
        <v>111</v>
      </c>
      <c r="C3631" s="7" t="s">
        <v>1095</v>
      </c>
      <c r="D3631" s="13" t="s">
        <v>127</v>
      </c>
      <c r="E3631" s="7" t="s">
        <v>6265</v>
      </c>
      <c r="F3631" s="7"/>
      <c r="G3631" s="13" t="s">
        <v>122</v>
      </c>
      <c r="H3631" s="13" t="s">
        <v>6247</v>
      </c>
      <c r="I3631" s="13"/>
    </row>
    <row r="3632" spans="1:9" ht="36" x14ac:dyDescent="0.25">
      <c r="A3632" s="15" t="s">
        <v>1094</v>
      </c>
      <c r="B3632" s="15" t="s">
        <v>111</v>
      </c>
      <c r="C3632" s="9" t="s">
        <v>1095</v>
      </c>
      <c r="D3632" s="15" t="s">
        <v>127</v>
      </c>
      <c r="E3632" s="9" t="s">
        <v>6266</v>
      </c>
      <c r="F3632" s="9"/>
      <c r="G3632" s="15" t="s">
        <v>122</v>
      </c>
      <c r="H3632" s="15" t="s">
        <v>6247</v>
      </c>
      <c r="I3632" s="15" t="s">
        <v>1275</v>
      </c>
    </row>
    <row r="3633" spans="1:9" ht="36" x14ac:dyDescent="0.25">
      <c r="A3633" s="13" t="s">
        <v>1094</v>
      </c>
      <c r="B3633" s="13" t="s">
        <v>111</v>
      </c>
      <c r="C3633" s="7" t="s">
        <v>1095</v>
      </c>
      <c r="D3633" s="13" t="s">
        <v>127</v>
      </c>
      <c r="E3633" s="7" t="s">
        <v>6267</v>
      </c>
      <c r="F3633" s="7" t="s">
        <v>6268</v>
      </c>
      <c r="G3633" s="13" t="s">
        <v>121</v>
      </c>
      <c r="H3633" s="13" t="s">
        <v>6247</v>
      </c>
      <c r="I3633" s="13" t="s">
        <v>1275</v>
      </c>
    </row>
    <row r="3634" spans="1:9" ht="36" x14ac:dyDescent="0.25">
      <c r="A3634" s="15" t="s">
        <v>1094</v>
      </c>
      <c r="B3634" s="15" t="s">
        <v>111</v>
      </c>
      <c r="C3634" s="9" t="s">
        <v>1095</v>
      </c>
      <c r="D3634" s="15" t="s">
        <v>124</v>
      </c>
      <c r="E3634" s="9" t="s">
        <v>6269</v>
      </c>
      <c r="F3634" s="9"/>
      <c r="G3634" s="15" t="s">
        <v>123</v>
      </c>
      <c r="H3634" s="15" t="s">
        <v>6247</v>
      </c>
      <c r="I3634" s="15" t="s">
        <v>1275</v>
      </c>
    </row>
    <row r="3635" spans="1:9" ht="36" x14ac:dyDescent="0.25">
      <c r="A3635" s="13" t="s">
        <v>1094</v>
      </c>
      <c r="B3635" s="13" t="s">
        <v>111</v>
      </c>
      <c r="C3635" s="7" t="s">
        <v>1095</v>
      </c>
      <c r="D3635" s="13" t="s">
        <v>124</v>
      </c>
      <c r="E3635" s="7" t="s">
        <v>6270</v>
      </c>
      <c r="F3635" s="7"/>
      <c r="G3635" s="13" t="s">
        <v>123</v>
      </c>
      <c r="H3635" s="13" t="s">
        <v>6271</v>
      </c>
      <c r="I3635" s="13"/>
    </row>
    <row r="3636" spans="1:9" ht="36" x14ac:dyDescent="0.25">
      <c r="A3636" s="15" t="s">
        <v>1094</v>
      </c>
      <c r="B3636" s="15" t="s">
        <v>111</v>
      </c>
      <c r="C3636" s="9" t="s">
        <v>1095</v>
      </c>
      <c r="D3636" s="15" t="s">
        <v>124</v>
      </c>
      <c r="E3636" s="9" t="s">
        <v>6272</v>
      </c>
      <c r="F3636" s="9"/>
      <c r="G3636" s="15" t="s">
        <v>123</v>
      </c>
      <c r="H3636" s="15" t="s">
        <v>6271</v>
      </c>
      <c r="I3636" s="15"/>
    </row>
    <row r="3637" spans="1:9" ht="36" x14ac:dyDescent="0.25">
      <c r="A3637" s="13" t="s">
        <v>1094</v>
      </c>
      <c r="B3637" s="13" t="s">
        <v>111</v>
      </c>
      <c r="C3637" s="7" t="s">
        <v>1095</v>
      </c>
      <c r="D3637" s="13" t="s">
        <v>124</v>
      </c>
      <c r="E3637" s="7" t="s">
        <v>6273</v>
      </c>
      <c r="F3637" s="7"/>
      <c r="G3637" s="13" t="s">
        <v>123</v>
      </c>
      <c r="H3637" s="13" t="s">
        <v>6271</v>
      </c>
      <c r="I3637" s="13"/>
    </row>
    <row r="3638" spans="1:9" ht="36" x14ac:dyDescent="0.25">
      <c r="A3638" s="15" t="s">
        <v>1094</v>
      </c>
      <c r="B3638" s="15" t="s">
        <v>111</v>
      </c>
      <c r="C3638" s="9" t="s">
        <v>1095</v>
      </c>
      <c r="D3638" s="15" t="s">
        <v>124</v>
      </c>
      <c r="E3638" s="9" t="s">
        <v>6274</v>
      </c>
      <c r="F3638" s="9"/>
      <c r="G3638" s="15" t="s">
        <v>123</v>
      </c>
      <c r="H3638" s="15" t="s">
        <v>6271</v>
      </c>
      <c r="I3638" s="15"/>
    </row>
    <row r="3639" spans="1:9" ht="36" x14ac:dyDescent="0.25">
      <c r="A3639" s="13" t="s">
        <v>1094</v>
      </c>
      <c r="B3639" s="13" t="s">
        <v>111</v>
      </c>
      <c r="C3639" s="7" t="s">
        <v>1095</v>
      </c>
      <c r="D3639" s="13" t="s">
        <v>127</v>
      </c>
      <c r="E3639" s="7" t="s">
        <v>6275</v>
      </c>
      <c r="F3639" s="7"/>
      <c r="G3639" s="13" t="s">
        <v>122</v>
      </c>
      <c r="H3639" s="13" t="s">
        <v>6271</v>
      </c>
      <c r="I3639" s="13"/>
    </row>
    <row r="3640" spans="1:9" ht="36" x14ac:dyDescent="0.25">
      <c r="A3640" s="15" t="s">
        <v>1094</v>
      </c>
      <c r="B3640" s="15" t="s">
        <v>111</v>
      </c>
      <c r="C3640" s="9" t="s">
        <v>1095</v>
      </c>
      <c r="D3640" s="15" t="s">
        <v>127</v>
      </c>
      <c r="E3640" s="9" t="s">
        <v>6276</v>
      </c>
      <c r="F3640" s="9" t="s">
        <v>6277</v>
      </c>
      <c r="G3640" s="15" t="s">
        <v>122</v>
      </c>
      <c r="H3640" s="15" t="s">
        <v>6271</v>
      </c>
      <c r="I3640" s="15"/>
    </row>
    <row r="3641" spans="1:9" ht="36" x14ac:dyDescent="0.25">
      <c r="A3641" s="13" t="s">
        <v>1094</v>
      </c>
      <c r="B3641" s="13" t="s">
        <v>111</v>
      </c>
      <c r="C3641" s="7" t="s">
        <v>1095</v>
      </c>
      <c r="D3641" s="13" t="s">
        <v>127</v>
      </c>
      <c r="E3641" s="7" t="s">
        <v>6278</v>
      </c>
      <c r="F3641" s="7"/>
      <c r="G3641" s="13" t="s">
        <v>122</v>
      </c>
      <c r="H3641" s="13" t="s">
        <v>6271</v>
      </c>
      <c r="I3641" s="13"/>
    </row>
    <row r="3642" spans="1:9" ht="36" x14ac:dyDescent="0.25">
      <c r="A3642" s="15" t="s">
        <v>1094</v>
      </c>
      <c r="B3642" s="15" t="s">
        <v>111</v>
      </c>
      <c r="C3642" s="9" t="s">
        <v>1095</v>
      </c>
      <c r="D3642" s="15" t="s">
        <v>127</v>
      </c>
      <c r="E3642" s="9" t="s">
        <v>6279</v>
      </c>
      <c r="F3642" s="9"/>
      <c r="G3642" s="15" t="s">
        <v>122</v>
      </c>
      <c r="H3642" s="15" t="s">
        <v>6271</v>
      </c>
      <c r="I3642" s="15"/>
    </row>
    <row r="3643" spans="1:9" ht="36" x14ac:dyDescent="0.25">
      <c r="A3643" s="13" t="s">
        <v>1094</v>
      </c>
      <c r="B3643" s="13" t="s">
        <v>111</v>
      </c>
      <c r="C3643" s="7" t="s">
        <v>1095</v>
      </c>
      <c r="D3643" s="13" t="s">
        <v>127</v>
      </c>
      <c r="E3643" s="7" t="s">
        <v>6280</v>
      </c>
      <c r="F3643" s="7" t="s">
        <v>6281</v>
      </c>
      <c r="G3643" s="13" t="s">
        <v>121</v>
      </c>
      <c r="H3643" s="13" t="s">
        <v>6271</v>
      </c>
      <c r="I3643" s="13"/>
    </row>
    <row r="3644" spans="1:9" ht="36" x14ac:dyDescent="0.25">
      <c r="A3644" s="15" t="s">
        <v>1094</v>
      </c>
      <c r="B3644" s="15" t="s">
        <v>111</v>
      </c>
      <c r="C3644" s="9" t="s">
        <v>1095</v>
      </c>
      <c r="D3644" s="15" t="s">
        <v>127</v>
      </c>
      <c r="E3644" s="9" t="s">
        <v>6282</v>
      </c>
      <c r="F3644" s="9"/>
      <c r="G3644" s="15" t="s">
        <v>123</v>
      </c>
      <c r="H3644" s="15" t="s">
        <v>6271</v>
      </c>
      <c r="I3644" s="15"/>
    </row>
    <row r="3645" spans="1:9" ht="36" x14ac:dyDescent="0.25">
      <c r="A3645" s="13" t="s">
        <v>1094</v>
      </c>
      <c r="B3645" s="13" t="s">
        <v>111</v>
      </c>
      <c r="C3645" s="7" t="s">
        <v>1095</v>
      </c>
      <c r="D3645" s="13" t="s">
        <v>124</v>
      </c>
      <c r="E3645" s="7" t="s">
        <v>6283</v>
      </c>
      <c r="F3645" s="7"/>
      <c r="G3645" s="13" t="s">
        <v>123</v>
      </c>
      <c r="H3645" s="13" t="s">
        <v>6271</v>
      </c>
      <c r="I3645" s="13"/>
    </row>
    <row r="3646" spans="1:9" ht="36" x14ac:dyDescent="0.25">
      <c r="A3646" s="15" t="s">
        <v>1094</v>
      </c>
      <c r="B3646" s="15" t="s">
        <v>111</v>
      </c>
      <c r="C3646" s="9" t="s">
        <v>1095</v>
      </c>
      <c r="D3646" s="15" t="s">
        <v>127</v>
      </c>
      <c r="E3646" s="9" t="s">
        <v>6284</v>
      </c>
      <c r="F3646" s="9"/>
      <c r="G3646" s="15" t="s">
        <v>122</v>
      </c>
      <c r="H3646" s="15" t="s">
        <v>6271</v>
      </c>
      <c r="I3646" s="15"/>
    </row>
    <row r="3647" spans="1:9" ht="36" x14ac:dyDescent="0.25">
      <c r="A3647" s="13" t="s">
        <v>1094</v>
      </c>
      <c r="B3647" s="13" t="s">
        <v>111</v>
      </c>
      <c r="C3647" s="7" t="s">
        <v>1095</v>
      </c>
      <c r="D3647" s="13" t="s">
        <v>127</v>
      </c>
      <c r="E3647" s="7" t="s">
        <v>6285</v>
      </c>
      <c r="F3647" s="7"/>
      <c r="G3647" s="13" t="s">
        <v>122</v>
      </c>
      <c r="H3647" s="13" t="s">
        <v>6271</v>
      </c>
      <c r="I3647" s="13"/>
    </row>
    <row r="3648" spans="1:9" ht="36" x14ac:dyDescent="0.25">
      <c r="A3648" s="15" t="s">
        <v>1094</v>
      </c>
      <c r="B3648" s="15" t="s">
        <v>111</v>
      </c>
      <c r="C3648" s="9" t="s">
        <v>1095</v>
      </c>
      <c r="D3648" s="15" t="s">
        <v>127</v>
      </c>
      <c r="E3648" s="9" t="s">
        <v>6286</v>
      </c>
      <c r="F3648" s="9"/>
      <c r="G3648" s="15" t="s">
        <v>122</v>
      </c>
      <c r="H3648" s="15" t="s">
        <v>6271</v>
      </c>
      <c r="I3648" s="15" t="s">
        <v>1275</v>
      </c>
    </row>
    <row r="3649" spans="1:9" ht="36" x14ac:dyDescent="0.25">
      <c r="A3649" s="13" t="s">
        <v>1094</v>
      </c>
      <c r="B3649" s="13" t="s">
        <v>111</v>
      </c>
      <c r="C3649" s="7" t="s">
        <v>1095</v>
      </c>
      <c r="D3649" s="13" t="s">
        <v>127</v>
      </c>
      <c r="E3649" s="7" t="s">
        <v>6287</v>
      </c>
      <c r="F3649" s="7"/>
      <c r="G3649" s="13" t="s">
        <v>122</v>
      </c>
      <c r="H3649" s="13" t="s">
        <v>6271</v>
      </c>
      <c r="I3649" s="13" t="s">
        <v>1275</v>
      </c>
    </row>
    <row r="3650" spans="1:9" ht="36" x14ac:dyDescent="0.25">
      <c r="A3650" s="15" t="s">
        <v>1094</v>
      </c>
      <c r="B3650" s="15" t="s">
        <v>111</v>
      </c>
      <c r="C3650" s="9" t="s">
        <v>1095</v>
      </c>
      <c r="D3650" s="15" t="s">
        <v>127</v>
      </c>
      <c r="E3650" s="9" t="s">
        <v>6288</v>
      </c>
      <c r="F3650" s="9"/>
      <c r="G3650" s="15" t="s">
        <v>122</v>
      </c>
      <c r="H3650" s="15" t="s">
        <v>6271</v>
      </c>
      <c r="I3650" s="15" t="s">
        <v>1275</v>
      </c>
    </row>
    <row r="3651" spans="1:9" ht="36" x14ac:dyDescent="0.25">
      <c r="A3651" s="13" t="s">
        <v>1094</v>
      </c>
      <c r="B3651" s="13" t="s">
        <v>111</v>
      </c>
      <c r="C3651" s="7" t="s">
        <v>1095</v>
      </c>
      <c r="D3651" s="13" t="s">
        <v>127</v>
      </c>
      <c r="E3651" s="7" t="s">
        <v>6289</v>
      </c>
      <c r="F3651" s="7" t="s">
        <v>6290</v>
      </c>
      <c r="G3651" s="13" t="s">
        <v>121</v>
      </c>
      <c r="H3651" s="13" t="s">
        <v>1099</v>
      </c>
      <c r="I3651" s="13"/>
    </row>
    <row r="3652" spans="1:9" ht="18" x14ac:dyDescent="0.25">
      <c r="A3652" s="15" t="s">
        <v>1097</v>
      </c>
      <c r="B3652" s="15" t="s">
        <v>111</v>
      </c>
      <c r="C3652" s="9" t="s">
        <v>1098</v>
      </c>
      <c r="D3652" s="15" t="s">
        <v>127</v>
      </c>
      <c r="E3652" s="9" t="s">
        <v>6291</v>
      </c>
      <c r="F3652" s="9"/>
      <c r="G3652" s="15" t="s">
        <v>123</v>
      </c>
      <c r="H3652" s="15" t="s">
        <v>1099</v>
      </c>
      <c r="I3652" s="15"/>
    </row>
    <row r="3653" spans="1:9" ht="36" x14ac:dyDescent="0.25">
      <c r="A3653" s="13" t="s">
        <v>1097</v>
      </c>
      <c r="B3653" s="13" t="s">
        <v>111</v>
      </c>
      <c r="C3653" s="7" t="s">
        <v>1098</v>
      </c>
      <c r="D3653" s="13" t="s">
        <v>127</v>
      </c>
      <c r="E3653" s="7" t="s">
        <v>6292</v>
      </c>
      <c r="F3653" s="7"/>
      <c r="G3653" s="13" t="s">
        <v>122</v>
      </c>
      <c r="H3653" s="13" t="s">
        <v>1099</v>
      </c>
      <c r="I3653" s="13"/>
    </row>
    <row r="3654" spans="1:9" ht="18" x14ac:dyDescent="0.25">
      <c r="A3654" s="15" t="s">
        <v>1097</v>
      </c>
      <c r="B3654" s="15" t="s">
        <v>111</v>
      </c>
      <c r="C3654" s="9" t="s">
        <v>1098</v>
      </c>
      <c r="D3654" s="15" t="s">
        <v>127</v>
      </c>
      <c r="E3654" s="9" t="s">
        <v>6293</v>
      </c>
      <c r="F3654" s="9"/>
      <c r="G3654" s="15" t="s">
        <v>123</v>
      </c>
      <c r="H3654" s="15" t="s">
        <v>1099</v>
      </c>
      <c r="I3654" s="15"/>
    </row>
    <row r="3655" spans="1:9" ht="18" x14ac:dyDescent="0.25">
      <c r="A3655" s="13" t="s">
        <v>1097</v>
      </c>
      <c r="B3655" s="13" t="s">
        <v>111</v>
      </c>
      <c r="C3655" s="7" t="s">
        <v>1098</v>
      </c>
      <c r="D3655" s="13" t="s">
        <v>127</v>
      </c>
      <c r="E3655" s="7" t="s">
        <v>6294</v>
      </c>
      <c r="F3655" s="7"/>
      <c r="G3655" s="13" t="s">
        <v>122</v>
      </c>
      <c r="H3655" s="13" t="s">
        <v>1099</v>
      </c>
      <c r="I3655" s="13"/>
    </row>
    <row r="3656" spans="1:9" ht="18" x14ac:dyDescent="0.25">
      <c r="A3656" s="15" t="s">
        <v>1097</v>
      </c>
      <c r="B3656" s="15" t="s">
        <v>111</v>
      </c>
      <c r="C3656" s="9" t="s">
        <v>1098</v>
      </c>
      <c r="D3656" s="15" t="s">
        <v>127</v>
      </c>
      <c r="E3656" s="9" t="s">
        <v>6295</v>
      </c>
      <c r="F3656" s="9"/>
      <c r="G3656" s="15" t="s">
        <v>121</v>
      </c>
      <c r="H3656" s="15" t="s">
        <v>1099</v>
      </c>
      <c r="I3656" s="15"/>
    </row>
    <row r="3657" spans="1:9" ht="18" x14ac:dyDescent="0.25">
      <c r="A3657" s="13" t="s">
        <v>1097</v>
      </c>
      <c r="B3657" s="13" t="s">
        <v>111</v>
      </c>
      <c r="C3657" s="7" t="s">
        <v>1098</v>
      </c>
      <c r="D3657" s="13" t="s">
        <v>127</v>
      </c>
      <c r="E3657" s="7" t="s">
        <v>6296</v>
      </c>
      <c r="F3657" s="7"/>
      <c r="G3657" s="13" t="s">
        <v>122</v>
      </c>
      <c r="H3657" s="13" t="s">
        <v>1099</v>
      </c>
      <c r="I3657" s="13"/>
    </row>
    <row r="3658" spans="1:9" ht="18" x14ac:dyDescent="0.25">
      <c r="A3658" s="15" t="s">
        <v>1097</v>
      </c>
      <c r="B3658" s="15" t="s">
        <v>111</v>
      </c>
      <c r="C3658" s="9" t="s">
        <v>1098</v>
      </c>
      <c r="D3658" s="15" t="s">
        <v>127</v>
      </c>
      <c r="E3658" s="9" t="s">
        <v>6297</v>
      </c>
      <c r="F3658" s="9"/>
      <c r="G3658" s="15" t="s">
        <v>122</v>
      </c>
      <c r="H3658" s="15" t="s">
        <v>1099</v>
      </c>
      <c r="I3658" s="15"/>
    </row>
    <row r="3659" spans="1:9" ht="18" x14ac:dyDescent="0.25">
      <c r="A3659" s="13" t="s">
        <v>1097</v>
      </c>
      <c r="B3659" s="13" t="s">
        <v>111</v>
      </c>
      <c r="C3659" s="7" t="s">
        <v>1098</v>
      </c>
      <c r="D3659" s="13" t="s">
        <v>127</v>
      </c>
      <c r="E3659" s="7" t="s">
        <v>6298</v>
      </c>
      <c r="F3659" s="7" t="s">
        <v>5947</v>
      </c>
      <c r="G3659" s="13" t="s">
        <v>122</v>
      </c>
      <c r="H3659" s="13" t="s">
        <v>1099</v>
      </c>
      <c r="I3659" s="13"/>
    </row>
    <row r="3660" spans="1:9" ht="18" x14ac:dyDescent="0.25">
      <c r="A3660" s="15" t="s">
        <v>1097</v>
      </c>
      <c r="B3660" s="15" t="s">
        <v>111</v>
      </c>
      <c r="C3660" s="9" t="s">
        <v>1098</v>
      </c>
      <c r="D3660" s="15" t="s">
        <v>127</v>
      </c>
      <c r="E3660" s="9" t="s">
        <v>6299</v>
      </c>
      <c r="F3660" s="9" t="s">
        <v>5949</v>
      </c>
      <c r="G3660" s="15" t="s">
        <v>122</v>
      </c>
      <c r="H3660" s="15" t="s">
        <v>1099</v>
      </c>
      <c r="I3660" s="15"/>
    </row>
    <row r="3661" spans="1:9" ht="18" x14ac:dyDescent="0.25">
      <c r="A3661" s="13" t="s">
        <v>1097</v>
      </c>
      <c r="B3661" s="13" t="s">
        <v>111</v>
      </c>
      <c r="C3661" s="7" t="s">
        <v>1098</v>
      </c>
      <c r="D3661" s="13" t="s">
        <v>127</v>
      </c>
      <c r="E3661" s="7" t="s">
        <v>6300</v>
      </c>
      <c r="F3661" s="7" t="s">
        <v>6301</v>
      </c>
      <c r="G3661" s="13" t="s">
        <v>122</v>
      </c>
      <c r="H3661" s="13" t="s">
        <v>1099</v>
      </c>
      <c r="I3661" s="13"/>
    </row>
    <row r="3662" spans="1:9" ht="18" x14ac:dyDescent="0.25">
      <c r="A3662" s="15" t="s">
        <v>1097</v>
      </c>
      <c r="B3662" s="15" t="s">
        <v>111</v>
      </c>
      <c r="C3662" s="9" t="s">
        <v>1098</v>
      </c>
      <c r="D3662" s="15" t="s">
        <v>127</v>
      </c>
      <c r="E3662" s="9" t="s">
        <v>6302</v>
      </c>
      <c r="F3662" s="9" t="s">
        <v>6303</v>
      </c>
      <c r="G3662" s="15" t="s">
        <v>122</v>
      </c>
      <c r="H3662" s="15" t="s">
        <v>1099</v>
      </c>
      <c r="I3662" s="15"/>
    </row>
    <row r="3663" spans="1:9" ht="36" x14ac:dyDescent="0.25">
      <c r="A3663" s="13" t="s">
        <v>1097</v>
      </c>
      <c r="B3663" s="13" t="s">
        <v>111</v>
      </c>
      <c r="C3663" s="7" t="s">
        <v>1098</v>
      </c>
      <c r="D3663" s="13" t="s">
        <v>127</v>
      </c>
      <c r="E3663" s="7" t="s">
        <v>6304</v>
      </c>
      <c r="F3663" s="7"/>
      <c r="G3663" s="13" t="s">
        <v>122</v>
      </c>
      <c r="H3663" s="13" t="s">
        <v>1099</v>
      </c>
      <c r="I3663" s="13" t="s">
        <v>1275</v>
      </c>
    </row>
    <row r="3664" spans="1:9" ht="18" x14ac:dyDescent="0.25">
      <c r="A3664" s="15" t="s">
        <v>1097</v>
      </c>
      <c r="B3664" s="15" t="s">
        <v>111</v>
      </c>
      <c r="C3664" s="9" t="s">
        <v>1098</v>
      </c>
      <c r="D3664" s="15" t="s">
        <v>127</v>
      </c>
      <c r="E3664" s="9" t="s">
        <v>6305</v>
      </c>
      <c r="F3664" s="9" t="s">
        <v>6306</v>
      </c>
      <c r="G3664" s="15" t="s">
        <v>121</v>
      </c>
      <c r="H3664" s="15" t="s">
        <v>1099</v>
      </c>
      <c r="I3664" s="15"/>
    </row>
    <row r="3665" spans="1:9" ht="54" x14ac:dyDescent="0.25">
      <c r="A3665" s="13" t="s">
        <v>1097</v>
      </c>
      <c r="B3665" s="13" t="s">
        <v>111</v>
      </c>
      <c r="C3665" s="7" t="s">
        <v>1098</v>
      </c>
      <c r="D3665" s="13" t="s">
        <v>127</v>
      </c>
      <c r="E3665" s="7" t="s">
        <v>6307</v>
      </c>
      <c r="F3665" s="7" t="s">
        <v>6308</v>
      </c>
      <c r="G3665" s="13" t="s">
        <v>121</v>
      </c>
      <c r="H3665" s="13" t="s">
        <v>1099</v>
      </c>
      <c r="I3665" s="13" t="s">
        <v>1275</v>
      </c>
    </row>
    <row r="3666" spans="1:9" ht="18" x14ac:dyDescent="0.25">
      <c r="A3666" s="15" t="s">
        <v>1097</v>
      </c>
      <c r="B3666" s="15" t="s">
        <v>111</v>
      </c>
      <c r="C3666" s="9" t="s">
        <v>1098</v>
      </c>
      <c r="D3666" s="15" t="s">
        <v>127</v>
      </c>
      <c r="E3666" s="9" t="s">
        <v>6309</v>
      </c>
      <c r="F3666" s="9"/>
      <c r="G3666" s="15" t="s">
        <v>123</v>
      </c>
      <c r="H3666" s="15" t="s">
        <v>1099</v>
      </c>
      <c r="I3666" s="15"/>
    </row>
    <row r="3667" spans="1:9" ht="18" x14ac:dyDescent="0.25">
      <c r="A3667" s="13" t="s">
        <v>1097</v>
      </c>
      <c r="B3667" s="13" t="s">
        <v>111</v>
      </c>
      <c r="C3667" s="7" t="s">
        <v>1098</v>
      </c>
      <c r="D3667" s="13" t="s">
        <v>124</v>
      </c>
      <c r="E3667" s="7" t="s">
        <v>6310</v>
      </c>
      <c r="F3667" s="7"/>
      <c r="G3667" s="13" t="s">
        <v>123</v>
      </c>
      <c r="H3667" s="13" t="s">
        <v>1099</v>
      </c>
      <c r="I3667" s="13"/>
    </row>
    <row r="3668" spans="1:9" ht="18" x14ac:dyDescent="0.25">
      <c r="A3668" s="15" t="s">
        <v>1100</v>
      </c>
      <c r="B3668" s="15" t="s">
        <v>111</v>
      </c>
      <c r="C3668" s="9" t="s">
        <v>1101</v>
      </c>
      <c r="D3668" s="15" t="s">
        <v>127</v>
      </c>
      <c r="E3668" s="9" t="s">
        <v>6311</v>
      </c>
      <c r="F3668" s="9"/>
      <c r="G3668" s="15" t="s">
        <v>123</v>
      </c>
      <c r="H3668" s="15" t="s">
        <v>1099</v>
      </c>
      <c r="I3668" s="15"/>
    </row>
    <row r="3669" spans="1:9" ht="36" x14ac:dyDescent="0.25">
      <c r="A3669" s="13" t="s">
        <v>1100</v>
      </c>
      <c r="B3669" s="13" t="s">
        <v>111</v>
      </c>
      <c r="C3669" s="7" t="s">
        <v>1101</v>
      </c>
      <c r="D3669" s="13" t="s">
        <v>127</v>
      </c>
      <c r="E3669" s="7" t="s">
        <v>6312</v>
      </c>
      <c r="F3669" s="7"/>
      <c r="G3669" s="13" t="s">
        <v>123</v>
      </c>
      <c r="H3669" s="13" t="s">
        <v>1099</v>
      </c>
      <c r="I3669" s="13"/>
    </row>
    <row r="3670" spans="1:9" ht="36" x14ac:dyDescent="0.25">
      <c r="A3670" s="15" t="s">
        <v>1100</v>
      </c>
      <c r="B3670" s="15" t="s">
        <v>111</v>
      </c>
      <c r="C3670" s="9" t="s">
        <v>1101</v>
      </c>
      <c r="D3670" s="15" t="s">
        <v>127</v>
      </c>
      <c r="E3670" s="9" t="s">
        <v>6313</v>
      </c>
      <c r="F3670" s="9"/>
      <c r="G3670" s="15" t="s">
        <v>122</v>
      </c>
      <c r="H3670" s="15" t="s">
        <v>1099</v>
      </c>
      <c r="I3670" s="15"/>
    </row>
    <row r="3671" spans="1:9" ht="18" x14ac:dyDescent="0.25">
      <c r="A3671" s="13" t="s">
        <v>1100</v>
      </c>
      <c r="B3671" s="13" t="s">
        <v>111</v>
      </c>
      <c r="C3671" s="7" t="s">
        <v>1101</v>
      </c>
      <c r="D3671" s="13" t="s">
        <v>127</v>
      </c>
      <c r="E3671" s="7" t="s">
        <v>6314</v>
      </c>
      <c r="F3671" s="7"/>
      <c r="G3671" s="13" t="s">
        <v>122</v>
      </c>
      <c r="H3671" s="13" t="s">
        <v>6315</v>
      </c>
      <c r="I3671" s="13"/>
    </row>
    <row r="3672" spans="1:9" ht="18" x14ac:dyDescent="0.25">
      <c r="A3672" s="15" t="s">
        <v>1100</v>
      </c>
      <c r="B3672" s="15" t="s">
        <v>111</v>
      </c>
      <c r="C3672" s="9" t="s">
        <v>1101</v>
      </c>
      <c r="D3672" s="15" t="s">
        <v>127</v>
      </c>
      <c r="E3672" s="9" t="s">
        <v>6316</v>
      </c>
      <c r="F3672" s="9" t="s">
        <v>6317</v>
      </c>
      <c r="G3672" s="15" t="s">
        <v>122</v>
      </c>
      <c r="H3672" s="15" t="s">
        <v>6315</v>
      </c>
      <c r="I3672" s="15"/>
    </row>
    <row r="3673" spans="1:9" ht="18" x14ac:dyDescent="0.25">
      <c r="A3673" s="13" t="s">
        <v>1100</v>
      </c>
      <c r="B3673" s="13" t="s">
        <v>111</v>
      </c>
      <c r="C3673" s="7" t="s">
        <v>1101</v>
      </c>
      <c r="D3673" s="13" t="s">
        <v>127</v>
      </c>
      <c r="E3673" s="7" t="s">
        <v>6318</v>
      </c>
      <c r="F3673" s="7"/>
      <c r="G3673" s="13" t="s">
        <v>122</v>
      </c>
      <c r="H3673" s="13" t="s">
        <v>6315</v>
      </c>
      <c r="I3673" s="13"/>
    </row>
    <row r="3674" spans="1:9" ht="18" x14ac:dyDescent="0.25">
      <c r="A3674" s="15" t="s">
        <v>1100</v>
      </c>
      <c r="B3674" s="15" t="s">
        <v>111</v>
      </c>
      <c r="C3674" s="9" t="s">
        <v>1101</v>
      </c>
      <c r="D3674" s="15" t="s">
        <v>127</v>
      </c>
      <c r="E3674" s="9" t="s">
        <v>6319</v>
      </c>
      <c r="F3674" s="9"/>
      <c r="G3674" s="15" t="s">
        <v>123</v>
      </c>
      <c r="H3674" s="15" t="s">
        <v>6315</v>
      </c>
      <c r="I3674" s="15"/>
    </row>
    <row r="3675" spans="1:9" ht="18" x14ac:dyDescent="0.25">
      <c r="A3675" s="13" t="s">
        <v>1100</v>
      </c>
      <c r="B3675" s="13" t="s">
        <v>111</v>
      </c>
      <c r="C3675" s="7" t="s">
        <v>1101</v>
      </c>
      <c r="D3675" s="13" t="s">
        <v>127</v>
      </c>
      <c r="E3675" s="7" t="s">
        <v>6320</v>
      </c>
      <c r="F3675" s="7"/>
      <c r="G3675" s="13" t="s">
        <v>121</v>
      </c>
      <c r="H3675" s="13" t="s">
        <v>6315</v>
      </c>
      <c r="I3675" s="13"/>
    </row>
    <row r="3676" spans="1:9" ht="18" x14ac:dyDescent="0.25">
      <c r="A3676" s="15" t="s">
        <v>1100</v>
      </c>
      <c r="B3676" s="15" t="s">
        <v>111</v>
      </c>
      <c r="C3676" s="9" t="s">
        <v>1101</v>
      </c>
      <c r="D3676" s="15" t="s">
        <v>127</v>
      </c>
      <c r="E3676" s="9" t="s">
        <v>6321</v>
      </c>
      <c r="F3676" s="9"/>
      <c r="G3676" s="15" t="s">
        <v>122</v>
      </c>
      <c r="H3676" s="15" t="s">
        <v>6315</v>
      </c>
      <c r="I3676" s="15"/>
    </row>
    <row r="3677" spans="1:9" ht="18" x14ac:dyDescent="0.25">
      <c r="A3677" s="13" t="s">
        <v>1100</v>
      </c>
      <c r="B3677" s="13" t="s">
        <v>111</v>
      </c>
      <c r="C3677" s="7" t="s">
        <v>1101</v>
      </c>
      <c r="D3677" s="13" t="s">
        <v>127</v>
      </c>
      <c r="E3677" s="7" t="s">
        <v>6322</v>
      </c>
      <c r="F3677" s="7"/>
      <c r="G3677" s="13" t="s">
        <v>122</v>
      </c>
      <c r="H3677" s="13" t="s">
        <v>6315</v>
      </c>
      <c r="I3677" s="13"/>
    </row>
    <row r="3678" spans="1:9" ht="18" x14ac:dyDescent="0.25">
      <c r="A3678" s="15" t="s">
        <v>1100</v>
      </c>
      <c r="B3678" s="15" t="s">
        <v>111</v>
      </c>
      <c r="C3678" s="9" t="s">
        <v>1101</v>
      </c>
      <c r="D3678" s="15" t="s">
        <v>127</v>
      </c>
      <c r="E3678" s="9" t="s">
        <v>6323</v>
      </c>
      <c r="F3678" s="9"/>
      <c r="G3678" s="15" t="s">
        <v>122</v>
      </c>
      <c r="H3678" s="15" t="s">
        <v>6315</v>
      </c>
      <c r="I3678" s="15"/>
    </row>
    <row r="3679" spans="1:9" ht="18" x14ac:dyDescent="0.25">
      <c r="A3679" s="13" t="s">
        <v>1100</v>
      </c>
      <c r="B3679" s="13" t="s">
        <v>111</v>
      </c>
      <c r="C3679" s="7" t="s">
        <v>1101</v>
      </c>
      <c r="D3679" s="13" t="s">
        <v>127</v>
      </c>
      <c r="E3679" s="7" t="s">
        <v>6324</v>
      </c>
      <c r="F3679" s="7" t="s">
        <v>3456</v>
      </c>
      <c r="G3679" s="13" t="s">
        <v>122</v>
      </c>
      <c r="H3679" s="13" t="s">
        <v>6315</v>
      </c>
      <c r="I3679" s="13"/>
    </row>
    <row r="3680" spans="1:9" ht="18" x14ac:dyDescent="0.25">
      <c r="A3680" s="15" t="s">
        <v>1100</v>
      </c>
      <c r="B3680" s="15" t="s">
        <v>111</v>
      </c>
      <c r="C3680" s="9" t="s">
        <v>1101</v>
      </c>
      <c r="D3680" s="15" t="s">
        <v>127</v>
      </c>
      <c r="E3680" s="9" t="s">
        <v>6325</v>
      </c>
      <c r="F3680" s="9"/>
      <c r="G3680" s="15" t="s">
        <v>122</v>
      </c>
      <c r="H3680" s="15" t="s">
        <v>6315</v>
      </c>
      <c r="I3680" s="15"/>
    </row>
    <row r="3681" spans="1:9" ht="18" x14ac:dyDescent="0.25">
      <c r="A3681" s="13" t="s">
        <v>1100</v>
      </c>
      <c r="B3681" s="13" t="s">
        <v>111</v>
      </c>
      <c r="C3681" s="7" t="s">
        <v>1101</v>
      </c>
      <c r="D3681" s="13" t="s">
        <v>127</v>
      </c>
      <c r="E3681" s="7" t="s">
        <v>6326</v>
      </c>
      <c r="F3681" s="7"/>
      <c r="G3681" s="13" t="s">
        <v>122</v>
      </c>
      <c r="H3681" s="13" t="s">
        <v>6315</v>
      </c>
      <c r="I3681" s="13"/>
    </row>
    <row r="3682" spans="1:9" ht="18" x14ac:dyDescent="0.25">
      <c r="A3682" s="15" t="s">
        <v>1100</v>
      </c>
      <c r="B3682" s="15" t="s">
        <v>111</v>
      </c>
      <c r="C3682" s="9" t="s">
        <v>1101</v>
      </c>
      <c r="D3682" s="15" t="s">
        <v>127</v>
      </c>
      <c r="E3682" s="9" t="s">
        <v>6327</v>
      </c>
      <c r="F3682" s="9"/>
      <c r="G3682" s="15" t="s">
        <v>122</v>
      </c>
      <c r="H3682" s="15" t="s">
        <v>6315</v>
      </c>
      <c r="I3682" s="15"/>
    </row>
    <row r="3683" spans="1:9" ht="18" x14ac:dyDescent="0.25">
      <c r="A3683" s="13" t="s">
        <v>1100</v>
      </c>
      <c r="B3683" s="13" t="s">
        <v>111</v>
      </c>
      <c r="C3683" s="7" t="s">
        <v>1101</v>
      </c>
      <c r="D3683" s="13" t="s">
        <v>127</v>
      </c>
      <c r="E3683" s="7" t="s">
        <v>6328</v>
      </c>
      <c r="F3683" s="7"/>
      <c r="G3683" s="13" t="s">
        <v>122</v>
      </c>
      <c r="H3683" s="13" t="s">
        <v>6315</v>
      </c>
      <c r="I3683" s="13"/>
    </row>
    <row r="3684" spans="1:9" ht="18" x14ac:dyDescent="0.25">
      <c r="A3684" s="15" t="s">
        <v>1100</v>
      </c>
      <c r="B3684" s="15" t="s">
        <v>111</v>
      </c>
      <c r="C3684" s="9" t="s">
        <v>1101</v>
      </c>
      <c r="D3684" s="15" t="s">
        <v>127</v>
      </c>
      <c r="E3684" s="9" t="s">
        <v>6329</v>
      </c>
      <c r="F3684" s="9"/>
      <c r="G3684" s="15" t="s">
        <v>122</v>
      </c>
      <c r="H3684" s="15" t="s">
        <v>6315</v>
      </c>
      <c r="I3684" s="15"/>
    </row>
    <row r="3685" spans="1:9" ht="18" x14ac:dyDescent="0.25">
      <c r="A3685" s="13" t="s">
        <v>1100</v>
      </c>
      <c r="B3685" s="13" t="s">
        <v>111</v>
      </c>
      <c r="C3685" s="7" t="s">
        <v>1101</v>
      </c>
      <c r="D3685" s="13" t="s">
        <v>127</v>
      </c>
      <c r="E3685" s="7" t="s">
        <v>6330</v>
      </c>
      <c r="F3685" s="7"/>
      <c r="G3685" s="13" t="s">
        <v>122</v>
      </c>
      <c r="H3685" s="13" t="s">
        <v>6315</v>
      </c>
      <c r="I3685" s="13"/>
    </row>
    <row r="3686" spans="1:9" ht="18" x14ac:dyDescent="0.25">
      <c r="A3686" s="15" t="s">
        <v>1103</v>
      </c>
      <c r="B3686" s="15" t="s">
        <v>111</v>
      </c>
      <c r="C3686" s="9" t="s">
        <v>1104</v>
      </c>
      <c r="D3686" s="15" t="s">
        <v>127</v>
      </c>
      <c r="E3686" s="9" t="s">
        <v>6331</v>
      </c>
      <c r="F3686" s="9"/>
      <c r="G3686" s="15" t="s">
        <v>122</v>
      </c>
      <c r="H3686" s="15" t="s">
        <v>6315</v>
      </c>
      <c r="I3686" s="15"/>
    </row>
    <row r="3687" spans="1:9" ht="18" x14ac:dyDescent="0.25">
      <c r="A3687" s="13" t="s">
        <v>1103</v>
      </c>
      <c r="B3687" s="13" t="s">
        <v>111</v>
      </c>
      <c r="C3687" s="7" t="s">
        <v>1104</v>
      </c>
      <c r="D3687" s="13" t="s">
        <v>127</v>
      </c>
      <c r="E3687" s="7" t="s">
        <v>6332</v>
      </c>
      <c r="F3687" s="7"/>
      <c r="G3687" s="13" t="s">
        <v>122</v>
      </c>
      <c r="H3687" s="13" t="s">
        <v>6315</v>
      </c>
      <c r="I3687" s="13"/>
    </row>
    <row r="3688" spans="1:9" ht="18" x14ac:dyDescent="0.25">
      <c r="A3688" s="15" t="s">
        <v>1103</v>
      </c>
      <c r="B3688" s="15" t="s">
        <v>111</v>
      </c>
      <c r="C3688" s="9" t="s">
        <v>1104</v>
      </c>
      <c r="D3688" s="15" t="s">
        <v>127</v>
      </c>
      <c r="E3688" s="9" t="s">
        <v>6333</v>
      </c>
      <c r="F3688" s="9"/>
      <c r="G3688" s="15" t="s">
        <v>122</v>
      </c>
      <c r="H3688" s="15" t="s">
        <v>6315</v>
      </c>
      <c r="I3688" s="15"/>
    </row>
    <row r="3689" spans="1:9" ht="18" x14ac:dyDescent="0.25">
      <c r="A3689" s="13" t="s">
        <v>1103</v>
      </c>
      <c r="B3689" s="13" t="s">
        <v>111</v>
      </c>
      <c r="C3689" s="7" t="s">
        <v>1104</v>
      </c>
      <c r="D3689" s="13" t="s">
        <v>127</v>
      </c>
      <c r="E3689" s="7" t="s">
        <v>6334</v>
      </c>
      <c r="F3689" s="7"/>
      <c r="G3689" s="13" t="s">
        <v>122</v>
      </c>
      <c r="H3689" s="13" t="s">
        <v>6315</v>
      </c>
      <c r="I3689" s="13"/>
    </row>
    <row r="3690" spans="1:9" ht="18" x14ac:dyDescent="0.25">
      <c r="A3690" s="15" t="s">
        <v>1103</v>
      </c>
      <c r="B3690" s="15" t="s">
        <v>111</v>
      </c>
      <c r="C3690" s="9" t="s">
        <v>1104</v>
      </c>
      <c r="D3690" s="15" t="s">
        <v>127</v>
      </c>
      <c r="E3690" s="9" t="s">
        <v>6335</v>
      </c>
      <c r="F3690" s="9"/>
      <c r="G3690" s="15" t="s">
        <v>121</v>
      </c>
      <c r="H3690" s="15" t="s">
        <v>6315</v>
      </c>
      <c r="I3690" s="15"/>
    </row>
    <row r="3691" spans="1:9" ht="18" x14ac:dyDescent="0.25">
      <c r="A3691" s="13" t="s">
        <v>1103</v>
      </c>
      <c r="B3691" s="13" t="s">
        <v>111</v>
      </c>
      <c r="C3691" s="7" t="s">
        <v>1104</v>
      </c>
      <c r="D3691" s="13" t="s">
        <v>127</v>
      </c>
      <c r="E3691" s="7" t="s">
        <v>6336</v>
      </c>
      <c r="F3691" s="7"/>
      <c r="G3691" s="13" t="s">
        <v>123</v>
      </c>
      <c r="H3691" s="13" t="s">
        <v>6315</v>
      </c>
      <c r="I3691" s="13"/>
    </row>
    <row r="3692" spans="1:9" ht="18" x14ac:dyDescent="0.25">
      <c r="A3692" s="15" t="s">
        <v>1103</v>
      </c>
      <c r="B3692" s="15" t="s">
        <v>111</v>
      </c>
      <c r="C3692" s="9" t="s">
        <v>1104</v>
      </c>
      <c r="D3692" s="15" t="s">
        <v>127</v>
      </c>
      <c r="E3692" s="9" t="s">
        <v>6337</v>
      </c>
      <c r="F3692" s="9" t="s">
        <v>6338</v>
      </c>
      <c r="G3692" s="15" t="s">
        <v>122</v>
      </c>
      <c r="H3692" s="15" t="s">
        <v>6339</v>
      </c>
      <c r="I3692" s="15"/>
    </row>
    <row r="3693" spans="1:9" ht="18" x14ac:dyDescent="0.25">
      <c r="A3693" s="13" t="s">
        <v>1103</v>
      </c>
      <c r="B3693" s="13" t="s">
        <v>111</v>
      </c>
      <c r="C3693" s="7" t="s">
        <v>1104</v>
      </c>
      <c r="D3693" s="13" t="s">
        <v>127</v>
      </c>
      <c r="E3693" s="7" t="s">
        <v>6340</v>
      </c>
      <c r="F3693" s="7"/>
      <c r="G3693" s="13" t="s">
        <v>123</v>
      </c>
      <c r="H3693" s="13" t="s">
        <v>6339</v>
      </c>
      <c r="I3693" s="13"/>
    </row>
    <row r="3694" spans="1:9" ht="18" x14ac:dyDescent="0.25">
      <c r="A3694" s="15" t="s">
        <v>1103</v>
      </c>
      <c r="B3694" s="15" t="s">
        <v>111</v>
      </c>
      <c r="C3694" s="9" t="s">
        <v>1104</v>
      </c>
      <c r="D3694" s="15" t="s">
        <v>127</v>
      </c>
      <c r="E3694" s="9" t="s">
        <v>6341</v>
      </c>
      <c r="F3694" s="9"/>
      <c r="G3694" s="15" t="s">
        <v>122</v>
      </c>
      <c r="H3694" s="15" t="s">
        <v>6339</v>
      </c>
      <c r="I3694" s="15"/>
    </row>
    <row r="3695" spans="1:9" ht="18" x14ac:dyDescent="0.25">
      <c r="A3695" s="13" t="s">
        <v>1103</v>
      </c>
      <c r="B3695" s="13" t="s">
        <v>111</v>
      </c>
      <c r="C3695" s="7" t="s">
        <v>1104</v>
      </c>
      <c r="D3695" s="13" t="s">
        <v>127</v>
      </c>
      <c r="E3695" s="7" t="s">
        <v>6342</v>
      </c>
      <c r="F3695" s="7" t="s">
        <v>6343</v>
      </c>
      <c r="G3695" s="13" t="s">
        <v>122</v>
      </c>
      <c r="H3695" s="13" t="s">
        <v>6339</v>
      </c>
      <c r="I3695" s="13"/>
    </row>
    <row r="3696" spans="1:9" ht="18" x14ac:dyDescent="0.25">
      <c r="A3696" s="15" t="s">
        <v>1103</v>
      </c>
      <c r="B3696" s="15" t="s">
        <v>111</v>
      </c>
      <c r="C3696" s="9" t="s">
        <v>1104</v>
      </c>
      <c r="D3696" s="15" t="s">
        <v>127</v>
      </c>
      <c r="E3696" s="9" t="s">
        <v>6344</v>
      </c>
      <c r="F3696" s="9" t="s">
        <v>6345</v>
      </c>
      <c r="G3696" s="15" t="s">
        <v>122</v>
      </c>
      <c r="H3696" s="15" t="s">
        <v>6339</v>
      </c>
      <c r="I3696" s="15"/>
    </row>
    <row r="3697" spans="1:9" ht="18" x14ac:dyDescent="0.25">
      <c r="A3697" s="13" t="s">
        <v>1103</v>
      </c>
      <c r="B3697" s="13" t="s">
        <v>111</v>
      </c>
      <c r="C3697" s="7" t="s">
        <v>1104</v>
      </c>
      <c r="D3697" s="13" t="s">
        <v>127</v>
      </c>
      <c r="E3697" s="7" t="s">
        <v>6346</v>
      </c>
      <c r="F3697" s="7"/>
      <c r="G3697" s="13" t="s">
        <v>122</v>
      </c>
      <c r="H3697" s="13" t="s">
        <v>6339</v>
      </c>
      <c r="I3697" s="13"/>
    </row>
    <row r="3698" spans="1:9" ht="18" x14ac:dyDescent="0.25">
      <c r="A3698" s="15" t="s">
        <v>1103</v>
      </c>
      <c r="B3698" s="15" t="s">
        <v>111</v>
      </c>
      <c r="C3698" s="9" t="s">
        <v>1104</v>
      </c>
      <c r="D3698" s="15" t="s">
        <v>127</v>
      </c>
      <c r="E3698" s="9" t="s">
        <v>6347</v>
      </c>
      <c r="F3698" s="9"/>
      <c r="G3698" s="15" t="s">
        <v>122</v>
      </c>
      <c r="H3698" s="15" t="s">
        <v>6339</v>
      </c>
      <c r="I3698" s="15"/>
    </row>
    <row r="3699" spans="1:9" ht="18" x14ac:dyDescent="0.25">
      <c r="A3699" s="13" t="s">
        <v>1103</v>
      </c>
      <c r="B3699" s="13" t="s">
        <v>111</v>
      </c>
      <c r="C3699" s="7" t="s">
        <v>1104</v>
      </c>
      <c r="D3699" s="13" t="s">
        <v>127</v>
      </c>
      <c r="E3699" s="7" t="s">
        <v>6348</v>
      </c>
      <c r="F3699" s="7"/>
      <c r="G3699" s="13" t="s">
        <v>122</v>
      </c>
      <c r="H3699" s="13" t="s">
        <v>6339</v>
      </c>
      <c r="I3699" s="13"/>
    </row>
    <row r="3700" spans="1:9" ht="36" x14ac:dyDescent="0.25">
      <c r="A3700" s="15" t="s">
        <v>1103</v>
      </c>
      <c r="B3700" s="15" t="s">
        <v>111</v>
      </c>
      <c r="C3700" s="9" t="s">
        <v>1104</v>
      </c>
      <c r="D3700" s="15" t="s">
        <v>127</v>
      </c>
      <c r="E3700" s="9" t="s">
        <v>6349</v>
      </c>
      <c r="F3700" s="9" t="s">
        <v>5930</v>
      </c>
      <c r="G3700" s="15" t="s">
        <v>121</v>
      </c>
      <c r="H3700" s="15" t="s">
        <v>6339</v>
      </c>
      <c r="I3700" s="15"/>
    </row>
    <row r="3701" spans="1:9" ht="18" x14ac:dyDescent="0.25">
      <c r="A3701" s="13" t="s">
        <v>1103</v>
      </c>
      <c r="B3701" s="13" t="s">
        <v>111</v>
      </c>
      <c r="C3701" s="7" t="s">
        <v>1104</v>
      </c>
      <c r="D3701" s="13" t="s">
        <v>127</v>
      </c>
      <c r="E3701" s="7" t="s">
        <v>6350</v>
      </c>
      <c r="F3701" s="7"/>
      <c r="G3701" s="13" t="s">
        <v>122</v>
      </c>
      <c r="H3701" s="13" t="s">
        <v>6339</v>
      </c>
      <c r="I3701" s="13"/>
    </row>
    <row r="3702" spans="1:9" ht="18" x14ac:dyDescent="0.25">
      <c r="A3702" s="15" t="s">
        <v>1103</v>
      </c>
      <c r="B3702" s="15" t="s">
        <v>111</v>
      </c>
      <c r="C3702" s="9" t="s">
        <v>1104</v>
      </c>
      <c r="D3702" s="15" t="s">
        <v>127</v>
      </c>
      <c r="E3702" s="9" t="s">
        <v>6351</v>
      </c>
      <c r="F3702" s="9"/>
      <c r="G3702" s="15" t="s">
        <v>121</v>
      </c>
      <c r="H3702" s="15" t="s">
        <v>6339</v>
      </c>
      <c r="I3702" s="15"/>
    </row>
    <row r="3703" spans="1:9" ht="18" x14ac:dyDescent="0.25">
      <c r="A3703" s="13" t="s">
        <v>1103</v>
      </c>
      <c r="B3703" s="13" t="s">
        <v>111</v>
      </c>
      <c r="C3703" s="7" t="s">
        <v>1104</v>
      </c>
      <c r="D3703" s="13" t="s">
        <v>127</v>
      </c>
      <c r="E3703" s="7" t="s">
        <v>6352</v>
      </c>
      <c r="F3703" s="7"/>
      <c r="G3703" s="13" t="s">
        <v>122</v>
      </c>
      <c r="H3703" s="13" t="s">
        <v>6339</v>
      </c>
      <c r="I3703" s="13"/>
    </row>
    <row r="3704" spans="1:9" ht="18" x14ac:dyDescent="0.25">
      <c r="A3704" s="15" t="s">
        <v>1103</v>
      </c>
      <c r="B3704" s="15" t="s">
        <v>111</v>
      </c>
      <c r="C3704" s="9" t="s">
        <v>1104</v>
      </c>
      <c r="D3704" s="15" t="s">
        <v>127</v>
      </c>
      <c r="E3704" s="9" t="s">
        <v>6353</v>
      </c>
      <c r="F3704" s="9"/>
      <c r="G3704" s="15" t="s">
        <v>123</v>
      </c>
      <c r="H3704" s="15" t="s">
        <v>6339</v>
      </c>
      <c r="I3704" s="15"/>
    </row>
    <row r="3705" spans="1:9" ht="36" x14ac:dyDescent="0.25">
      <c r="A3705" s="13" t="s">
        <v>1103</v>
      </c>
      <c r="B3705" s="13" t="s">
        <v>111</v>
      </c>
      <c r="C3705" s="7" t="s">
        <v>1104</v>
      </c>
      <c r="D3705" s="13" t="s">
        <v>127</v>
      </c>
      <c r="E3705" s="7" t="s">
        <v>6354</v>
      </c>
      <c r="F3705" s="7"/>
      <c r="G3705" s="13" t="s">
        <v>122</v>
      </c>
      <c r="H3705" s="13" t="s">
        <v>6339</v>
      </c>
      <c r="I3705" s="13"/>
    </row>
    <row r="3706" spans="1:9" ht="18" x14ac:dyDescent="0.25">
      <c r="A3706" s="15" t="s">
        <v>1103</v>
      </c>
      <c r="B3706" s="15" t="s">
        <v>111</v>
      </c>
      <c r="C3706" s="9" t="s">
        <v>1104</v>
      </c>
      <c r="D3706" s="15" t="s">
        <v>127</v>
      </c>
      <c r="E3706" s="9" t="s">
        <v>6355</v>
      </c>
      <c r="F3706" s="9"/>
      <c r="G3706" s="15" t="s">
        <v>121</v>
      </c>
      <c r="H3706" s="15" t="s">
        <v>6339</v>
      </c>
      <c r="I3706" s="15"/>
    </row>
    <row r="3707" spans="1:9" ht="18" x14ac:dyDescent="0.25">
      <c r="A3707" s="13" t="s">
        <v>1103</v>
      </c>
      <c r="B3707" s="13" t="s">
        <v>111</v>
      </c>
      <c r="C3707" s="7" t="s">
        <v>1104</v>
      </c>
      <c r="D3707" s="13" t="s">
        <v>127</v>
      </c>
      <c r="E3707" s="7" t="s">
        <v>6356</v>
      </c>
      <c r="F3707" s="7"/>
      <c r="G3707" s="13" t="s">
        <v>122</v>
      </c>
      <c r="H3707" s="13" t="s">
        <v>6339</v>
      </c>
      <c r="I3707" s="13"/>
    </row>
    <row r="3708" spans="1:9" ht="18" x14ac:dyDescent="0.25">
      <c r="A3708" s="15" t="s">
        <v>1103</v>
      </c>
      <c r="B3708" s="15" t="s">
        <v>111</v>
      </c>
      <c r="C3708" s="9" t="s">
        <v>1104</v>
      </c>
      <c r="D3708" s="15" t="s">
        <v>127</v>
      </c>
      <c r="E3708" s="9" t="s">
        <v>6357</v>
      </c>
      <c r="F3708" s="9"/>
      <c r="G3708" s="15" t="s">
        <v>122</v>
      </c>
      <c r="H3708" s="15" t="s">
        <v>6339</v>
      </c>
      <c r="I3708" s="15"/>
    </row>
    <row r="3709" spans="1:9" ht="18" x14ac:dyDescent="0.25">
      <c r="A3709" s="13" t="s">
        <v>1103</v>
      </c>
      <c r="B3709" s="13" t="s">
        <v>111</v>
      </c>
      <c r="C3709" s="7" t="s">
        <v>1104</v>
      </c>
      <c r="D3709" s="13" t="s">
        <v>127</v>
      </c>
      <c r="E3709" s="7" t="s">
        <v>6358</v>
      </c>
      <c r="F3709" s="7"/>
      <c r="G3709" s="13" t="s">
        <v>122</v>
      </c>
      <c r="H3709" s="13" t="s">
        <v>6339</v>
      </c>
      <c r="I3709" s="13"/>
    </row>
    <row r="3710" spans="1:9" ht="18" x14ac:dyDescent="0.25">
      <c r="A3710" s="15" t="s">
        <v>1103</v>
      </c>
      <c r="B3710" s="15" t="s">
        <v>111</v>
      </c>
      <c r="C3710" s="9" t="s">
        <v>1104</v>
      </c>
      <c r="D3710" s="15" t="s">
        <v>127</v>
      </c>
      <c r="E3710" s="9" t="s">
        <v>6359</v>
      </c>
      <c r="F3710" s="9"/>
      <c r="G3710" s="15" t="s">
        <v>122</v>
      </c>
      <c r="H3710" s="15" t="s">
        <v>6339</v>
      </c>
      <c r="I3710" s="15"/>
    </row>
    <row r="3711" spans="1:9" ht="18" x14ac:dyDescent="0.25">
      <c r="A3711" s="13" t="s">
        <v>1103</v>
      </c>
      <c r="B3711" s="13" t="s">
        <v>111</v>
      </c>
      <c r="C3711" s="7" t="s">
        <v>1104</v>
      </c>
      <c r="D3711" s="13" t="s">
        <v>127</v>
      </c>
      <c r="E3711" s="7" t="s">
        <v>6360</v>
      </c>
      <c r="F3711" s="7"/>
      <c r="G3711" s="13" t="s">
        <v>122</v>
      </c>
      <c r="H3711" s="13" t="s">
        <v>6339</v>
      </c>
      <c r="I3711" s="13"/>
    </row>
    <row r="3712" spans="1:9" ht="18" x14ac:dyDescent="0.25">
      <c r="A3712" s="15" t="s">
        <v>1103</v>
      </c>
      <c r="B3712" s="15" t="s">
        <v>111</v>
      </c>
      <c r="C3712" s="9" t="s">
        <v>1104</v>
      </c>
      <c r="D3712" s="15" t="s">
        <v>127</v>
      </c>
      <c r="E3712" s="9" t="s">
        <v>6361</v>
      </c>
      <c r="F3712" s="9"/>
      <c r="G3712" s="15" t="s">
        <v>122</v>
      </c>
      <c r="H3712" s="15" t="s">
        <v>6339</v>
      </c>
      <c r="I3712" s="15"/>
    </row>
    <row r="3713" spans="1:9" ht="18" x14ac:dyDescent="0.25">
      <c r="A3713" s="13" t="s">
        <v>1103</v>
      </c>
      <c r="B3713" s="13" t="s">
        <v>111</v>
      </c>
      <c r="C3713" s="7" t="s">
        <v>1104</v>
      </c>
      <c r="D3713" s="13" t="s">
        <v>127</v>
      </c>
      <c r="E3713" s="7" t="s">
        <v>6362</v>
      </c>
      <c r="F3713" s="7"/>
      <c r="G3713" s="13" t="s">
        <v>121</v>
      </c>
      <c r="H3713" s="13" t="s">
        <v>6339</v>
      </c>
      <c r="I3713" s="13"/>
    </row>
    <row r="3714" spans="1:9" ht="54" x14ac:dyDescent="0.25">
      <c r="A3714" s="15" t="s">
        <v>1103</v>
      </c>
      <c r="B3714" s="15" t="s">
        <v>111</v>
      </c>
      <c r="C3714" s="9" t="s">
        <v>1104</v>
      </c>
      <c r="D3714" s="15" t="s">
        <v>127</v>
      </c>
      <c r="E3714" s="9" t="s">
        <v>6363</v>
      </c>
      <c r="F3714" s="9" t="s">
        <v>6364</v>
      </c>
      <c r="G3714" s="15" t="s">
        <v>122</v>
      </c>
      <c r="H3714" s="15" t="s">
        <v>6339</v>
      </c>
      <c r="I3714" s="15"/>
    </row>
    <row r="3715" spans="1:9" ht="18" x14ac:dyDescent="0.25">
      <c r="A3715" s="13" t="s">
        <v>1103</v>
      </c>
      <c r="B3715" s="13" t="s">
        <v>111</v>
      </c>
      <c r="C3715" s="7" t="s">
        <v>1104</v>
      </c>
      <c r="D3715" s="13" t="s">
        <v>127</v>
      </c>
      <c r="E3715" s="7" t="s">
        <v>6365</v>
      </c>
      <c r="F3715" s="7"/>
      <c r="G3715" s="13" t="s">
        <v>121</v>
      </c>
      <c r="H3715" s="13" t="s">
        <v>6366</v>
      </c>
      <c r="I3715" s="13"/>
    </row>
    <row r="3716" spans="1:9" ht="18" x14ac:dyDescent="0.25">
      <c r="A3716" s="15" t="s">
        <v>1103</v>
      </c>
      <c r="B3716" s="15" t="s">
        <v>111</v>
      </c>
      <c r="C3716" s="9" t="s">
        <v>1104</v>
      </c>
      <c r="D3716" s="15" t="s">
        <v>124</v>
      </c>
      <c r="E3716" s="9" t="s">
        <v>6367</v>
      </c>
      <c r="F3716" s="9"/>
      <c r="G3716" s="15" t="s">
        <v>123</v>
      </c>
      <c r="H3716" s="15" t="s">
        <v>6366</v>
      </c>
      <c r="I3716" s="15"/>
    </row>
    <row r="3717" spans="1:9" ht="18" x14ac:dyDescent="0.25">
      <c r="A3717" s="13" t="s">
        <v>1103</v>
      </c>
      <c r="B3717" s="13" t="s">
        <v>111</v>
      </c>
      <c r="C3717" s="7" t="s">
        <v>1104</v>
      </c>
      <c r="D3717" s="13" t="s">
        <v>124</v>
      </c>
      <c r="E3717" s="7" t="s">
        <v>6368</v>
      </c>
      <c r="F3717" s="7"/>
      <c r="G3717" s="13" t="s">
        <v>123</v>
      </c>
      <c r="H3717" s="13" t="s">
        <v>6366</v>
      </c>
      <c r="I3717" s="13"/>
    </row>
    <row r="3718" spans="1:9" ht="18" x14ac:dyDescent="0.25">
      <c r="A3718" s="15" t="s">
        <v>1103</v>
      </c>
      <c r="B3718" s="15" t="s">
        <v>111</v>
      </c>
      <c r="C3718" s="9" t="s">
        <v>1104</v>
      </c>
      <c r="D3718" s="15" t="s">
        <v>127</v>
      </c>
      <c r="E3718" s="9" t="s">
        <v>6369</v>
      </c>
      <c r="F3718" s="9"/>
      <c r="G3718" s="15" t="s">
        <v>121</v>
      </c>
      <c r="H3718" s="15" t="s">
        <v>6366</v>
      </c>
      <c r="I3718" s="15"/>
    </row>
    <row r="3719" spans="1:9" ht="18" x14ac:dyDescent="0.25">
      <c r="A3719" s="13" t="s">
        <v>1103</v>
      </c>
      <c r="B3719" s="13" t="s">
        <v>111</v>
      </c>
      <c r="C3719" s="7" t="s">
        <v>1104</v>
      </c>
      <c r="D3719" s="13" t="s">
        <v>127</v>
      </c>
      <c r="E3719" s="7" t="s">
        <v>6370</v>
      </c>
      <c r="F3719" s="7"/>
      <c r="G3719" s="13" t="s">
        <v>123</v>
      </c>
      <c r="H3719" s="13" t="s">
        <v>6366</v>
      </c>
      <c r="I3719" s="13"/>
    </row>
    <row r="3720" spans="1:9" ht="18" x14ac:dyDescent="0.25">
      <c r="A3720" s="15" t="s">
        <v>1103</v>
      </c>
      <c r="B3720" s="15" t="s">
        <v>111</v>
      </c>
      <c r="C3720" s="9" t="s">
        <v>1104</v>
      </c>
      <c r="D3720" s="15" t="s">
        <v>127</v>
      </c>
      <c r="E3720" s="9" t="s">
        <v>6371</v>
      </c>
      <c r="F3720" s="9"/>
      <c r="G3720" s="15" t="s">
        <v>122</v>
      </c>
      <c r="H3720" s="15" t="s">
        <v>6366</v>
      </c>
      <c r="I3720" s="15"/>
    </row>
    <row r="3721" spans="1:9" ht="36" x14ac:dyDescent="0.25">
      <c r="A3721" s="13" t="s">
        <v>1103</v>
      </c>
      <c r="B3721" s="13" t="s">
        <v>111</v>
      </c>
      <c r="C3721" s="7" t="s">
        <v>1104</v>
      </c>
      <c r="D3721" s="13" t="s">
        <v>127</v>
      </c>
      <c r="E3721" s="7" t="s">
        <v>6372</v>
      </c>
      <c r="F3721" s="7"/>
      <c r="G3721" s="13" t="s">
        <v>122</v>
      </c>
      <c r="H3721" s="13" t="s">
        <v>6366</v>
      </c>
      <c r="I3721" s="13"/>
    </row>
    <row r="3722" spans="1:9" ht="18" x14ac:dyDescent="0.25">
      <c r="A3722" s="15" t="s">
        <v>1103</v>
      </c>
      <c r="B3722" s="15" t="s">
        <v>111</v>
      </c>
      <c r="C3722" s="9" t="s">
        <v>1104</v>
      </c>
      <c r="D3722" s="15" t="s">
        <v>127</v>
      </c>
      <c r="E3722" s="9" t="s">
        <v>6373</v>
      </c>
      <c r="F3722" s="9"/>
      <c r="G3722" s="15" t="s">
        <v>122</v>
      </c>
      <c r="H3722" s="15" t="s">
        <v>6366</v>
      </c>
      <c r="I3722" s="15"/>
    </row>
    <row r="3723" spans="1:9" ht="18" x14ac:dyDescent="0.25">
      <c r="A3723" s="13" t="s">
        <v>1103</v>
      </c>
      <c r="B3723" s="13" t="s">
        <v>111</v>
      </c>
      <c r="C3723" s="7" t="s">
        <v>1104</v>
      </c>
      <c r="D3723" s="13" t="s">
        <v>127</v>
      </c>
      <c r="E3723" s="7" t="s">
        <v>6374</v>
      </c>
      <c r="F3723" s="7"/>
      <c r="G3723" s="13" t="s">
        <v>122</v>
      </c>
      <c r="H3723" s="13" t="s">
        <v>6366</v>
      </c>
      <c r="I3723" s="13"/>
    </row>
    <row r="3724" spans="1:9" ht="18" x14ac:dyDescent="0.25">
      <c r="A3724" s="15" t="s">
        <v>1103</v>
      </c>
      <c r="B3724" s="15" t="s">
        <v>111</v>
      </c>
      <c r="C3724" s="9" t="s">
        <v>1104</v>
      </c>
      <c r="D3724" s="15" t="s">
        <v>127</v>
      </c>
      <c r="E3724" s="9" t="s">
        <v>6375</v>
      </c>
      <c r="F3724" s="9"/>
      <c r="G3724" s="15" t="s">
        <v>121</v>
      </c>
      <c r="H3724" s="15" t="s">
        <v>6366</v>
      </c>
      <c r="I3724" s="15"/>
    </row>
    <row r="3725" spans="1:9" ht="18" x14ac:dyDescent="0.25">
      <c r="A3725" s="13" t="s">
        <v>1103</v>
      </c>
      <c r="B3725" s="13" t="s">
        <v>111</v>
      </c>
      <c r="C3725" s="7" t="s">
        <v>1104</v>
      </c>
      <c r="D3725" s="13" t="s">
        <v>127</v>
      </c>
      <c r="E3725" s="7" t="s">
        <v>6376</v>
      </c>
      <c r="F3725" s="7"/>
      <c r="G3725" s="13" t="s">
        <v>121</v>
      </c>
      <c r="H3725" s="13" t="s">
        <v>6366</v>
      </c>
      <c r="I3725" s="13"/>
    </row>
    <row r="3726" spans="1:9" ht="18" x14ac:dyDescent="0.25">
      <c r="A3726" s="15" t="s">
        <v>1103</v>
      </c>
      <c r="B3726" s="15" t="s">
        <v>111</v>
      </c>
      <c r="C3726" s="9" t="s">
        <v>1104</v>
      </c>
      <c r="D3726" s="15" t="s">
        <v>127</v>
      </c>
      <c r="E3726" s="9" t="s">
        <v>6377</v>
      </c>
      <c r="F3726" s="9"/>
      <c r="G3726" s="15" t="s">
        <v>122</v>
      </c>
      <c r="H3726" s="15" t="s">
        <v>6366</v>
      </c>
      <c r="I3726" s="15"/>
    </row>
    <row r="3727" spans="1:9" ht="18" x14ac:dyDescent="0.25">
      <c r="A3727" s="13" t="s">
        <v>1103</v>
      </c>
      <c r="B3727" s="13" t="s">
        <v>111</v>
      </c>
      <c r="C3727" s="7" t="s">
        <v>1104</v>
      </c>
      <c r="D3727" s="13" t="s">
        <v>127</v>
      </c>
      <c r="E3727" s="7" t="s">
        <v>6378</v>
      </c>
      <c r="F3727" s="7"/>
      <c r="G3727" s="13" t="s">
        <v>121</v>
      </c>
      <c r="H3727" s="13" t="s">
        <v>6366</v>
      </c>
      <c r="I3727" s="13"/>
    </row>
    <row r="3728" spans="1:9" ht="36" x14ac:dyDescent="0.25">
      <c r="A3728" s="15" t="s">
        <v>1103</v>
      </c>
      <c r="B3728" s="15" t="s">
        <v>111</v>
      </c>
      <c r="C3728" s="9" t="s">
        <v>1104</v>
      </c>
      <c r="D3728" s="15" t="s">
        <v>127</v>
      </c>
      <c r="E3728" s="9" t="s">
        <v>6379</v>
      </c>
      <c r="F3728" s="9"/>
      <c r="G3728" s="15" t="s">
        <v>121</v>
      </c>
      <c r="H3728" s="15" t="s">
        <v>6366</v>
      </c>
      <c r="I3728" s="15"/>
    </row>
    <row r="3729" spans="1:9" ht="18" x14ac:dyDescent="0.25">
      <c r="A3729" s="13" t="s">
        <v>1103</v>
      </c>
      <c r="B3729" s="13" t="s">
        <v>111</v>
      </c>
      <c r="C3729" s="7" t="s">
        <v>1104</v>
      </c>
      <c r="D3729" s="13" t="s">
        <v>127</v>
      </c>
      <c r="E3729" s="7" t="s">
        <v>6380</v>
      </c>
      <c r="F3729" s="7"/>
      <c r="G3729" s="13" t="s">
        <v>121</v>
      </c>
      <c r="H3729" s="13" t="s">
        <v>6366</v>
      </c>
      <c r="I3729" s="13"/>
    </row>
    <row r="3730" spans="1:9" ht="18" x14ac:dyDescent="0.25">
      <c r="A3730" s="15" t="s">
        <v>1103</v>
      </c>
      <c r="B3730" s="15" t="s">
        <v>111</v>
      </c>
      <c r="C3730" s="9" t="s">
        <v>1104</v>
      </c>
      <c r="D3730" s="15" t="s">
        <v>127</v>
      </c>
      <c r="E3730" s="9" t="s">
        <v>6381</v>
      </c>
      <c r="F3730" s="9"/>
      <c r="G3730" s="15" t="s">
        <v>122</v>
      </c>
      <c r="H3730" s="15" t="s">
        <v>1108</v>
      </c>
      <c r="I3730" s="15"/>
    </row>
    <row r="3731" spans="1:9" ht="18" x14ac:dyDescent="0.25">
      <c r="A3731" s="13" t="s">
        <v>1103</v>
      </c>
      <c r="B3731" s="13" t="s">
        <v>111</v>
      </c>
      <c r="C3731" s="7" t="s">
        <v>1104</v>
      </c>
      <c r="D3731" s="13" t="s">
        <v>127</v>
      </c>
      <c r="E3731" s="7" t="s">
        <v>6382</v>
      </c>
      <c r="F3731" s="7"/>
      <c r="G3731" s="13" t="s">
        <v>122</v>
      </c>
      <c r="H3731" s="13" t="s">
        <v>1108</v>
      </c>
      <c r="I3731" s="13"/>
    </row>
    <row r="3732" spans="1:9" ht="18" x14ac:dyDescent="0.25">
      <c r="A3732" s="15" t="s">
        <v>1106</v>
      </c>
      <c r="B3732" s="15" t="s">
        <v>111</v>
      </c>
      <c r="C3732" s="9" t="s">
        <v>1107</v>
      </c>
      <c r="D3732" s="15" t="s">
        <v>127</v>
      </c>
      <c r="E3732" s="9" t="s">
        <v>6383</v>
      </c>
      <c r="F3732" s="9"/>
      <c r="G3732" s="15" t="s">
        <v>123</v>
      </c>
      <c r="H3732" s="15" t="s">
        <v>1108</v>
      </c>
      <c r="I3732" s="15"/>
    </row>
    <row r="3733" spans="1:9" ht="18" x14ac:dyDescent="0.25">
      <c r="A3733" s="13" t="s">
        <v>1106</v>
      </c>
      <c r="B3733" s="13" t="s">
        <v>111</v>
      </c>
      <c r="C3733" s="7" t="s">
        <v>1107</v>
      </c>
      <c r="D3733" s="13" t="s">
        <v>127</v>
      </c>
      <c r="E3733" s="7" t="s">
        <v>6384</v>
      </c>
      <c r="F3733" s="7"/>
      <c r="G3733" s="13" t="s">
        <v>122</v>
      </c>
      <c r="H3733" s="13" t="s">
        <v>1108</v>
      </c>
      <c r="I3733" s="13"/>
    </row>
    <row r="3734" spans="1:9" ht="36" x14ac:dyDescent="0.25">
      <c r="A3734" s="15" t="s">
        <v>1106</v>
      </c>
      <c r="B3734" s="15" t="s">
        <v>111</v>
      </c>
      <c r="C3734" s="9" t="s">
        <v>1107</v>
      </c>
      <c r="D3734" s="15" t="s">
        <v>127</v>
      </c>
      <c r="E3734" s="9" t="s">
        <v>6385</v>
      </c>
      <c r="F3734" s="9" t="s">
        <v>6386</v>
      </c>
      <c r="G3734" s="15" t="s">
        <v>122</v>
      </c>
      <c r="H3734" s="15" t="s">
        <v>1108</v>
      </c>
      <c r="I3734" s="15"/>
    </row>
    <row r="3735" spans="1:9" ht="18" x14ac:dyDescent="0.25">
      <c r="A3735" s="13" t="s">
        <v>1106</v>
      </c>
      <c r="B3735" s="13" t="s">
        <v>111</v>
      </c>
      <c r="C3735" s="7" t="s">
        <v>1107</v>
      </c>
      <c r="D3735" s="13" t="s">
        <v>127</v>
      </c>
      <c r="E3735" s="7" t="s">
        <v>6387</v>
      </c>
      <c r="F3735" s="7"/>
      <c r="G3735" s="13" t="s">
        <v>123</v>
      </c>
      <c r="H3735" s="13" t="s">
        <v>1108</v>
      </c>
      <c r="I3735" s="13"/>
    </row>
    <row r="3736" spans="1:9" ht="18" x14ac:dyDescent="0.25">
      <c r="A3736" s="15" t="s">
        <v>1106</v>
      </c>
      <c r="B3736" s="15" t="s">
        <v>111</v>
      </c>
      <c r="C3736" s="9" t="s">
        <v>1107</v>
      </c>
      <c r="D3736" s="15" t="s">
        <v>127</v>
      </c>
      <c r="E3736" s="9" t="s">
        <v>6388</v>
      </c>
      <c r="F3736" s="9" t="s">
        <v>6147</v>
      </c>
      <c r="G3736" s="15" t="s">
        <v>122</v>
      </c>
      <c r="H3736" s="15" t="s">
        <v>1108</v>
      </c>
      <c r="I3736" s="15"/>
    </row>
    <row r="3737" spans="1:9" ht="18" x14ac:dyDescent="0.25">
      <c r="A3737" s="13" t="s">
        <v>1106</v>
      </c>
      <c r="B3737" s="13" t="s">
        <v>111</v>
      </c>
      <c r="C3737" s="7" t="s">
        <v>1107</v>
      </c>
      <c r="D3737" s="13" t="s">
        <v>127</v>
      </c>
      <c r="E3737" s="7" t="s">
        <v>6389</v>
      </c>
      <c r="F3737" s="7"/>
      <c r="G3737" s="13" t="s">
        <v>121</v>
      </c>
      <c r="H3737" s="13" t="s">
        <v>1108</v>
      </c>
      <c r="I3737" s="13"/>
    </row>
    <row r="3738" spans="1:9" ht="36" x14ac:dyDescent="0.25">
      <c r="A3738" s="15" t="s">
        <v>1106</v>
      </c>
      <c r="B3738" s="15" t="s">
        <v>111</v>
      </c>
      <c r="C3738" s="9" t="s">
        <v>1107</v>
      </c>
      <c r="D3738" s="15" t="s">
        <v>127</v>
      </c>
      <c r="E3738" s="9" t="s">
        <v>6390</v>
      </c>
      <c r="F3738" s="9"/>
      <c r="G3738" s="15" t="s">
        <v>121</v>
      </c>
      <c r="H3738" s="15" t="s">
        <v>1108</v>
      </c>
      <c r="I3738" s="15" t="s">
        <v>1275</v>
      </c>
    </row>
    <row r="3739" spans="1:9" ht="18" x14ac:dyDescent="0.25">
      <c r="A3739" s="13" t="s">
        <v>1106</v>
      </c>
      <c r="B3739" s="13" t="s">
        <v>111</v>
      </c>
      <c r="C3739" s="7" t="s">
        <v>1107</v>
      </c>
      <c r="D3739" s="13" t="s">
        <v>127</v>
      </c>
      <c r="E3739" s="7" t="s">
        <v>6391</v>
      </c>
      <c r="F3739" s="7"/>
      <c r="G3739" s="13" t="s">
        <v>121</v>
      </c>
      <c r="H3739" s="13" t="s">
        <v>1108</v>
      </c>
      <c r="I3739" s="13"/>
    </row>
    <row r="3740" spans="1:9" ht="18" x14ac:dyDescent="0.25">
      <c r="A3740" s="15" t="s">
        <v>1106</v>
      </c>
      <c r="B3740" s="15" t="s">
        <v>111</v>
      </c>
      <c r="C3740" s="9" t="s">
        <v>1107</v>
      </c>
      <c r="D3740" s="15" t="s">
        <v>127</v>
      </c>
      <c r="E3740" s="9" t="s">
        <v>6392</v>
      </c>
      <c r="F3740" s="9"/>
      <c r="G3740" s="15" t="s">
        <v>122</v>
      </c>
      <c r="H3740" s="15" t="s">
        <v>1108</v>
      </c>
      <c r="I3740" s="15"/>
    </row>
    <row r="3741" spans="1:9" ht="36" x14ac:dyDescent="0.25">
      <c r="A3741" s="13" t="s">
        <v>1106</v>
      </c>
      <c r="B3741" s="13" t="s">
        <v>111</v>
      </c>
      <c r="C3741" s="7" t="s">
        <v>1107</v>
      </c>
      <c r="D3741" s="13" t="s">
        <v>127</v>
      </c>
      <c r="E3741" s="7" t="s">
        <v>6393</v>
      </c>
      <c r="F3741" s="7" t="s">
        <v>6394</v>
      </c>
      <c r="G3741" s="13" t="s">
        <v>121</v>
      </c>
      <c r="H3741" s="13" t="s">
        <v>1108</v>
      </c>
      <c r="I3741" s="13"/>
    </row>
    <row r="3742" spans="1:9" ht="18" x14ac:dyDescent="0.25">
      <c r="A3742" s="15" t="s">
        <v>1106</v>
      </c>
      <c r="B3742" s="15" t="s">
        <v>111</v>
      </c>
      <c r="C3742" s="9" t="s">
        <v>1107</v>
      </c>
      <c r="D3742" s="15" t="s">
        <v>127</v>
      </c>
      <c r="E3742" s="9" t="s">
        <v>6395</v>
      </c>
      <c r="F3742" s="9"/>
      <c r="G3742" s="15" t="s">
        <v>121</v>
      </c>
      <c r="H3742" s="15" t="s">
        <v>1108</v>
      </c>
      <c r="I3742" s="15"/>
    </row>
    <row r="3743" spans="1:9" ht="36" x14ac:dyDescent="0.25">
      <c r="A3743" s="13" t="s">
        <v>1106</v>
      </c>
      <c r="B3743" s="13" t="s">
        <v>111</v>
      </c>
      <c r="C3743" s="7" t="s">
        <v>1107</v>
      </c>
      <c r="D3743" s="13" t="s">
        <v>127</v>
      </c>
      <c r="E3743" s="7" t="s">
        <v>6396</v>
      </c>
      <c r="F3743" s="7"/>
      <c r="G3743" s="13" t="s">
        <v>123</v>
      </c>
      <c r="H3743" s="13" t="s">
        <v>1108</v>
      </c>
      <c r="I3743" s="13"/>
    </row>
    <row r="3744" spans="1:9" ht="18" x14ac:dyDescent="0.25">
      <c r="A3744" s="15" t="s">
        <v>1106</v>
      </c>
      <c r="B3744" s="15" t="s">
        <v>111</v>
      </c>
      <c r="C3744" s="9" t="s">
        <v>1107</v>
      </c>
      <c r="D3744" s="15" t="s">
        <v>127</v>
      </c>
      <c r="E3744" s="9" t="s">
        <v>6397</v>
      </c>
      <c r="F3744" s="9"/>
      <c r="G3744" s="15" t="s">
        <v>122</v>
      </c>
      <c r="H3744" s="15" t="s">
        <v>1108</v>
      </c>
      <c r="I3744" s="15"/>
    </row>
    <row r="3745" spans="1:9" ht="18" x14ac:dyDescent="0.25">
      <c r="A3745" s="13" t="s">
        <v>1106</v>
      </c>
      <c r="B3745" s="13" t="s">
        <v>111</v>
      </c>
      <c r="C3745" s="7" t="s">
        <v>1107</v>
      </c>
      <c r="D3745" s="13" t="s">
        <v>127</v>
      </c>
      <c r="E3745" s="7" t="s">
        <v>6398</v>
      </c>
      <c r="F3745" s="7"/>
      <c r="G3745" s="13" t="s">
        <v>122</v>
      </c>
      <c r="H3745" s="13" t="s">
        <v>1108</v>
      </c>
      <c r="I3745" s="13"/>
    </row>
    <row r="3746" spans="1:9" ht="18" x14ac:dyDescent="0.25">
      <c r="A3746" s="15" t="s">
        <v>1106</v>
      </c>
      <c r="B3746" s="15" t="s">
        <v>111</v>
      </c>
      <c r="C3746" s="9" t="s">
        <v>1107</v>
      </c>
      <c r="D3746" s="15" t="s">
        <v>127</v>
      </c>
      <c r="E3746" s="9" t="s">
        <v>6399</v>
      </c>
      <c r="F3746" s="9"/>
      <c r="G3746" s="15" t="s">
        <v>122</v>
      </c>
      <c r="H3746" s="15" t="s">
        <v>1108</v>
      </c>
      <c r="I3746" s="15"/>
    </row>
    <row r="3747" spans="1:9" ht="18" x14ac:dyDescent="0.25">
      <c r="A3747" s="13" t="s">
        <v>1106</v>
      </c>
      <c r="B3747" s="13" t="s">
        <v>111</v>
      </c>
      <c r="C3747" s="7" t="s">
        <v>1107</v>
      </c>
      <c r="D3747" s="13" t="s">
        <v>127</v>
      </c>
      <c r="E3747" s="7" t="s">
        <v>6400</v>
      </c>
      <c r="F3747" s="7"/>
      <c r="G3747" s="13" t="s">
        <v>122</v>
      </c>
      <c r="H3747" s="13" t="s">
        <v>1108</v>
      </c>
      <c r="I3747" s="13"/>
    </row>
    <row r="3748" spans="1:9" ht="18" x14ac:dyDescent="0.25">
      <c r="A3748" s="15" t="s">
        <v>1106</v>
      </c>
      <c r="B3748" s="15" t="s">
        <v>111</v>
      </c>
      <c r="C3748" s="9" t="s">
        <v>1107</v>
      </c>
      <c r="D3748" s="15" t="s">
        <v>127</v>
      </c>
      <c r="E3748" s="9" t="s">
        <v>6401</v>
      </c>
      <c r="F3748" s="9"/>
      <c r="G3748" s="15" t="s">
        <v>122</v>
      </c>
      <c r="H3748" s="15" t="s">
        <v>1108</v>
      </c>
      <c r="I3748" s="15"/>
    </row>
    <row r="3749" spans="1:9" ht="18" x14ac:dyDescent="0.25">
      <c r="A3749" s="13" t="s">
        <v>1106</v>
      </c>
      <c r="B3749" s="13" t="s">
        <v>111</v>
      </c>
      <c r="C3749" s="7" t="s">
        <v>1107</v>
      </c>
      <c r="D3749" s="13" t="s">
        <v>127</v>
      </c>
      <c r="E3749" s="7" t="s">
        <v>6402</v>
      </c>
      <c r="F3749" s="7"/>
      <c r="G3749" s="13" t="s">
        <v>121</v>
      </c>
      <c r="H3749" s="13" t="s">
        <v>1108</v>
      </c>
      <c r="I3749" s="13"/>
    </row>
    <row r="3750" spans="1:9" ht="18" x14ac:dyDescent="0.25">
      <c r="A3750" s="15" t="s">
        <v>1106</v>
      </c>
      <c r="B3750" s="15" t="s">
        <v>111</v>
      </c>
      <c r="C3750" s="9" t="s">
        <v>1107</v>
      </c>
      <c r="D3750" s="15" t="s">
        <v>127</v>
      </c>
      <c r="E3750" s="9" t="s">
        <v>6403</v>
      </c>
      <c r="F3750" s="9"/>
      <c r="G3750" s="15" t="s">
        <v>121</v>
      </c>
      <c r="H3750" s="15" t="s">
        <v>1108</v>
      </c>
      <c r="I3750" s="15"/>
    </row>
    <row r="3751" spans="1:9" ht="18" x14ac:dyDescent="0.25">
      <c r="A3751" s="13" t="s">
        <v>1106</v>
      </c>
      <c r="B3751" s="13" t="s">
        <v>111</v>
      </c>
      <c r="C3751" s="7" t="s">
        <v>1107</v>
      </c>
      <c r="D3751" s="13" t="s">
        <v>127</v>
      </c>
      <c r="E3751" s="7" t="s">
        <v>6404</v>
      </c>
      <c r="F3751" s="7"/>
      <c r="G3751" s="13" t="s">
        <v>122</v>
      </c>
      <c r="H3751" s="13" t="s">
        <v>1108</v>
      </c>
      <c r="I3751" s="13"/>
    </row>
    <row r="3752" spans="1:9" ht="18" x14ac:dyDescent="0.25">
      <c r="A3752" s="15" t="s">
        <v>1109</v>
      </c>
      <c r="B3752" s="15" t="s">
        <v>111</v>
      </c>
      <c r="C3752" s="9" t="s">
        <v>1110</v>
      </c>
      <c r="D3752" s="15" t="s">
        <v>127</v>
      </c>
      <c r="E3752" s="9" t="s">
        <v>6405</v>
      </c>
      <c r="F3752" s="9"/>
      <c r="G3752" s="15" t="s">
        <v>123</v>
      </c>
      <c r="H3752" s="15" t="s">
        <v>1108</v>
      </c>
      <c r="I3752" s="15"/>
    </row>
    <row r="3753" spans="1:9" ht="18" x14ac:dyDescent="0.25">
      <c r="A3753" s="13" t="s">
        <v>1109</v>
      </c>
      <c r="B3753" s="13" t="s">
        <v>111</v>
      </c>
      <c r="C3753" s="7" t="s">
        <v>1110</v>
      </c>
      <c r="D3753" s="13" t="s">
        <v>127</v>
      </c>
      <c r="E3753" s="7" t="s">
        <v>6406</v>
      </c>
      <c r="F3753" s="7"/>
      <c r="G3753" s="13" t="s">
        <v>122</v>
      </c>
      <c r="H3753" s="13" t="s">
        <v>1114</v>
      </c>
      <c r="I3753" s="13" t="s">
        <v>1275</v>
      </c>
    </row>
    <row r="3754" spans="1:9" ht="18" x14ac:dyDescent="0.25">
      <c r="A3754" s="15" t="s">
        <v>1109</v>
      </c>
      <c r="B3754" s="15" t="s">
        <v>111</v>
      </c>
      <c r="C3754" s="9" t="s">
        <v>1110</v>
      </c>
      <c r="D3754" s="15" t="s">
        <v>127</v>
      </c>
      <c r="E3754" s="9" t="s">
        <v>6407</v>
      </c>
      <c r="F3754" s="9"/>
      <c r="G3754" s="15" t="s">
        <v>121</v>
      </c>
      <c r="H3754" s="15" t="s">
        <v>1114</v>
      </c>
      <c r="I3754" s="15" t="s">
        <v>1275</v>
      </c>
    </row>
    <row r="3755" spans="1:9" ht="18" x14ac:dyDescent="0.25">
      <c r="A3755" s="13" t="s">
        <v>1112</v>
      </c>
      <c r="B3755" s="13" t="s">
        <v>111</v>
      </c>
      <c r="C3755" s="7" t="s">
        <v>1113</v>
      </c>
      <c r="D3755" s="13" t="s">
        <v>127</v>
      </c>
      <c r="E3755" s="7" t="s">
        <v>6408</v>
      </c>
      <c r="F3755" s="7"/>
      <c r="G3755" s="13" t="s">
        <v>123</v>
      </c>
      <c r="H3755" s="13" t="s">
        <v>1114</v>
      </c>
      <c r="I3755" s="13"/>
    </row>
    <row r="3756" spans="1:9" ht="18" x14ac:dyDescent="0.25">
      <c r="A3756" s="15" t="s">
        <v>1112</v>
      </c>
      <c r="B3756" s="15" t="s">
        <v>111</v>
      </c>
      <c r="C3756" s="9" t="s">
        <v>1113</v>
      </c>
      <c r="D3756" s="15" t="s">
        <v>127</v>
      </c>
      <c r="E3756" s="9" t="s">
        <v>6409</v>
      </c>
      <c r="F3756" s="9"/>
      <c r="G3756" s="15" t="s">
        <v>122</v>
      </c>
      <c r="H3756" s="15" t="s">
        <v>1114</v>
      </c>
      <c r="I3756" s="15"/>
    </row>
    <row r="3757" spans="1:9" ht="18" x14ac:dyDescent="0.25">
      <c r="A3757" s="13" t="s">
        <v>1112</v>
      </c>
      <c r="B3757" s="13" t="s">
        <v>111</v>
      </c>
      <c r="C3757" s="7" t="s">
        <v>1113</v>
      </c>
      <c r="D3757" s="13" t="s">
        <v>127</v>
      </c>
      <c r="E3757" s="7" t="s">
        <v>6410</v>
      </c>
      <c r="F3757" s="7"/>
      <c r="G3757" s="13" t="s">
        <v>122</v>
      </c>
      <c r="H3757" s="13" t="s">
        <v>1114</v>
      </c>
      <c r="I3757" s="13"/>
    </row>
    <row r="3758" spans="1:9" ht="18" x14ac:dyDescent="0.25">
      <c r="A3758" s="15" t="s">
        <v>1112</v>
      </c>
      <c r="B3758" s="15" t="s">
        <v>111</v>
      </c>
      <c r="C3758" s="9" t="s">
        <v>1113</v>
      </c>
      <c r="D3758" s="15" t="s">
        <v>125</v>
      </c>
      <c r="E3758" s="9" t="s">
        <v>6411</v>
      </c>
      <c r="F3758" s="9"/>
      <c r="G3758" s="15" t="s">
        <v>123</v>
      </c>
      <c r="H3758" s="15" t="s">
        <v>1114</v>
      </c>
      <c r="I3758" s="15"/>
    </row>
    <row r="3759" spans="1:9" ht="18" x14ac:dyDescent="0.25">
      <c r="A3759" s="13" t="s">
        <v>1112</v>
      </c>
      <c r="B3759" s="13" t="s">
        <v>111</v>
      </c>
      <c r="C3759" s="7" t="s">
        <v>1113</v>
      </c>
      <c r="D3759" s="13" t="s">
        <v>127</v>
      </c>
      <c r="E3759" s="7" t="s">
        <v>6412</v>
      </c>
      <c r="F3759" s="7"/>
      <c r="G3759" s="13" t="s">
        <v>122</v>
      </c>
      <c r="H3759" s="13" t="s">
        <v>1114</v>
      </c>
      <c r="I3759" s="13"/>
    </row>
    <row r="3760" spans="1:9" ht="18" x14ac:dyDescent="0.25">
      <c r="A3760" s="15" t="s">
        <v>1112</v>
      </c>
      <c r="B3760" s="15" t="s">
        <v>111</v>
      </c>
      <c r="C3760" s="9" t="s">
        <v>1113</v>
      </c>
      <c r="D3760" s="15" t="s">
        <v>127</v>
      </c>
      <c r="E3760" s="9" t="s">
        <v>6413</v>
      </c>
      <c r="F3760" s="9"/>
      <c r="G3760" s="15" t="s">
        <v>122</v>
      </c>
      <c r="H3760" s="15" t="s">
        <v>1114</v>
      </c>
      <c r="I3760" s="15"/>
    </row>
    <row r="3761" spans="1:9" ht="18" x14ac:dyDescent="0.25">
      <c r="A3761" s="13" t="s">
        <v>1112</v>
      </c>
      <c r="B3761" s="13" t="s">
        <v>111</v>
      </c>
      <c r="C3761" s="7" t="s">
        <v>1113</v>
      </c>
      <c r="D3761" s="13" t="s">
        <v>127</v>
      </c>
      <c r="E3761" s="7" t="s">
        <v>6414</v>
      </c>
      <c r="F3761" s="7"/>
      <c r="G3761" s="13" t="s">
        <v>122</v>
      </c>
      <c r="H3761" s="13" t="s">
        <v>1114</v>
      </c>
      <c r="I3761" s="13"/>
    </row>
    <row r="3762" spans="1:9" ht="18" x14ac:dyDescent="0.25">
      <c r="A3762" s="15" t="s">
        <v>1112</v>
      </c>
      <c r="B3762" s="15" t="s">
        <v>111</v>
      </c>
      <c r="C3762" s="9" t="s">
        <v>1113</v>
      </c>
      <c r="D3762" s="15" t="s">
        <v>127</v>
      </c>
      <c r="E3762" s="9" t="s">
        <v>6415</v>
      </c>
      <c r="F3762" s="9"/>
      <c r="G3762" s="15" t="s">
        <v>122</v>
      </c>
      <c r="H3762" s="15" t="s">
        <v>1114</v>
      </c>
      <c r="I3762" s="15"/>
    </row>
    <row r="3763" spans="1:9" ht="18" x14ac:dyDescent="0.25">
      <c r="A3763" s="13" t="s">
        <v>1112</v>
      </c>
      <c r="B3763" s="13" t="s">
        <v>111</v>
      </c>
      <c r="C3763" s="7" t="s">
        <v>1113</v>
      </c>
      <c r="D3763" s="13" t="s">
        <v>127</v>
      </c>
      <c r="E3763" s="7" t="s">
        <v>6416</v>
      </c>
      <c r="F3763" s="7"/>
      <c r="G3763" s="13" t="s">
        <v>122</v>
      </c>
      <c r="H3763" s="13" t="s">
        <v>1114</v>
      </c>
      <c r="I3763" s="13"/>
    </row>
    <row r="3764" spans="1:9" ht="18" x14ac:dyDescent="0.25">
      <c r="A3764" s="15" t="s">
        <v>1112</v>
      </c>
      <c r="B3764" s="15" t="s">
        <v>111</v>
      </c>
      <c r="C3764" s="9" t="s">
        <v>1113</v>
      </c>
      <c r="D3764" s="15" t="s">
        <v>127</v>
      </c>
      <c r="E3764" s="9" t="s">
        <v>6417</v>
      </c>
      <c r="F3764" s="9"/>
      <c r="G3764" s="15" t="s">
        <v>122</v>
      </c>
      <c r="H3764" s="15" t="s">
        <v>1114</v>
      </c>
      <c r="I3764" s="15"/>
    </row>
    <row r="3765" spans="1:9" ht="18" x14ac:dyDescent="0.25">
      <c r="A3765" s="13" t="s">
        <v>1115</v>
      </c>
      <c r="B3765" s="13" t="s">
        <v>111</v>
      </c>
      <c r="C3765" s="7" t="s">
        <v>1116</v>
      </c>
      <c r="D3765" s="13" t="s">
        <v>124</v>
      </c>
      <c r="E3765" s="7" t="s">
        <v>6418</v>
      </c>
      <c r="F3765" s="7" t="s">
        <v>6419</v>
      </c>
      <c r="G3765" s="13" t="s">
        <v>123</v>
      </c>
      <c r="H3765" s="13" t="s">
        <v>1117</v>
      </c>
      <c r="I3765" s="13"/>
    </row>
    <row r="3766" spans="1:9" ht="18" x14ac:dyDescent="0.25">
      <c r="A3766" s="15" t="s">
        <v>1115</v>
      </c>
      <c r="B3766" s="15" t="s">
        <v>111</v>
      </c>
      <c r="C3766" s="9" t="s">
        <v>1116</v>
      </c>
      <c r="D3766" s="15" t="s">
        <v>124</v>
      </c>
      <c r="E3766" s="9" t="s">
        <v>6420</v>
      </c>
      <c r="F3766" s="9"/>
      <c r="G3766" s="15" t="s">
        <v>123</v>
      </c>
      <c r="H3766" s="15" t="s">
        <v>1117</v>
      </c>
      <c r="I3766" s="15"/>
    </row>
    <row r="3767" spans="1:9" ht="18" x14ac:dyDescent="0.25">
      <c r="A3767" s="13" t="s">
        <v>1115</v>
      </c>
      <c r="B3767" s="13" t="s">
        <v>111</v>
      </c>
      <c r="C3767" s="7" t="s">
        <v>1116</v>
      </c>
      <c r="D3767" s="13" t="s">
        <v>124</v>
      </c>
      <c r="E3767" s="7" t="s">
        <v>6421</v>
      </c>
      <c r="F3767" s="7"/>
      <c r="G3767" s="13" t="s">
        <v>123</v>
      </c>
      <c r="H3767" s="13" t="s">
        <v>1117</v>
      </c>
      <c r="I3767" s="13"/>
    </row>
    <row r="3768" spans="1:9" ht="18" x14ac:dyDescent="0.25">
      <c r="A3768" s="15" t="s">
        <v>1115</v>
      </c>
      <c r="B3768" s="15" t="s">
        <v>111</v>
      </c>
      <c r="C3768" s="9" t="s">
        <v>1116</v>
      </c>
      <c r="D3768" s="15" t="s">
        <v>124</v>
      </c>
      <c r="E3768" s="9" t="s">
        <v>6422</v>
      </c>
      <c r="F3768" s="9"/>
      <c r="G3768" s="15" t="s">
        <v>123</v>
      </c>
      <c r="H3768" s="15" t="s">
        <v>1117</v>
      </c>
      <c r="I3768" s="15"/>
    </row>
    <row r="3769" spans="1:9" ht="36" x14ac:dyDescent="0.25">
      <c r="A3769" s="13" t="s">
        <v>1118</v>
      </c>
      <c r="B3769" s="13" t="s">
        <v>111</v>
      </c>
      <c r="C3769" s="7" t="s">
        <v>1119</v>
      </c>
      <c r="D3769" s="13" t="s">
        <v>124</v>
      </c>
      <c r="E3769" s="7" t="s">
        <v>6423</v>
      </c>
      <c r="F3769" s="7" t="s">
        <v>6424</v>
      </c>
      <c r="G3769" s="13" t="s">
        <v>123</v>
      </c>
      <c r="H3769" s="13" t="s">
        <v>1120</v>
      </c>
      <c r="I3769" s="13"/>
    </row>
    <row r="3770" spans="1:9" ht="36" x14ac:dyDescent="0.25">
      <c r="A3770" s="15" t="s">
        <v>1121</v>
      </c>
      <c r="B3770" s="15" t="s">
        <v>111</v>
      </c>
      <c r="C3770" s="9" t="s">
        <v>1122</v>
      </c>
      <c r="D3770" s="15" t="s">
        <v>124</v>
      </c>
      <c r="E3770" s="9" t="s">
        <v>6425</v>
      </c>
      <c r="F3770" s="9"/>
      <c r="G3770" s="15" t="s">
        <v>123</v>
      </c>
      <c r="H3770" s="15" t="s">
        <v>1123</v>
      </c>
      <c r="I3770" s="15"/>
    </row>
    <row r="3771" spans="1:9" ht="36" x14ac:dyDescent="0.25">
      <c r="A3771" s="13" t="s">
        <v>1121</v>
      </c>
      <c r="B3771" s="13" t="s">
        <v>111</v>
      </c>
      <c r="C3771" s="7" t="s">
        <v>1122</v>
      </c>
      <c r="D3771" s="13" t="s">
        <v>124</v>
      </c>
      <c r="E3771" s="7" t="s">
        <v>6426</v>
      </c>
      <c r="F3771" s="7"/>
      <c r="G3771" s="13" t="s">
        <v>123</v>
      </c>
      <c r="H3771" s="13" t="s">
        <v>1123</v>
      </c>
      <c r="I3771" s="13"/>
    </row>
    <row r="3772" spans="1:9" ht="18" x14ac:dyDescent="0.25">
      <c r="A3772" s="15" t="s">
        <v>1121</v>
      </c>
      <c r="B3772" s="15" t="s">
        <v>111</v>
      </c>
      <c r="C3772" s="9" t="s">
        <v>1122</v>
      </c>
      <c r="D3772" s="15" t="s">
        <v>125</v>
      </c>
      <c r="E3772" s="9" t="s">
        <v>6427</v>
      </c>
      <c r="F3772" s="9" t="s">
        <v>6147</v>
      </c>
      <c r="G3772" s="15" t="s">
        <v>123</v>
      </c>
      <c r="H3772" s="15" t="s">
        <v>1123</v>
      </c>
      <c r="I3772" s="15"/>
    </row>
    <row r="3773" spans="1:9" ht="18" x14ac:dyDescent="0.25">
      <c r="A3773" s="13" t="s">
        <v>1121</v>
      </c>
      <c r="B3773" s="13" t="s">
        <v>111</v>
      </c>
      <c r="C3773" s="7" t="s">
        <v>1122</v>
      </c>
      <c r="D3773" s="13" t="s">
        <v>124</v>
      </c>
      <c r="E3773" s="7" t="s">
        <v>6428</v>
      </c>
      <c r="F3773" s="7" t="s">
        <v>6429</v>
      </c>
      <c r="G3773" s="13" t="s">
        <v>123</v>
      </c>
      <c r="H3773" s="13" t="s">
        <v>1123</v>
      </c>
      <c r="I3773" s="13"/>
    </row>
    <row r="3774" spans="1:9" ht="36" x14ac:dyDescent="0.25">
      <c r="A3774" s="15" t="s">
        <v>1121</v>
      </c>
      <c r="B3774" s="15" t="s">
        <v>111</v>
      </c>
      <c r="C3774" s="9" t="s">
        <v>1122</v>
      </c>
      <c r="D3774" s="15" t="s">
        <v>127</v>
      </c>
      <c r="E3774" s="9" t="s">
        <v>6430</v>
      </c>
      <c r="F3774" s="9"/>
      <c r="G3774" s="15" t="s">
        <v>121</v>
      </c>
      <c r="H3774" s="15" t="s">
        <v>1123</v>
      </c>
      <c r="I3774" s="15"/>
    </row>
    <row r="3775" spans="1:9" ht="36" x14ac:dyDescent="0.25">
      <c r="A3775" s="13" t="s">
        <v>1121</v>
      </c>
      <c r="B3775" s="13" t="s">
        <v>111</v>
      </c>
      <c r="C3775" s="7" t="s">
        <v>1122</v>
      </c>
      <c r="D3775" s="13" t="s">
        <v>127</v>
      </c>
      <c r="E3775" s="7" t="s">
        <v>6431</v>
      </c>
      <c r="F3775" s="7"/>
      <c r="G3775" s="13" t="s">
        <v>121</v>
      </c>
      <c r="H3775" s="13" t="s">
        <v>1123</v>
      </c>
      <c r="I3775" s="13"/>
    </row>
    <row r="3776" spans="1:9" ht="36" x14ac:dyDescent="0.25">
      <c r="A3776" s="15" t="s">
        <v>1121</v>
      </c>
      <c r="B3776" s="15" t="s">
        <v>111</v>
      </c>
      <c r="C3776" s="9" t="s">
        <v>1122</v>
      </c>
      <c r="D3776" s="15" t="s">
        <v>127</v>
      </c>
      <c r="E3776" s="9" t="s">
        <v>6432</v>
      </c>
      <c r="F3776" s="9"/>
      <c r="G3776" s="15" t="s">
        <v>123</v>
      </c>
      <c r="H3776" s="15" t="s">
        <v>1123</v>
      </c>
      <c r="I3776" s="15"/>
    </row>
    <row r="3777" spans="1:9" ht="36" x14ac:dyDescent="0.25">
      <c r="A3777" s="13" t="s">
        <v>1121</v>
      </c>
      <c r="B3777" s="13" t="s">
        <v>111</v>
      </c>
      <c r="C3777" s="7" t="s">
        <v>1122</v>
      </c>
      <c r="D3777" s="13" t="s">
        <v>124</v>
      </c>
      <c r="E3777" s="7" t="s">
        <v>6433</v>
      </c>
      <c r="F3777" s="7"/>
      <c r="G3777" s="13" t="s">
        <v>123</v>
      </c>
      <c r="H3777" s="13" t="s">
        <v>1123</v>
      </c>
      <c r="I3777" s="13"/>
    </row>
    <row r="3778" spans="1:9" ht="18" x14ac:dyDescent="0.25">
      <c r="A3778" s="15" t="s">
        <v>1121</v>
      </c>
      <c r="B3778" s="15" t="s">
        <v>111</v>
      </c>
      <c r="C3778" s="9" t="s">
        <v>1122</v>
      </c>
      <c r="D3778" s="15" t="s">
        <v>124</v>
      </c>
      <c r="E3778" s="9" t="s">
        <v>6434</v>
      </c>
      <c r="F3778" s="9" t="s">
        <v>6435</v>
      </c>
      <c r="G3778" s="15" t="s">
        <v>121</v>
      </c>
      <c r="H3778" s="15" t="s">
        <v>1123</v>
      </c>
      <c r="I3778" s="15"/>
    </row>
    <row r="3779" spans="1:9" ht="54" x14ac:dyDescent="0.25">
      <c r="A3779" s="13" t="s">
        <v>1121</v>
      </c>
      <c r="B3779" s="13" t="s">
        <v>111</v>
      </c>
      <c r="C3779" s="7" t="s">
        <v>1122</v>
      </c>
      <c r="D3779" s="13" t="s">
        <v>127</v>
      </c>
      <c r="E3779" s="7" t="s">
        <v>6436</v>
      </c>
      <c r="F3779" s="7" t="s">
        <v>6437</v>
      </c>
      <c r="G3779" s="13" t="s">
        <v>123</v>
      </c>
      <c r="H3779" s="13" t="s">
        <v>1123</v>
      </c>
      <c r="I3779" s="13"/>
    </row>
    <row r="3780" spans="1:9" ht="18" x14ac:dyDescent="0.25">
      <c r="A3780" s="15" t="s">
        <v>1121</v>
      </c>
      <c r="B3780" s="15" t="s">
        <v>111</v>
      </c>
      <c r="C3780" s="9" t="s">
        <v>1122</v>
      </c>
      <c r="D3780" s="15" t="s">
        <v>127</v>
      </c>
      <c r="E3780" s="9" t="s">
        <v>6438</v>
      </c>
      <c r="F3780" s="9" t="s">
        <v>6439</v>
      </c>
      <c r="G3780" s="15" t="s">
        <v>121</v>
      </c>
      <c r="H3780" s="15" t="s">
        <v>1123</v>
      </c>
      <c r="I3780" s="15"/>
    </row>
    <row r="3781" spans="1:9" ht="18" x14ac:dyDescent="0.25">
      <c r="A3781" s="13" t="s">
        <v>1124</v>
      </c>
      <c r="B3781" s="13" t="s">
        <v>111</v>
      </c>
      <c r="C3781" s="7" t="s">
        <v>1125</v>
      </c>
      <c r="D3781" s="13" t="s">
        <v>127</v>
      </c>
      <c r="E3781" s="7" t="s">
        <v>6440</v>
      </c>
      <c r="F3781" s="7" t="s">
        <v>6441</v>
      </c>
      <c r="G3781" s="13" t="s">
        <v>121</v>
      </c>
      <c r="H3781" s="13" t="s">
        <v>1126</v>
      </c>
      <c r="I3781" s="13"/>
    </row>
    <row r="3782" spans="1:9" ht="18" x14ac:dyDescent="0.25">
      <c r="A3782" s="15" t="s">
        <v>1124</v>
      </c>
      <c r="B3782" s="15" t="s">
        <v>111</v>
      </c>
      <c r="C3782" s="9" t="s">
        <v>1125</v>
      </c>
      <c r="D3782" s="15" t="s">
        <v>127</v>
      </c>
      <c r="E3782" s="9" t="s">
        <v>6442</v>
      </c>
      <c r="F3782" s="9" t="s">
        <v>6441</v>
      </c>
      <c r="G3782" s="15" t="s">
        <v>121</v>
      </c>
      <c r="H3782" s="15" t="s">
        <v>1126</v>
      </c>
      <c r="I3782" s="15"/>
    </row>
    <row r="3783" spans="1:9" ht="18" x14ac:dyDescent="0.25">
      <c r="A3783" s="13" t="s">
        <v>1124</v>
      </c>
      <c r="B3783" s="13" t="s">
        <v>111</v>
      </c>
      <c r="C3783" s="7" t="s">
        <v>1125</v>
      </c>
      <c r="D3783" s="13" t="s">
        <v>127</v>
      </c>
      <c r="E3783" s="7" t="s">
        <v>6443</v>
      </c>
      <c r="F3783" s="7" t="s">
        <v>6441</v>
      </c>
      <c r="G3783" s="13" t="s">
        <v>122</v>
      </c>
      <c r="H3783" s="13" t="s">
        <v>1126</v>
      </c>
      <c r="I3783" s="13"/>
    </row>
    <row r="3784" spans="1:9" ht="18" x14ac:dyDescent="0.25">
      <c r="A3784" s="15" t="s">
        <v>1124</v>
      </c>
      <c r="B3784" s="15" t="s">
        <v>111</v>
      </c>
      <c r="C3784" s="9" t="s">
        <v>1125</v>
      </c>
      <c r="D3784" s="15" t="s">
        <v>127</v>
      </c>
      <c r="E3784" s="9" t="s">
        <v>6444</v>
      </c>
      <c r="F3784" s="9" t="s">
        <v>6441</v>
      </c>
      <c r="G3784" s="15" t="s">
        <v>121</v>
      </c>
      <c r="H3784" s="15" t="s">
        <v>1126</v>
      </c>
      <c r="I3784" s="15"/>
    </row>
    <row r="3785" spans="1:9" ht="18" x14ac:dyDescent="0.25">
      <c r="A3785" s="13" t="s">
        <v>1124</v>
      </c>
      <c r="B3785" s="13" t="s">
        <v>111</v>
      </c>
      <c r="C3785" s="7" t="s">
        <v>1125</v>
      </c>
      <c r="D3785" s="13" t="s">
        <v>127</v>
      </c>
      <c r="E3785" s="7" t="s">
        <v>6445</v>
      </c>
      <c r="F3785" s="7" t="s">
        <v>6441</v>
      </c>
      <c r="G3785" s="13" t="s">
        <v>122</v>
      </c>
      <c r="H3785" s="13" t="s">
        <v>1126</v>
      </c>
      <c r="I3785" s="13"/>
    </row>
    <row r="3786" spans="1:9" ht="18" x14ac:dyDescent="0.25">
      <c r="A3786" s="15" t="s">
        <v>1124</v>
      </c>
      <c r="B3786" s="15" t="s">
        <v>111</v>
      </c>
      <c r="C3786" s="9" t="s">
        <v>1125</v>
      </c>
      <c r="D3786" s="15" t="s">
        <v>127</v>
      </c>
      <c r="E3786" s="9" t="s">
        <v>6446</v>
      </c>
      <c r="F3786" s="9" t="s">
        <v>6441</v>
      </c>
      <c r="G3786" s="15" t="s">
        <v>121</v>
      </c>
      <c r="H3786" s="15" t="s">
        <v>1126</v>
      </c>
      <c r="I3786" s="15"/>
    </row>
    <row r="3787" spans="1:9" ht="18" x14ac:dyDescent="0.25">
      <c r="A3787" s="13" t="s">
        <v>1124</v>
      </c>
      <c r="B3787" s="13" t="s">
        <v>111</v>
      </c>
      <c r="C3787" s="7" t="s">
        <v>1125</v>
      </c>
      <c r="D3787" s="13" t="s">
        <v>127</v>
      </c>
      <c r="E3787" s="7" t="s">
        <v>6447</v>
      </c>
      <c r="F3787" s="7" t="s">
        <v>6441</v>
      </c>
      <c r="G3787" s="13" t="s">
        <v>121</v>
      </c>
      <c r="H3787" s="13" t="s">
        <v>1126</v>
      </c>
      <c r="I3787" s="13"/>
    </row>
    <row r="3788" spans="1:9" ht="18" x14ac:dyDescent="0.25">
      <c r="A3788" s="15" t="s">
        <v>1124</v>
      </c>
      <c r="B3788" s="15" t="s">
        <v>111</v>
      </c>
      <c r="C3788" s="9" t="s">
        <v>1125</v>
      </c>
      <c r="D3788" s="15" t="s">
        <v>127</v>
      </c>
      <c r="E3788" s="9" t="s">
        <v>6448</v>
      </c>
      <c r="F3788" s="9" t="s">
        <v>6441</v>
      </c>
      <c r="G3788" s="15" t="s">
        <v>122</v>
      </c>
      <c r="H3788" s="15" t="s">
        <v>1126</v>
      </c>
      <c r="I3788" s="15"/>
    </row>
    <row r="3789" spans="1:9" ht="18" x14ac:dyDescent="0.25">
      <c r="A3789" s="13" t="s">
        <v>1124</v>
      </c>
      <c r="B3789" s="13" t="s">
        <v>111</v>
      </c>
      <c r="C3789" s="7" t="s">
        <v>1125</v>
      </c>
      <c r="D3789" s="13" t="s">
        <v>127</v>
      </c>
      <c r="E3789" s="7" t="s">
        <v>6449</v>
      </c>
      <c r="F3789" s="7" t="s">
        <v>6441</v>
      </c>
      <c r="G3789" s="13" t="s">
        <v>121</v>
      </c>
      <c r="H3789" s="13" t="s">
        <v>1126</v>
      </c>
      <c r="I3789" s="13"/>
    </row>
    <row r="3790" spans="1:9" ht="18" x14ac:dyDescent="0.25">
      <c r="A3790" s="15" t="s">
        <v>1124</v>
      </c>
      <c r="B3790" s="15" t="s">
        <v>111</v>
      </c>
      <c r="C3790" s="9" t="s">
        <v>1125</v>
      </c>
      <c r="D3790" s="15" t="s">
        <v>127</v>
      </c>
      <c r="E3790" s="9" t="s">
        <v>6450</v>
      </c>
      <c r="F3790" s="9" t="s">
        <v>6441</v>
      </c>
      <c r="G3790" s="15" t="s">
        <v>122</v>
      </c>
      <c r="H3790" s="15" t="s">
        <v>1126</v>
      </c>
      <c r="I3790" s="15"/>
    </row>
    <row r="3791" spans="1:9" ht="36" x14ac:dyDescent="0.25">
      <c r="A3791" s="13" t="s">
        <v>1127</v>
      </c>
      <c r="B3791" s="13" t="s">
        <v>112</v>
      </c>
      <c r="C3791" s="7" t="s">
        <v>1128</v>
      </c>
      <c r="D3791" s="13" t="s">
        <v>124</v>
      </c>
      <c r="E3791" s="7" t="s">
        <v>6451</v>
      </c>
      <c r="F3791" s="7"/>
      <c r="G3791" s="13" t="s">
        <v>123</v>
      </c>
      <c r="H3791" s="13" t="s">
        <v>1129</v>
      </c>
      <c r="I3791" s="13"/>
    </row>
    <row r="3792" spans="1:9" ht="18" x14ac:dyDescent="0.25">
      <c r="A3792" s="15" t="s">
        <v>1130</v>
      </c>
      <c r="B3792" s="15" t="s">
        <v>112</v>
      </c>
      <c r="C3792" s="9" t="s">
        <v>1131</v>
      </c>
      <c r="D3792" s="15" t="s">
        <v>126</v>
      </c>
      <c r="E3792" s="9" t="s">
        <v>6452</v>
      </c>
      <c r="F3792" s="9" t="s">
        <v>6453</v>
      </c>
      <c r="G3792" s="15" t="s">
        <v>121</v>
      </c>
      <c r="H3792" s="15" t="s">
        <v>1132</v>
      </c>
      <c r="I3792" s="15"/>
    </row>
    <row r="3793" spans="1:9" ht="18" x14ac:dyDescent="0.25">
      <c r="A3793" s="13" t="s">
        <v>1133</v>
      </c>
      <c r="B3793" s="13" t="s">
        <v>112</v>
      </c>
      <c r="C3793" s="7" t="s">
        <v>1134</v>
      </c>
      <c r="D3793" s="13" t="s">
        <v>126</v>
      </c>
      <c r="E3793" s="7" t="s">
        <v>6454</v>
      </c>
      <c r="F3793" s="7"/>
      <c r="G3793" s="13" t="s">
        <v>122</v>
      </c>
      <c r="H3793" s="13" t="s">
        <v>1135</v>
      </c>
      <c r="I3793" s="13"/>
    </row>
    <row r="3794" spans="1:9" ht="54" x14ac:dyDescent="0.25">
      <c r="A3794" s="15" t="s">
        <v>1136</v>
      </c>
      <c r="B3794" s="15" t="s">
        <v>112</v>
      </c>
      <c r="C3794" s="9" t="s">
        <v>1137</v>
      </c>
      <c r="D3794" s="15" t="s">
        <v>126</v>
      </c>
      <c r="E3794" s="9" t="s">
        <v>6455</v>
      </c>
      <c r="F3794" s="9"/>
      <c r="G3794" s="15" t="s">
        <v>122</v>
      </c>
      <c r="H3794" s="15" t="s">
        <v>1138</v>
      </c>
      <c r="I3794" s="15"/>
    </row>
    <row r="3795" spans="1:9" ht="18" x14ac:dyDescent="0.25">
      <c r="A3795" s="13" t="s">
        <v>1139</v>
      </c>
      <c r="B3795" s="13" t="s">
        <v>112</v>
      </c>
      <c r="C3795" s="7" t="s">
        <v>1140</v>
      </c>
      <c r="D3795" s="13" t="s">
        <v>126</v>
      </c>
      <c r="E3795" s="7" t="s">
        <v>6456</v>
      </c>
      <c r="F3795" s="7" t="s">
        <v>6457</v>
      </c>
      <c r="G3795" s="13" t="s">
        <v>121</v>
      </c>
      <c r="H3795" s="13" t="s">
        <v>1141</v>
      </c>
      <c r="I3795" s="13"/>
    </row>
    <row r="3796" spans="1:9" ht="36" x14ac:dyDescent="0.25">
      <c r="A3796" s="15" t="s">
        <v>1142</v>
      </c>
      <c r="B3796" s="15" t="s">
        <v>112</v>
      </c>
      <c r="C3796" s="9" t="s">
        <v>1143</v>
      </c>
      <c r="D3796" s="15" t="s">
        <v>126</v>
      </c>
      <c r="E3796" s="9" t="s">
        <v>6458</v>
      </c>
      <c r="F3796" s="9" t="s">
        <v>6459</v>
      </c>
      <c r="G3796" s="15" t="s">
        <v>121</v>
      </c>
      <c r="H3796" s="15" t="s">
        <v>1144</v>
      </c>
      <c r="I3796" s="15"/>
    </row>
    <row r="3797" spans="1:9" ht="54" x14ac:dyDescent="0.25">
      <c r="A3797" s="13" t="s">
        <v>1145</v>
      </c>
      <c r="B3797" s="13" t="s">
        <v>112</v>
      </c>
      <c r="C3797" s="7" t="s">
        <v>1146</v>
      </c>
      <c r="D3797" s="13" t="s">
        <v>126</v>
      </c>
      <c r="E3797" s="7" t="s">
        <v>6460</v>
      </c>
      <c r="F3797" s="7" t="s">
        <v>6461</v>
      </c>
      <c r="G3797" s="13" t="s">
        <v>121</v>
      </c>
      <c r="H3797" s="13" t="s">
        <v>1144</v>
      </c>
      <c r="I3797" s="13" t="s">
        <v>1275</v>
      </c>
    </row>
    <row r="3798" spans="1:9" ht="18" x14ac:dyDescent="0.25">
      <c r="A3798" s="15" t="s">
        <v>1147</v>
      </c>
      <c r="B3798" s="15" t="s">
        <v>112</v>
      </c>
      <c r="C3798" s="9" t="s">
        <v>1148</v>
      </c>
      <c r="D3798" s="15" t="s">
        <v>126</v>
      </c>
      <c r="E3798" s="9" t="s">
        <v>6462</v>
      </c>
      <c r="F3798" s="9"/>
      <c r="G3798" s="15" t="s">
        <v>122</v>
      </c>
      <c r="H3798" s="15" t="s">
        <v>1144</v>
      </c>
      <c r="I3798" s="15"/>
    </row>
    <row r="3799" spans="1:9" ht="18" x14ac:dyDescent="0.25">
      <c r="A3799" s="13" t="s">
        <v>1149</v>
      </c>
      <c r="B3799" s="13" t="s">
        <v>112</v>
      </c>
      <c r="C3799" s="7" t="s">
        <v>1150</v>
      </c>
      <c r="D3799" s="13" t="s">
        <v>126</v>
      </c>
      <c r="E3799" s="7" t="s">
        <v>6463</v>
      </c>
      <c r="F3799" s="7"/>
      <c r="G3799" s="13" t="s">
        <v>122</v>
      </c>
      <c r="H3799" s="13" t="s">
        <v>6464</v>
      </c>
      <c r="I3799" s="13"/>
    </row>
    <row r="3800" spans="1:9" ht="18" x14ac:dyDescent="0.25">
      <c r="A3800" s="15" t="s">
        <v>1149</v>
      </c>
      <c r="B3800" s="15" t="s">
        <v>112</v>
      </c>
      <c r="C3800" s="9" t="s">
        <v>1150</v>
      </c>
      <c r="D3800" s="15" t="s">
        <v>126</v>
      </c>
      <c r="E3800" s="9" t="s">
        <v>6465</v>
      </c>
      <c r="F3800" s="9"/>
      <c r="G3800" s="15" t="s">
        <v>122</v>
      </c>
      <c r="H3800" s="15" t="s">
        <v>6464</v>
      </c>
      <c r="I3800" s="15"/>
    </row>
    <row r="3801" spans="1:9" ht="18" x14ac:dyDescent="0.25">
      <c r="A3801" s="13" t="s">
        <v>1149</v>
      </c>
      <c r="B3801" s="13" t="s">
        <v>112</v>
      </c>
      <c r="C3801" s="7" t="s">
        <v>1150</v>
      </c>
      <c r="D3801" s="13" t="s">
        <v>126</v>
      </c>
      <c r="E3801" s="7" t="s">
        <v>6466</v>
      </c>
      <c r="F3801" s="7"/>
      <c r="G3801" s="13" t="s">
        <v>122</v>
      </c>
      <c r="H3801" s="13" t="s">
        <v>6464</v>
      </c>
      <c r="I3801" s="13"/>
    </row>
    <row r="3802" spans="1:9" ht="18" x14ac:dyDescent="0.25">
      <c r="A3802" s="15" t="s">
        <v>1149</v>
      </c>
      <c r="B3802" s="15" t="s">
        <v>112</v>
      </c>
      <c r="C3802" s="9" t="s">
        <v>1150</v>
      </c>
      <c r="D3802" s="15" t="s">
        <v>126</v>
      </c>
      <c r="E3802" s="9" t="s">
        <v>6467</v>
      </c>
      <c r="F3802" s="9"/>
      <c r="G3802" s="15" t="s">
        <v>122</v>
      </c>
      <c r="H3802" s="15" t="s">
        <v>6464</v>
      </c>
      <c r="I3802" s="15"/>
    </row>
    <row r="3803" spans="1:9" ht="18" x14ac:dyDescent="0.25">
      <c r="A3803" s="13" t="s">
        <v>1149</v>
      </c>
      <c r="B3803" s="13" t="s">
        <v>112</v>
      </c>
      <c r="C3803" s="7" t="s">
        <v>1150</v>
      </c>
      <c r="D3803" s="13" t="s">
        <v>126</v>
      </c>
      <c r="E3803" s="7" t="s">
        <v>6468</v>
      </c>
      <c r="F3803" s="7"/>
      <c r="G3803" s="13" t="s">
        <v>122</v>
      </c>
      <c r="H3803" s="13" t="s">
        <v>6464</v>
      </c>
      <c r="I3803" s="13"/>
    </row>
    <row r="3804" spans="1:9" ht="18" x14ac:dyDescent="0.25">
      <c r="A3804" s="15" t="s">
        <v>1149</v>
      </c>
      <c r="B3804" s="15" t="s">
        <v>112</v>
      </c>
      <c r="C3804" s="9" t="s">
        <v>1150</v>
      </c>
      <c r="D3804" s="15" t="s">
        <v>126</v>
      </c>
      <c r="E3804" s="9" t="s">
        <v>6469</v>
      </c>
      <c r="F3804" s="9"/>
      <c r="G3804" s="15" t="s">
        <v>122</v>
      </c>
      <c r="H3804" s="15" t="s">
        <v>6470</v>
      </c>
      <c r="I3804" s="15" t="s">
        <v>1275</v>
      </c>
    </row>
    <row r="3805" spans="1:9" ht="18" x14ac:dyDescent="0.25">
      <c r="A3805" s="13" t="s">
        <v>1152</v>
      </c>
      <c r="B3805" s="13" t="s">
        <v>112</v>
      </c>
      <c r="C3805" s="7" t="s">
        <v>1153</v>
      </c>
      <c r="D3805" s="13" t="s">
        <v>126</v>
      </c>
      <c r="E3805" s="7" t="s">
        <v>6471</v>
      </c>
      <c r="F3805" s="7" t="s">
        <v>6472</v>
      </c>
      <c r="G3805" s="13" t="s">
        <v>121</v>
      </c>
      <c r="H3805" s="13" t="s">
        <v>1154</v>
      </c>
      <c r="I3805" s="13"/>
    </row>
    <row r="3806" spans="1:9" ht="18" x14ac:dyDescent="0.25">
      <c r="A3806" s="15" t="s">
        <v>1155</v>
      </c>
      <c r="B3806" s="15" t="s">
        <v>112</v>
      </c>
      <c r="C3806" s="9" t="s">
        <v>1156</v>
      </c>
      <c r="D3806" s="15" t="s">
        <v>126</v>
      </c>
      <c r="E3806" s="9" t="s">
        <v>6473</v>
      </c>
      <c r="F3806" s="9"/>
      <c r="G3806" s="15" t="s">
        <v>122</v>
      </c>
      <c r="H3806" s="15" t="s">
        <v>1157</v>
      </c>
      <c r="I3806" s="15"/>
    </row>
    <row r="3807" spans="1:9" ht="36" x14ac:dyDescent="0.25">
      <c r="A3807" s="13" t="s">
        <v>1158</v>
      </c>
      <c r="B3807" s="13" t="s">
        <v>112</v>
      </c>
      <c r="C3807" s="7" t="s">
        <v>1159</v>
      </c>
      <c r="D3807" s="13" t="s">
        <v>126</v>
      </c>
      <c r="E3807" s="7" t="s">
        <v>6474</v>
      </c>
      <c r="F3807" s="7"/>
      <c r="G3807" s="13" t="s">
        <v>122</v>
      </c>
      <c r="H3807" s="13" t="s">
        <v>1160</v>
      </c>
      <c r="I3807" s="13"/>
    </row>
    <row r="3808" spans="1:9" ht="36" x14ac:dyDescent="0.25">
      <c r="A3808" s="15" t="s">
        <v>1158</v>
      </c>
      <c r="B3808" s="15" t="s">
        <v>112</v>
      </c>
      <c r="C3808" s="9" t="s">
        <v>1159</v>
      </c>
      <c r="D3808" s="15" t="s">
        <v>126</v>
      </c>
      <c r="E3808" s="9" t="s">
        <v>6475</v>
      </c>
      <c r="F3808" s="9"/>
      <c r="G3808" s="15" t="s">
        <v>122</v>
      </c>
      <c r="H3808" s="15" t="s">
        <v>1160</v>
      </c>
      <c r="I3808" s="15"/>
    </row>
    <row r="3809" spans="1:9" ht="36" x14ac:dyDescent="0.25">
      <c r="A3809" s="13" t="s">
        <v>1161</v>
      </c>
      <c r="B3809" s="13" t="s">
        <v>112</v>
      </c>
      <c r="C3809" s="7" t="s">
        <v>1162</v>
      </c>
      <c r="D3809" s="13" t="s">
        <v>126</v>
      </c>
      <c r="E3809" s="7" t="s">
        <v>6476</v>
      </c>
      <c r="F3809" s="7"/>
      <c r="G3809" s="13" t="s">
        <v>122</v>
      </c>
      <c r="H3809" s="13" t="s">
        <v>1163</v>
      </c>
      <c r="I3809" s="13"/>
    </row>
    <row r="3810" spans="1:9" ht="36" x14ac:dyDescent="0.25">
      <c r="A3810" s="15" t="s">
        <v>1164</v>
      </c>
      <c r="B3810" s="15" t="s">
        <v>112</v>
      </c>
      <c r="C3810" s="9" t="s">
        <v>1165</v>
      </c>
      <c r="D3810" s="15" t="s">
        <v>126</v>
      </c>
      <c r="E3810" s="9" t="s">
        <v>6477</v>
      </c>
      <c r="F3810" s="9"/>
      <c r="G3810" s="15" t="s">
        <v>121</v>
      </c>
      <c r="H3810" s="15" t="s">
        <v>1163</v>
      </c>
      <c r="I3810" s="15"/>
    </row>
    <row r="3811" spans="1:9" ht="18" x14ac:dyDescent="0.25">
      <c r="A3811" s="13" t="s">
        <v>1166</v>
      </c>
      <c r="B3811" s="13" t="s">
        <v>112</v>
      </c>
      <c r="C3811" s="7" t="s">
        <v>1167</v>
      </c>
      <c r="D3811" s="13" t="s">
        <v>126</v>
      </c>
      <c r="E3811" s="7" t="s">
        <v>6478</v>
      </c>
      <c r="F3811" s="7"/>
      <c r="G3811" s="13" t="s">
        <v>122</v>
      </c>
      <c r="H3811" s="13" t="s">
        <v>1168</v>
      </c>
      <c r="I3811" s="13"/>
    </row>
    <row r="3812" spans="1:9" ht="18" x14ac:dyDescent="0.25">
      <c r="A3812" s="15" t="s">
        <v>1166</v>
      </c>
      <c r="B3812" s="15" t="s">
        <v>112</v>
      </c>
      <c r="C3812" s="9" t="s">
        <v>1167</v>
      </c>
      <c r="D3812" s="15" t="s">
        <v>126</v>
      </c>
      <c r="E3812" s="9" t="s">
        <v>6479</v>
      </c>
      <c r="F3812" s="9"/>
      <c r="G3812" s="15" t="s">
        <v>123</v>
      </c>
      <c r="H3812" s="15" t="s">
        <v>1168</v>
      </c>
      <c r="I3812" s="15"/>
    </row>
    <row r="3813" spans="1:9" ht="36" x14ac:dyDescent="0.25">
      <c r="A3813" s="13" t="s">
        <v>1166</v>
      </c>
      <c r="B3813" s="13" t="s">
        <v>112</v>
      </c>
      <c r="C3813" s="7" t="s">
        <v>1167</v>
      </c>
      <c r="D3813" s="13" t="s">
        <v>126</v>
      </c>
      <c r="E3813" s="7" t="s">
        <v>6480</v>
      </c>
      <c r="F3813" s="7" t="s">
        <v>6481</v>
      </c>
      <c r="G3813" s="13" t="s">
        <v>122</v>
      </c>
      <c r="H3813" s="13" t="s">
        <v>1168</v>
      </c>
      <c r="I3813" s="13" t="s">
        <v>1318</v>
      </c>
    </row>
    <row r="3814" spans="1:9" ht="18" x14ac:dyDescent="0.25">
      <c r="A3814" s="15" t="s">
        <v>1169</v>
      </c>
      <c r="B3814" s="15" t="s">
        <v>112</v>
      </c>
      <c r="C3814" s="9" t="s">
        <v>1170</v>
      </c>
      <c r="D3814" s="15" t="s">
        <v>126</v>
      </c>
      <c r="E3814" s="9" t="s">
        <v>6482</v>
      </c>
      <c r="F3814" s="9"/>
      <c r="G3814" s="15" t="s">
        <v>123</v>
      </c>
      <c r="H3814" s="15" t="s">
        <v>1171</v>
      </c>
      <c r="I3814" s="15"/>
    </row>
    <row r="3815" spans="1:9" ht="36" x14ac:dyDescent="0.25">
      <c r="A3815" s="13" t="s">
        <v>1172</v>
      </c>
      <c r="B3815" s="13" t="s">
        <v>112</v>
      </c>
      <c r="C3815" s="7" t="s">
        <v>1173</v>
      </c>
      <c r="D3815" s="13" t="s">
        <v>126</v>
      </c>
      <c r="E3815" s="7" t="s">
        <v>6483</v>
      </c>
      <c r="F3815" s="7"/>
      <c r="G3815" s="13" t="s">
        <v>122</v>
      </c>
      <c r="H3815" s="13" t="s">
        <v>1174</v>
      </c>
      <c r="I3815" s="13"/>
    </row>
    <row r="3816" spans="1:9" ht="36" x14ac:dyDescent="0.25">
      <c r="A3816" s="15" t="s">
        <v>1172</v>
      </c>
      <c r="B3816" s="15" t="s">
        <v>112</v>
      </c>
      <c r="C3816" s="9" t="s">
        <v>1173</v>
      </c>
      <c r="D3816" s="15" t="s">
        <v>126</v>
      </c>
      <c r="E3816" s="9" t="s">
        <v>6484</v>
      </c>
      <c r="F3816" s="9"/>
      <c r="G3816" s="15" t="s">
        <v>122</v>
      </c>
      <c r="H3816" s="15" t="s">
        <v>1174</v>
      </c>
      <c r="I3816" s="15"/>
    </row>
    <row r="3817" spans="1:9" ht="18" x14ac:dyDescent="0.25">
      <c r="A3817" s="13" t="s">
        <v>1175</v>
      </c>
      <c r="B3817" s="13" t="s">
        <v>112</v>
      </c>
      <c r="C3817" s="7" t="s">
        <v>1176</v>
      </c>
      <c r="D3817" s="13" t="s">
        <v>124</v>
      </c>
      <c r="E3817" s="7" t="s">
        <v>6485</v>
      </c>
      <c r="F3817" s="7"/>
      <c r="G3817" s="13" t="s">
        <v>123</v>
      </c>
      <c r="H3817" s="13" t="s">
        <v>1177</v>
      </c>
      <c r="I3817" s="13"/>
    </row>
    <row r="3818" spans="1:9" ht="18" x14ac:dyDescent="0.25">
      <c r="A3818" s="15" t="s">
        <v>1178</v>
      </c>
      <c r="B3818" s="15" t="s">
        <v>112</v>
      </c>
      <c r="C3818" s="9" t="s">
        <v>1179</v>
      </c>
      <c r="D3818" s="15" t="s">
        <v>126</v>
      </c>
      <c r="E3818" s="9" t="s">
        <v>6486</v>
      </c>
      <c r="F3818" s="9"/>
      <c r="G3818" s="15" t="s">
        <v>123</v>
      </c>
      <c r="H3818" s="15" t="s">
        <v>1180</v>
      </c>
      <c r="I3818" s="15"/>
    </row>
    <row r="3819" spans="1:9" ht="18" x14ac:dyDescent="0.25">
      <c r="A3819" s="13" t="s">
        <v>1181</v>
      </c>
      <c r="B3819" s="13" t="s">
        <v>112</v>
      </c>
      <c r="C3819" s="7" t="s">
        <v>1182</v>
      </c>
      <c r="D3819" s="13" t="s">
        <v>126</v>
      </c>
      <c r="E3819" s="7" t="s">
        <v>6487</v>
      </c>
      <c r="F3819" s="7"/>
      <c r="G3819" s="13" t="s">
        <v>121</v>
      </c>
      <c r="H3819" s="13" t="s">
        <v>6488</v>
      </c>
      <c r="I3819" s="13"/>
    </row>
    <row r="3820" spans="1:9" ht="18" x14ac:dyDescent="0.25">
      <c r="A3820" s="15" t="s">
        <v>1181</v>
      </c>
      <c r="B3820" s="15" t="s">
        <v>112</v>
      </c>
      <c r="C3820" s="9" t="s">
        <v>1182</v>
      </c>
      <c r="D3820" s="15" t="s">
        <v>126</v>
      </c>
      <c r="E3820" s="9" t="s">
        <v>6489</v>
      </c>
      <c r="F3820" s="9"/>
      <c r="G3820" s="15" t="s">
        <v>122</v>
      </c>
      <c r="H3820" s="15" t="s">
        <v>6488</v>
      </c>
      <c r="I3820" s="15"/>
    </row>
    <row r="3821" spans="1:9" ht="18" x14ac:dyDescent="0.25">
      <c r="A3821" s="13" t="s">
        <v>1181</v>
      </c>
      <c r="B3821" s="13" t="s">
        <v>112</v>
      </c>
      <c r="C3821" s="7" t="s">
        <v>1182</v>
      </c>
      <c r="D3821" s="13" t="s">
        <v>126</v>
      </c>
      <c r="E3821" s="7" t="s">
        <v>6490</v>
      </c>
      <c r="F3821" s="7" t="s">
        <v>6491</v>
      </c>
      <c r="G3821" s="13" t="s">
        <v>121</v>
      </c>
      <c r="H3821" s="13" t="s">
        <v>6492</v>
      </c>
      <c r="I3821" s="13"/>
    </row>
    <row r="3822" spans="1:9" ht="18" x14ac:dyDescent="0.25">
      <c r="A3822" s="15" t="s">
        <v>1181</v>
      </c>
      <c r="B3822" s="15" t="s">
        <v>112</v>
      </c>
      <c r="C3822" s="9" t="s">
        <v>1182</v>
      </c>
      <c r="D3822" s="15" t="s">
        <v>126</v>
      </c>
      <c r="E3822" s="9" t="s">
        <v>6493</v>
      </c>
      <c r="F3822" s="9"/>
      <c r="G3822" s="15" t="s">
        <v>122</v>
      </c>
      <c r="H3822" s="15" t="s">
        <v>6494</v>
      </c>
      <c r="I3822" s="15"/>
    </row>
    <row r="3823" spans="1:9" ht="18" x14ac:dyDescent="0.25">
      <c r="A3823" s="13" t="s">
        <v>1181</v>
      </c>
      <c r="B3823" s="13" t="s">
        <v>112</v>
      </c>
      <c r="C3823" s="7" t="s">
        <v>1182</v>
      </c>
      <c r="D3823" s="13" t="s">
        <v>126</v>
      </c>
      <c r="E3823" s="7" t="s">
        <v>6495</v>
      </c>
      <c r="F3823" s="7"/>
      <c r="G3823" s="13" t="s">
        <v>122</v>
      </c>
      <c r="H3823" s="13" t="s">
        <v>6494</v>
      </c>
      <c r="I3823" s="13"/>
    </row>
    <row r="3824" spans="1:9" ht="36" x14ac:dyDescent="0.25">
      <c r="A3824" s="15" t="s">
        <v>1181</v>
      </c>
      <c r="B3824" s="15" t="s">
        <v>112</v>
      </c>
      <c r="C3824" s="9" t="s">
        <v>1182</v>
      </c>
      <c r="D3824" s="15" t="s">
        <v>126</v>
      </c>
      <c r="E3824" s="9" t="s">
        <v>6496</v>
      </c>
      <c r="F3824" s="9"/>
      <c r="G3824" s="15" t="s">
        <v>122</v>
      </c>
      <c r="H3824" s="15" t="s">
        <v>6497</v>
      </c>
      <c r="I3824" s="15"/>
    </row>
    <row r="3825" spans="1:9" ht="18" x14ac:dyDescent="0.25">
      <c r="A3825" s="13" t="s">
        <v>1184</v>
      </c>
      <c r="B3825" s="13" t="s">
        <v>112</v>
      </c>
      <c r="C3825" s="7" t="s">
        <v>1185</v>
      </c>
      <c r="D3825" s="13" t="s">
        <v>126</v>
      </c>
      <c r="E3825" s="7" t="s">
        <v>6498</v>
      </c>
      <c r="F3825" s="7"/>
      <c r="G3825" s="13" t="s">
        <v>122</v>
      </c>
      <c r="H3825" s="13" t="s">
        <v>6499</v>
      </c>
      <c r="I3825" s="13"/>
    </row>
    <row r="3826" spans="1:9" ht="18" x14ac:dyDescent="0.25">
      <c r="A3826" s="15" t="s">
        <v>1184</v>
      </c>
      <c r="B3826" s="15" t="s">
        <v>112</v>
      </c>
      <c r="C3826" s="9" t="s">
        <v>1185</v>
      </c>
      <c r="D3826" s="15" t="s">
        <v>126</v>
      </c>
      <c r="E3826" s="9" t="s">
        <v>6500</v>
      </c>
      <c r="F3826" s="9"/>
      <c r="G3826" s="15" t="s">
        <v>122</v>
      </c>
      <c r="H3826" s="15" t="s">
        <v>6499</v>
      </c>
      <c r="I3826" s="15"/>
    </row>
    <row r="3827" spans="1:9" ht="18" x14ac:dyDescent="0.25">
      <c r="A3827" s="13" t="s">
        <v>1184</v>
      </c>
      <c r="B3827" s="13" t="s">
        <v>112</v>
      </c>
      <c r="C3827" s="7" t="s">
        <v>1185</v>
      </c>
      <c r="D3827" s="13" t="s">
        <v>126</v>
      </c>
      <c r="E3827" s="7" t="s">
        <v>6501</v>
      </c>
      <c r="F3827" s="7"/>
      <c r="G3827" s="13" t="s">
        <v>121</v>
      </c>
      <c r="H3827" s="13" t="s">
        <v>6502</v>
      </c>
      <c r="I3827" s="13"/>
    </row>
    <row r="3828" spans="1:9" ht="18" x14ac:dyDescent="0.25">
      <c r="A3828" s="15" t="s">
        <v>1184</v>
      </c>
      <c r="B3828" s="15" t="s">
        <v>112</v>
      </c>
      <c r="C3828" s="9" t="s">
        <v>1185</v>
      </c>
      <c r="D3828" s="15" t="s">
        <v>126</v>
      </c>
      <c r="E3828" s="9" t="s">
        <v>6503</v>
      </c>
      <c r="F3828" s="9"/>
      <c r="G3828" s="15" t="s">
        <v>122</v>
      </c>
      <c r="H3828" s="15" t="s">
        <v>6504</v>
      </c>
      <c r="I3828" s="15" t="s">
        <v>1275</v>
      </c>
    </row>
    <row r="3829" spans="1:9" ht="18" x14ac:dyDescent="0.25">
      <c r="A3829" s="13" t="s">
        <v>1184</v>
      </c>
      <c r="B3829" s="13" t="s">
        <v>112</v>
      </c>
      <c r="C3829" s="7" t="s">
        <v>1185</v>
      </c>
      <c r="D3829" s="13" t="s">
        <v>126</v>
      </c>
      <c r="E3829" s="7" t="s">
        <v>6505</v>
      </c>
      <c r="F3829" s="7"/>
      <c r="G3829" s="13" t="s">
        <v>121</v>
      </c>
      <c r="H3829" s="13" t="s">
        <v>6504</v>
      </c>
      <c r="I3829" s="13"/>
    </row>
    <row r="3830" spans="1:9" ht="36" x14ac:dyDescent="0.25">
      <c r="A3830" s="15" t="s">
        <v>1184</v>
      </c>
      <c r="B3830" s="15" t="s">
        <v>112</v>
      </c>
      <c r="C3830" s="9" t="s">
        <v>1185</v>
      </c>
      <c r="D3830" s="15" t="s">
        <v>126</v>
      </c>
      <c r="E3830" s="9" t="s">
        <v>6506</v>
      </c>
      <c r="F3830" s="9"/>
      <c r="G3830" s="15" t="s">
        <v>121</v>
      </c>
      <c r="H3830" s="15" t="s">
        <v>6507</v>
      </c>
      <c r="I3830" s="15" t="s">
        <v>1275</v>
      </c>
    </row>
    <row r="3831" spans="1:9" ht="36" x14ac:dyDescent="0.25">
      <c r="A3831" s="13" t="s">
        <v>1184</v>
      </c>
      <c r="B3831" s="13" t="s">
        <v>112</v>
      </c>
      <c r="C3831" s="7" t="s">
        <v>1185</v>
      </c>
      <c r="D3831" s="13" t="s">
        <v>126</v>
      </c>
      <c r="E3831" s="7" t="s">
        <v>6508</v>
      </c>
      <c r="F3831" s="7" t="s">
        <v>6509</v>
      </c>
      <c r="G3831" s="13" t="s">
        <v>122</v>
      </c>
      <c r="H3831" s="13" t="s">
        <v>6502</v>
      </c>
      <c r="I3831" s="13" t="s">
        <v>1318</v>
      </c>
    </row>
    <row r="3832" spans="1:9" ht="36" x14ac:dyDescent="0.25">
      <c r="A3832" s="15" t="s">
        <v>1187</v>
      </c>
      <c r="B3832" s="15" t="s">
        <v>112</v>
      </c>
      <c r="C3832" s="9" t="s">
        <v>1188</v>
      </c>
      <c r="D3832" s="15" t="s">
        <v>126</v>
      </c>
      <c r="E3832" s="9" t="s">
        <v>6510</v>
      </c>
      <c r="F3832" s="9"/>
      <c r="G3832" s="15" t="s">
        <v>122</v>
      </c>
      <c r="H3832" s="15" t="s">
        <v>1189</v>
      </c>
      <c r="I3832" s="15"/>
    </row>
    <row r="3833" spans="1:9" ht="18" x14ac:dyDescent="0.25">
      <c r="A3833" s="13" t="s">
        <v>1190</v>
      </c>
      <c r="B3833" s="13" t="s">
        <v>112</v>
      </c>
      <c r="C3833" s="7" t="s">
        <v>1191</v>
      </c>
      <c r="D3833" s="13" t="s">
        <v>126</v>
      </c>
      <c r="E3833" s="7" t="s">
        <v>6511</v>
      </c>
      <c r="F3833" s="7"/>
      <c r="G3833" s="13" t="s">
        <v>122</v>
      </c>
      <c r="H3833" s="13" t="s">
        <v>1192</v>
      </c>
      <c r="I3833" s="13"/>
    </row>
    <row r="3834" spans="1:9" ht="36" x14ac:dyDescent="0.25">
      <c r="A3834" s="15" t="s">
        <v>1193</v>
      </c>
      <c r="B3834" s="15" t="s">
        <v>112</v>
      </c>
      <c r="C3834" s="9" t="s">
        <v>1194</v>
      </c>
      <c r="D3834" s="15" t="s">
        <v>126</v>
      </c>
      <c r="E3834" s="9" t="s">
        <v>6512</v>
      </c>
      <c r="F3834" s="9"/>
      <c r="G3834" s="15" t="s">
        <v>121</v>
      </c>
      <c r="H3834" s="15" t="s">
        <v>1195</v>
      </c>
      <c r="I3834" s="15" t="s">
        <v>1275</v>
      </c>
    </row>
    <row r="3835" spans="1:9" ht="36" x14ac:dyDescent="0.25">
      <c r="A3835" s="13" t="s">
        <v>1193</v>
      </c>
      <c r="B3835" s="13" t="s">
        <v>112</v>
      </c>
      <c r="C3835" s="7" t="s">
        <v>1194</v>
      </c>
      <c r="D3835" s="13" t="s">
        <v>126</v>
      </c>
      <c r="E3835" s="7" t="s">
        <v>6513</v>
      </c>
      <c r="F3835" s="7"/>
      <c r="G3835" s="13" t="s">
        <v>122</v>
      </c>
      <c r="H3835" s="13" t="s">
        <v>1195</v>
      </c>
      <c r="I3835" s="13"/>
    </row>
    <row r="3836" spans="1:9" ht="36" x14ac:dyDescent="0.25">
      <c r="A3836" s="15" t="s">
        <v>1196</v>
      </c>
      <c r="B3836" s="15" t="s">
        <v>112</v>
      </c>
      <c r="C3836" s="9" t="s">
        <v>1197</v>
      </c>
      <c r="D3836" s="15" t="s">
        <v>126</v>
      </c>
      <c r="E3836" s="9" t="s">
        <v>6514</v>
      </c>
      <c r="F3836" s="9"/>
      <c r="G3836" s="15" t="s">
        <v>121</v>
      </c>
      <c r="H3836" s="15" t="s">
        <v>1198</v>
      </c>
      <c r="I3836" s="15"/>
    </row>
    <row r="3837" spans="1:9" ht="18" x14ac:dyDescent="0.25">
      <c r="A3837" s="13" t="s">
        <v>1199</v>
      </c>
      <c r="B3837" s="13" t="s">
        <v>112</v>
      </c>
      <c r="C3837" s="7" t="s">
        <v>1200</v>
      </c>
      <c r="D3837" s="13" t="s">
        <v>126</v>
      </c>
      <c r="E3837" s="7" t="s">
        <v>6515</v>
      </c>
      <c r="F3837" s="7"/>
      <c r="G3837" s="13" t="s">
        <v>122</v>
      </c>
      <c r="H3837" s="13" t="s">
        <v>1201</v>
      </c>
      <c r="I3837" s="13"/>
    </row>
    <row r="3838" spans="1:9" ht="36" x14ac:dyDescent="0.25">
      <c r="A3838" s="15" t="s">
        <v>1199</v>
      </c>
      <c r="B3838" s="15" t="s">
        <v>112</v>
      </c>
      <c r="C3838" s="9" t="s">
        <v>1200</v>
      </c>
      <c r="D3838" s="15" t="s">
        <v>126</v>
      </c>
      <c r="E3838" s="9" t="s">
        <v>6516</v>
      </c>
      <c r="F3838" s="9" t="s">
        <v>3413</v>
      </c>
      <c r="G3838" s="15" t="s">
        <v>122</v>
      </c>
      <c r="H3838" s="15" t="s">
        <v>1201</v>
      </c>
      <c r="I3838" s="15" t="s">
        <v>1318</v>
      </c>
    </row>
    <row r="3839" spans="1:9" ht="18" x14ac:dyDescent="0.25">
      <c r="A3839" s="13" t="s">
        <v>1202</v>
      </c>
      <c r="B3839" s="13" t="s">
        <v>112</v>
      </c>
      <c r="C3839" s="7" t="s">
        <v>1203</v>
      </c>
      <c r="D3839" s="13" t="s">
        <v>126</v>
      </c>
      <c r="E3839" s="7" t="s">
        <v>6517</v>
      </c>
      <c r="F3839" s="7"/>
      <c r="G3839" s="13" t="s">
        <v>121</v>
      </c>
      <c r="H3839" s="13" t="s">
        <v>6518</v>
      </c>
      <c r="I3839" s="13"/>
    </row>
    <row r="3840" spans="1:9" ht="18" x14ac:dyDescent="0.25">
      <c r="A3840" s="15" t="s">
        <v>1202</v>
      </c>
      <c r="B3840" s="15" t="s">
        <v>112</v>
      </c>
      <c r="C3840" s="9" t="s">
        <v>1203</v>
      </c>
      <c r="D3840" s="15" t="s">
        <v>126</v>
      </c>
      <c r="E3840" s="9" t="s">
        <v>6519</v>
      </c>
      <c r="F3840" s="9"/>
      <c r="G3840" s="15" t="s">
        <v>122</v>
      </c>
      <c r="H3840" s="15" t="s">
        <v>6520</v>
      </c>
      <c r="I3840" s="15"/>
    </row>
    <row r="3841" spans="1:9" ht="18" x14ac:dyDescent="0.25">
      <c r="A3841" s="13" t="s">
        <v>1202</v>
      </c>
      <c r="B3841" s="13" t="s">
        <v>112</v>
      </c>
      <c r="C3841" s="7" t="s">
        <v>1203</v>
      </c>
      <c r="D3841" s="13" t="s">
        <v>126</v>
      </c>
      <c r="E3841" s="7" t="s">
        <v>6521</v>
      </c>
      <c r="F3841" s="7"/>
      <c r="G3841" s="13" t="s">
        <v>122</v>
      </c>
      <c r="H3841" s="13" t="s">
        <v>6520</v>
      </c>
      <c r="I3841" s="13"/>
    </row>
    <row r="3842" spans="1:9" ht="36" x14ac:dyDescent="0.25">
      <c r="A3842" s="15" t="s">
        <v>1205</v>
      </c>
      <c r="B3842" s="15" t="s">
        <v>112</v>
      </c>
      <c r="C3842" s="9" t="s">
        <v>1206</v>
      </c>
      <c r="D3842" s="15" t="s">
        <v>124</v>
      </c>
      <c r="E3842" s="9" t="s">
        <v>6522</v>
      </c>
      <c r="F3842" s="9" t="s">
        <v>6523</v>
      </c>
      <c r="G3842" s="15" t="s">
        <v>123</v>
      </c>
      <c r="H3842" s="15" t="s">
        <v>1207</v>
      </c>
      <c r="I3842" s="15"/>
    </row>
    <row r="3843" spans="1:9" ht="36" x14ac:dyDescent="0.25">
      <c r="A3843" s="13" t="s">
        <v>1208</v>
      </c>
      <c r="B3843" s="13" t="s">
        <v>112</v>
      </c>
      <c r="C3843" s="7" t="s">
        <v>1209</v>
      </c>
      <c r="D3843" s="13" t="s">
        <v>126</v>
      </c>
      <c r="E3843" s="7" t="s">
        <v>6524</v>
      </c>
      <c r="F3843" s="7" t="s">
        <v>6525</v>
      </c>
      <c r="G3843" s="13" t="s">
        <v>121</v>
      </c>
      <c r="H3843" s="13" t="s">
        <v>1210</v>
      </c>
      <c r="I3843" s="13" t="s">
        <v>1318</v>
      </c>
    </row>
  </sheetData>
  <autoFilter ref="A4:I3843" xr:uid="{00000000-0009-0000-0000-000007000000}"/>
  <conditionalFormatting sqref="I5:I3843">
    <cfRule type="cellIs" dxfId="0" priority="1" operator="equal">
      <formula>"يراجع"</formula>
    </cfRule>
  </conditionalFormatting>
  <printOptions horizontalCentered="1"/>
  <pageMargins left="0.75" right="0.75" top="1" bottom="1" header="0.5" footer="0.5"/>
  <pageSetup paperSize="9" fitToHeight="0" orientation="landscape"/>
  <headerFooter>
    <oddFooter>&amp;Lالمبدعون العرب للاستشارات الهندسية&amp;Cصفحة &amp;P من &amp;N&amp;R&amp;A</oddFooter>
  </headerFooter>
  <extLst>
    <ext xmlns:x14="http://schemas.microsoft.com/office/spreadsheetml/2009/9/main" uri="{CCE6A557-97BC-4b89-ADB6-D9C93CAAB3DF}">
      <x14:dataValidations xmlns:xm="http://schemas.microsoft.com/office/excel/2006/main" count="2">
        <x14:dataValidation type="list" allowBlank="1" showErrorMessage="1" errorTitle="قيمة غير صحيحة" error="اختر من القائمة المنسدلة" xr:uid="{00000000-0002-0000-0700-000000000000}">
          <x14:formula1>
            <xm:f>Lists!$E$2:$E$4</xm:f>
          </x14:formula1>
          <xm:sqref>G5:G3843</xm:sqref>
        </x14:dataValidation>
        <x14:dataValidation type="list" allowBlank="1" showErrorMessage="1" errorTitle="قيمة غير صحيحة" error="اختر من القائمة المنسدلة" xr:uid="{00000000-0002-0000-0700-000001000000}">
          <x14:formula1>
            <xm:f>Lists!$A$2:$A$27</xm:f>
          </x14:formula1>
          <xm:sqref>B5:B3843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5B6475"/>
  </sheetPr>
  <dimension ref="A1:K27"/>
  <sheetViews>
    <sheetView rightToLeft="1" workbookViewId="0"/>
  </sheetViews>
  <sheetFormatPr defaultRowHeight="13.8" x14ac:dyDescent="0.25"/>
  <cols>
    <col min="1" max="11" width="22" customWidth="1"/>
  </cols>
  <sheetData>
    <row r="1" spans="1:11" ht="18" x14ac:dyDescent="0.25">
      <c r="A1" s="36" t="s">
        <v>118</v>
      </c>
      <c r="B1" s="36" t="s">
        <v>6526</v>
      </c>
      <c r="C1" s="36" t="s">
        <v>1216</v>
      </c>
      <c r="D1" s="36" t="s">
        <v>6527</v>
      </c>
      <c r="E1" s="36" t="s">
        <v>1219</v>
      </c>
      <c r="F1" s="36" t="s">
        <v>6528</v>
      </c>
      <c r="G1" s="36" t="s">
        <v>6529</v>
      </c>
      <c r="H1" s="36" t="s">
        <v>1237</v>
      </c>
      <c r="I1" s="36" t="s">
        <v>1248</v>
      </c>
      <c r="J1" s="36" t="s">
        <v>1253</v>
      </c>
      <c r="K1" s="36" t="s">
        <v>6530</v>
      </c>
    </row>
    <row r="2" spans="1:11" ht="18" x14ac:dyDescent="0.55000000000000004">
      <c r="A2" s="37" t="s">
        <v>87</v>
      </c>
      <c r="B2" s="37" t="s">
        <v>6531</v>
      </c>
      <c r="C2" s="37" t="s">
        <v>6532</v>
      </c>
      <c r="D2" s="37" t="s">
        <v>6533</v>
      </c>
      <c r="E2" s="37" t="s">
        <v>121</v>
      </c>
      <c r="F2" s="37" t="s">
        <v>6534</v>
      </c>
      <c r="G2" s="37" t="s">
        <v>82</v>
      </c>
      <c r="H2" s="37" t="s">
        <v>6535</v>
      </c>
      <c r="I2" s="37" t="s">
        <v>6536</v>
      </c>
      <c r="J2" s="37" t="s">
        <v>73</v>
      </c>
      <c r="K2" s="37" t="s">
        <v>6537</v>
      </c>
    </row>
    <row r="3" spans="1:11" ht="18" x14ac:dyDescent="0.55000000000000004">
      <c r="A3" s="37" t="s">
        <v>88</v>
      </c>
      <c r="B3" s="37" t="s">
        <v>6538</v>
      </c>
      <c r="C3" s="37" t="s">
        <v>6539</v>
      </c>
      <c r="D3" s="37" t="s">
        <v>6540</v>
      </c>
      <c r="E3" s="37" t="s">
        <v>122</v>
      </c>
      <c r="F3" s="37" t="s">
        <v>6541</v>
      </c>
      <c r="G3" s="37" t="s">
        <v>6542</v>
      </c>
      <c r="H3" s="37" t="s">
        <v>6543</v>
      </c>
      <c r="I3" s="37" t="s">
        <v>6544</v>
      </c>
      <c r="J3" s="37" t="s">
        <v>74</v>
      </c>
      <c r="K3" s="37" t="s">
        <v>6545</v>
      </c>
    </row>
    <row r="4" spans="1:11" ht="18" x14ac:dyDescent="0.55000000000000004">
      <c r="A4" s="37" t="s">
        <v>89</v>
      </c>
      <c r="B4" s="37" t="s">
        <v>6546</v>
      </c>
      <c r="C4" s="37" t="s">
        <v>6547</v>
      </c>
      <c r="D4" s="37" t="s">
        <v>6548</v>
      </c>
      <c r="E4" s="37" t="s">
        <v>123</v>
      </c>
      <c r="G4" s="37" t="s">
        <v>6549</v>
      </c>
      <c r="H4" s="37" t="s">
        <v>6550</v>
      </c>
      <c r="I4" s="37" t="s">
        <v>6551</v>
      </c>
      <c r="J4" s="37" t="s">
        <v>75</v>
      </c>
    </row>
    <row r="5" spans="1:11" ht="18" x14ac:dyDescent="0.55000000000000004">
      <c r="A5" s="37" t="s">
        <v>90</v>
      </c>
      <c r="B5" s="37" t="s">
        <v>6552</v>
      </c>
      <c r="C5" s="37" t="s">
        <v>6553</v>
      </c>
      <c r="G5" s="37" t="s">
        <v>6554</v>
      </c>
      <c r="H5" s="37" t="s">
        <v>6555</v>
      </c>
      <c r="I5" s="37" t="s">
        <v>6556</v>
      </c>
      <c r="J5" s="37" t="s">
        <v>76</v>
      </c>
    </row>
    <row r="6" spans="1:11" ht="18" x14ac:dyDescent="0.55000000000000004">
      <c r="A6" s="37" t="s">
        <v>91</v>
      </c>
      <c r="B6" s="37" t="s">
        <v>6557</v>
      </c>
      <c r="C6" s="37" t="s">
        <v>6558</v>
      </c>
      <c r="G6" s="37" t="s">
        <v>6559</v>
      </c>
      <c r="H6" s="37" t="s">
        <v>6560</v>
      </c>
      <c r="I6" s="37" t="s">
        <v>6561</v>
      </c>
    </row>
    <row r="7" spans="1:11" ht="18" x14ac:dyDescent="0.55000000000000004">
      <c r="A7" s="37" t="s">
        <v>92</v>
      </c>
      <c r="B7" s="37" t="s">
        <v>6562</v>
      </c>
      <c r="C7" s="37" t="s">
        <v>6563</v>
      </c>
      <c r="G7" s="37" t="s">
        <v>6564</v>
      </c>
      <c r="H7" s="37" t="s">
        <v>6565</v>
      </c>
      <c r="I7" s="37" t="s">
        <v>6566</v>
      </c>
    </row>
    <row r="8" spans="1:11" ht="18" x14ac:dyDescent="0.55000000000000004">
      <c r="A8" s="37" t="s">
        <v>93</v>
      </c>
      <c r="B8" s="37" t="s">
        <v>6567</v>
      </c>
      <c r="H8" s="37" t="s">
        <v>6568</v>
      </c>
      <c r="I8" s="37" t="s">
        <v>6569</v>
      </c>
    </row>
    <row r="9" spans="1:11" ht="18" x14ac:dyDescent="0.55000000000000004">
      <c r="A9" s="37" t="s">
        <v>94</v>
      </c>
      <c r="B9" s="37" t="s">
        <v>6570</v>
      </c>
      <c r="H9" s="37" t="s">
        <v>6571</v>
      </c>
      <c r="I9" s="37" t="s">
        <v>6572</v>
      </c>
    </row>
    <row r="10" spans="1:11" ht="18" x14ac:dyDescent="0.55000000000000004">
      <c r="A10" s="37" t="s">
        <v>95</v>
      </c>
      <c r="B10" s="37" t="s">
        <v>6573</v>
      </c>
      <c r="I10" s="37" t="s">
        <v>6564</v>
      </c>
    </row>
    <row r="11" spans="1:11" ht="18" x14ac:dyDescent="0.55000000000000004">
      <c r="A11" s="37" t="s">
        <v>96</v>
      </c>
      <c r="B11" s="37" t="s">
        <v>6574</v>
      </c>
    </row>
    <row r="12" spans="1:11" ht="18" x14ac:dyDescent="0.55000000000000004">
      <c r="A12" s="37" t="s">
        <v>97</v>
      </c>
      <c r="B12" s="37" t="s">
        <v>6575</v>
      </c>
    </row>
    <row r="13" spans="1:11" ht="18" x14ac:dyDescent="0.55000000000000004">
      <c r="A13" s="37" t="s">
        <v>98</v>
      </c>
      <c r="B13" s="37" t="s">
        <v>6576</v>
      </c>
    </row>
    <row r="14" spans="1:11" ht="18" x14ac:dyDescent="0.55000000000000004">
      <c r="A14" s="37" t="s">
        <v>99</v>
      </c>
      <c r="B14" s="37" t="s">
        <v>6577</v>
      </c>
    </row>
    <row r="15" spans="1:11" ht="18" x14ac:dyDescent="0.55000000000000004">
      <c r="A15" s="37" t="s">
        <v>100</v>
      </c>
      <c r="B15" s="37" t="s">
        <v>6578</v>
      </c>
    </row>
    <row r="16" spans="1:11" ht="18" x14ac:dyDescent="0.55000000000000004">
      <c r="A16" s="37" t="s">
        <v>101</v>
      </c>
      <c r="B16" s="37" t="s">
        <v>6579</v>
      </c>
    </row>
    <row r="17" spans="1:2" ht="18" x14ac:dyDescent="0.55000000000000004">
      <c r="A17" s="37" t="s">
        <v>102</v>
      </c>
      <c r="B17" s="37" t="s">
        <v>6580</v>
      </c>
    </row>
    <row r="18" spans="1:2" ht="18" x14ac:dyDescent="0.55000000000000004">
      <c r="A18" s="37" t="s">
        <v>103</v>
      </c>
      <c r="B18" s="37" t="s">
        <v>6581</v>
      </c>
    </row>
    <row r="19" spans="1:2" ht="18" x14ac:dyDescent="0.55000000000000004">
      <c r="A19" s="37" t="s">
        <v>104</v>
      </c>
      <c r="B19" s="37" t="s">
        <v>6582</v>
      </c>
    </row>
    <row r="20" spans="1:2" ht="18" x14ac:dyDescent="0.55000000000000004">
      <c r="A20" s="37" t="s">
        <v>105</v>
      </c>
      <c r="B20" s="37" t="s">
        <v>6583</v>
      </c>
    </row>
    <row r="21" spans="1:2" ht="18" x14ac:dyDescent="0.55000000000000004">
      <c r="A21" s="37" t="s">
        <v>106</v>
      </c>
      <c r="B21" s="37" t="s">
        <v>6584</v>
      </c>
    </row>
    <row r="22" spans="1:2" ht="18" x14ac:dyDescent="0.55000000000000004">
      <c r="A22" s="37" t="s">
        <v>107</v>
      </c>
      <c r="B22" s="37" t="s">
        <v>6585</v>
      </c>
    </row>
    <row r="23" spans="1:2" ht="18" x14ac:dyDescent="0.55000000000000004">
      <c r="A23" s="37" t="s">
        <v>108</v>
      </c>
      <c r="B23" s="37" t="s">
        <v>6586</v>
      </c>
    </row>
    <row r="24" spans="1:2" ht="18" x14ac:dyDescent="0.55000000000000004">
      <c r="A24" s="37" t="s">
        <v>109</v>
      </c>
      <c r="B24" s="37" t="s">
        <v>6587</v>
      </c>
    </row>
    <row r="25" spans="1:2" ht="18" x14ac:dyDescent="0.55000000000000004">
      <c r="A25" s="37" t="s">
        <v>110</v>
      </c>
      <c r="B25" s="37" t="s">
        <v>6588</v>
      </c>
    </row>
    <row r="26" spans="1:2" ht="18" x14ac:dyDescent="0.55000000000000004">
      <c r="A26" s="37" t="s">
        <v>111</v>
      </c>
      <c r="B26" s="37" t="s">
        <v>6589</v>
      </c>
    </row>
    <row r="27" spans="1:2" ht="18" x14ac:dyDescent="0.55000000000000004">
      <c r="A27" s="37" t="s">
        <v>112</v>
      </c>
      <c r="B27" s="37" t="s">
        <v>6590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KPIs</vt:lpstr>
      <vt:lpstr>ITP_Matrix</vt:lpstr>
      <vt:lpstr>IR_Log</vt:lpstr>
      <vt:lpstr>NCR_Log</vt:lpstr>
      <vt:lpstr>Submittal_Log</vt:lpstr>
      <vt:lpstr>Test_Log</vt:lpstr>
      <vt:lpstr>Data</vt:lpstr>
      <vt:lpstr>Lists</vt:lpstr>
      <vt:lpstr>Data!Print_Titles</vt:lpstr>
      <vt:lpstr>IR_Log!Print_Titles</vt:lpstr>
      <vt:lpstr>ITP_Matrix!Print_Titles</vt:lpstr>
      <vt:lpstr>NCR_Log!Print_Titles</vt:lpstr>
      <vt:lpstr>Submittal_Log!Print_Titles</vt:lpstr>
      <vt:lpstr>Test_Log!Print_Titles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ACE PQP ITP Matrix</dc:title>
  <dc:creator>Ahmed Fathy</dc:creator>
  <cp:lastModifiedBy>Ahmed Fathy</cp:lastModifiedBy>
  <dcterms:created xsi:type="dcterms:W3CDTF">2026-10-05T22:01:22Z</dcterms:created>
  <dcterms:modified xsi:type="dcterms:W3CDTF">2026-11-03T20:26:42Z</dcterms:modified>
</cp:coreProperties>
</file>