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hmfa\OneDrive\Desktop\_Outputs\Rakeeza_Website_20261103_v1\library\files\"/>
    </mc:Choice>
  </mc:AlternateContent>
  <xr:revisionPtr revIDLastSave="0" documentId="8_{99F2BB72-8642-4B64-95C0-DE1434B7B9D2}" xr6:coauthVersionLast="47" xr6:coauthVersionMax="47" xr10:uidLastSave="{00000000-0000-0000-0000-000000000000}"/>
  <bookViews>
    <workbookView xWindow="-108" yWindow="-108" windowWidth="23256" windowHeight="13896" xr2:uid="{00000000-000D-0000-FFFF-FFFF00000000}"/>
  </bookViews>
  <sheets>
    <sheet name="Requirements" sheetId="1" r:id="rId1"/>
    <sheet name="MIR_Log" sheetId="2" r:id="rId2"/>
    <sheet name="Settings" sheetId="3" r:id="rId3"/>
  </sheets>
  <definedNames>
    <definedName name="_xlnm._FilterDatabase" localSheetId="1" hidden="1">MIR_Log!$A$5:$W$305</definedName>
    <definedName name="_xlnm._FilterDatabase" localSheetId="0" hidden="1">Requirements!$A$4:$R$55</definedName>
    <definedName name="_xlnm.Print_Titles" localSheetId="1">MIR_Log!$5:$5</definedName>
    <definedName name="_xlnm.Print_Titles" localSheetId="0">Requirements!$4:$4</definedName>
    <definedName name="_xlnm.Print_Titles" localSheetId="2">Settings!$10:$10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05" i="2" l="1"/>
  <c r="S305" i="2"/>
  <c r="T305" i="2" s="1"/>
  <c r="R305" i="2"/>
  <c r="Q305" i="2"/>
  <c r="G305" i="2"/>
  <c r="F305" i="2"/>
  <c r="E305" i="2"/>
  <c r="A305" i="2"/>
  <c r="U304" i="2"/>
  <c r="S304" i="2"/>
  <c r="T304" i="2" s="1"/>
  <c r="R304" i="2"/>
  <c r="Q304" i="2"/>
  <c r="G304" i="2"/>
  <c r="F304" i="2"/>
  <c r="E304" i="2"/>
  <c r="A304" i="2"/>
  <c r="U303" i="2"/>
  <c r="S303" i="2"/>
  <c r="T303" i="2" s="1"/>
  <c r="R303" i="2"/>
  <c r="Q303" i="2"/>
  <c r="G303" i="2"/>
  <c r="F303" i="2"/>
  <c r="E303" i="2"/>
  <c r="A303" i="2"/>
  <c r="U302" i="2"/>
  <c r="S302" i="2"/>
  <c r="T302" i="2" s="1"/>
  <c r="R302" i="2"/>
  <c r="Q302" i="2"/>
  <c r="G302" i="2"/>
  <c r="F302" i="2"/>
  <c r="E302" i="2"/>
  <c r="A302" i="2"/>
  <c r="U301" i="2"/>
  <c r="S301" i="2"/>
  <c r="T301" i="2" s="1"/>
  <c r="R301" i="2"/>
  <c r="Q301" i="2"/>
  <c r="G301" i="2"/>
  <c r="F301" i="2"/>
  <c r="E301" i="2"/>
  <c r="A301" i="2"/>
  <c r="U300" i="2"/>
  <c r="S300" i="2"/>
  <c r="T300" i="2" s="1"/>
  <c r="R300" i="2"/>
  <c r="Q300" i="2"/>
  <c r="G300" i="2"/>
  <c r="F300" i="2"/>
  <c r="E300" i="2"/>
  <c r="A300" i="2"/>
  <c r="U299" i="2"/>
  <c r="S299" i="2"/>
  <c r="T299" i="2" s="1"/>
  <c r="R299" i="2"/>
  <c r="Q299" i="2"/>
  <c r="G299" i="2"/>
  <c r="F299" i="2"/>
  <c r="E299" i="2"/>
  <c r="A299" i="2"/>
  <c r="U298" i="2"/>
  <c r="S298" i="2"/>
  <c r="T298" i="2" s="1"/>
  <c r="R298" i="2"/>
  <c r="Q298" i="2"/>
  <c r="G298" i="2"/>
  <c r="F298" i="2"/>
  <c r="E298" i="2"/>
  <c r="A298" i="2"/>
  <c r="U297" i="2"/>
  <c r="S297" i="2"/>
  <c r="T297" i="2" s="1"/>
  <c r="R297" i="2"/>
  <c r="Q297" i="2"/>
  <c r="G297" i="2"/>
  <c r="F297" i="2"/>
  <c r="E297" i="2"/>
  <c r="A297" i="2"/>
  <c r="U296" i="2"/>
  <c r="S296" i="2"/>
  <c r="T296" i="2" s="1"/>
  <c r="R296" i="2"/>
  <c r="Q296" i="2"/>
  <c r="G296" i="2"/>
  <c r="F296" i="2"/>
  <c r="E296" i="2"/>
  <c r="A296" i="2"/>
  <c r="U295" i="2"/>
  <c r="S295" i="2"/>
  <c r="T295" i="2" s="1"/>
  <c r="R295" i="2"/>
  <c r="Q295" i="2"/>
  <c r="G295" i="2"/>
  <c r="F295" i="2"/>
  <c r="E295" i="2"/>
  <c r="A295" i="2"/>
  <c r="U294" i="2"/>
  <c r="S294" i="2"/>
  <c r="T294" i="2" s="1"/>
  <c r="R294" i="2"/>
  <c r="Q294" i="2"/>
  <c r="G294" i="2"/>
  <c r="F294" i="2"/>
  <c r="E294" i="2"/>
  <c r="A294" i="2"/>
  <c r="U293" i="2"/>
  <c r="S293" i="2"/>
  <c r="T293" i="2" s="1"/>
  <c r="R293" i="2"/>
  <c r="Q293" i="2"/>
  <c r="G293" i="2"/>
  <c r="F293" i="2"/>
  <c r="E293" i="2"/>
  <c r="A293" i="2"/>
  <c r="U292" i="2"/>
  <c r="S292" i="2"/>
  <c r="T292" i="2" s="1"/>
  <c r="R292" i="2"/>
  <c r="Q292" i="2"/>
  <c r="G292" i="2"/>
  <c r="F292" i="2"/>
  <c r="E292" i="2"/>
  <c r="A292" i="2"/>
  <c r="U291" i="2"/>
  <c r="S291" i="2"/>
  <c r="T291" i="2" s="1"/>
  <c r="R291" i="2"/>
  <c r="Q291" i="2"/>
  <c r="G291" i="2"/>
  <c r="F291" i="2"/>
  <c r="E291" i="2"/>
  <c r="A291" i="2"/>
  <c r="U290" i="2"/>
  <c r="S290" i="2"/>
  <c r="T290" i="2" s="1"/>
  <c r="R290" i="2"/>
  <c r="Q290" i="2"/>
  <c r="G290" i="2"/>
  <c r="F290" i="2"/>
  <c r="E290" i="2"/>
  <c r="A290" i="2"/>
  <c r="U289" i="2"/>
  <c r="S289" i="2"/>
  <c r="T289" i="2" s="1"/>
  <c r="R289" i="2"/>
  <c r="Q289" i="2"/>
  <c r="G289" i="2"/>
  <c r="F289" i="2"/>
  <c r="E289" i="2"/>
  <c r="A289" i="2"/>
  <c r="U288" i="2"/>
  <c r="S288" i="2"/>
  <c r="T288" i="2" s="1"/>
  <c r="R288" i="2"/>
  <c r="Q288" i="2"/>
  <c r="G288" i="2"/>
  <c r="F288" i="2"/>
  <c r="E288" i="2"/>
  <c r="A288" i="2"/>
  <c r="U287" i="2"/>
  <c r="S287" i="2"/>
  <c r="T287" i="2" s="1"/>
  <c r="R287" i="2"/>
  <c r="Q287" i="2"/>
  <c r="G287" i="2"/>
  <c r="F287" i="2"/>
  <c r="E287" i="2"/>
  <c r="A287" i="2"/>
  <c r="U286" i="2"/>
  <c r="S286" i="2"/>
  <c r="T286" i="2" s="1"/>
  <c r="R286" i="2"/>
  <c r="Q286" i="2"/>
  <c r="G286" i="2"/>
  <c r="F286" i="2"/>
  <c r="E286" i="2"/>
  <c r="A286" i="2"/>
  <c r="U285" i="2"/>
  <c r="S285" i="2"/>
  <c r="T285" i="2" s="1"/>
  <c r="R285" i="2"/>
  <c r="Q285" i="2"/>
  <c r="G285" i="2"/>
  <c r="F285" i="2"/>
  <c r="E285" i="2"/>
  <c r="A285" i="2"/>
  <c r="U284" i="2"/>
  <c r="S284" i="2"/>
  <c r="T284" i="2" s="1"/>
  <c r="R284" i="2"/>
  <c r="Q284" i="2"/>
  <c r="G284" i="2"/>
  <c r="F284" i="2"/>
  <c r="E284" i="2"/>
  <c r="A284" i="2"/>
  <c r="U283" i="2"/>
  <c r="S283" i="2"/>
  <c r="T283" i="2" s="1"/>
  <c r="R283" i="2"/>
  <c r="Q283" i="2"/>
  <c r="G283" i="2"/>
  <c r="F283" i="2"/>
  <c r="E283" i="2"/>
  <c r="A283" i="2"/>
  <c r="U282" i="2"/>
  <c r="S282" i="2"/>
  <c r="T282" i="2" s="1"/>
  <c r="R282" i="2"/>
  <c r="Q282" i="2"/>
  <c r="G282" i="2"/>
  <c r="F282" i="2"/>
  <c r="E282" i="2"/>
  <c r="A282" i="2"/>
  <c r="U281" i="2"/>
  <c r="S281" i="2"/>
  <c r="T281" i="2" s="1"/>
  <c r="R281" i="2"/>
  <c r="Q281" i="2"/>
  <c r="G281" i="2"/>
  <c r="F281" i="2"/>
  <c r="E281" i="2"/>
  <c r="A281" i="2"/>
  <c r="U280" i="2"/>
  <c r="S280" i="2"/>
  <c r="T280" i="2" s="1"/>
  <c r="R280" i="2"/>
  <c r="Q280" i="2"/>
  <c r="G280" i="2"/>
  <c r="F280" i="2"/>
  <c r="E280" i="2"/>
  <c r="A280" i="2"/>
  <c r="U279" i="2"/>
  <c r="S279" i="2"/>
  <c r="T279" i="2" s="1"/>
  <c r="R279" i="2"/>
  <c r="Q279" i="2"/>
  <c r="G279" i="2"/>
  <c r="F279" i="2"/>
  <c r="E279" i="2"/>
  <c r="A279" i="2"/>
  <c r="U278" i="2"/>
  <c r="S278" i="2"/>
  <c r="T278" i="2" s="1"/>
  <c r="R278" i="2"/>
  <c r="Q278" i="2"/>
  <c r="G278" i="2"/>
  <c r="F278" i="2"/>
  <c r="E278" i="2"/>
  <c r="A278" i="2"/>
  <c r="U277" i="2"/>
  <c r="S277" i="2"/>
  <c r="T277" i="2" s="1"/>
  <c r="R277" i="2"/>
  <c r="Q277" i="2"/>
  <c r="G277" i="2"/>
  <c r="F277" i="2"/>
  <c r="E277" i="2"/>
  <c r="A277" i="2"/>
  <c r="U276" i="2"/>
  <c r="S276" i="2"/>
  <c r="T276" i="2" s="1"/>
  <c r="R276" i="2"/>
  <c r="Q276" i="2"/>
  <c r="G276" i="2"/>
  <c r="F276" i="2"/>
  <c r="E276" i="2"/>
  <c r="A276" i="2"/>
  <c r="U275" i="2"/>
  <c r="S275" i="2"/>
  <c r="T275" i="2" s="1"/>
  <c r="R275" i="2"/>
  <c r="Q275" i="2"/>
  <c r="G275" i="2"/>
  <c r="F275" i="2"/>
  <c r="E275" i="2"/>
  <c r="A275" i="2"/>
  <c r="U274" i="2"/>
  <c r="S274" i="2"/>
  <c r="T274" i="2" s="1"/>
  <c r="R274" i="2"/>
  <c r="Q274" i="2"/>
  <c r="G274" i="2"/>
  <c r="F274" i="2"/>
  <c r="E274" i="2"/>
  <c r="A274" i="2"/>
  <c r="U273" i="2"/>
  <c r="S273" i="2"/>
  <c r="T273" i="2" s="1"/>
  <c r="R273" i="2"/>
  <c r="Q273" i="2"/>
  <c r="G273" i="2"/>
  <c r="F273" i="2"/>
  <c r="E273" i="2"/>
  <c r="A273" i="2"/>
  <c r="U272" i="2"/>
  <c r="S272" i="2"/>
  <c r="T272" i="2" s="1"/>
  <c r="R272" i="2"/>
  <c r="Q272" i="2"/>
  <c r="G272" i="2"/>
  <c r="F272" i="2"/>
  <c r="E272" i="2"/>
  <c r="A272" i="2"/>
  <c r="U271" i="2"/>
  <c r="S271" i="2"/>
  <c r="T271" i="2" s="1"/>
  <c r="R271" i="2"/>
  <c r="Q271" i="2"/>
  <c r="G271" i="2"/>
  <c r="F271" i="2"/>
  <c r="E271" i="2"/>
  <c r="A271" i="2"/>
  <c r="U270" i="2"/>
  <c r="S270" i="2"/>
  <c r="T270" i="2" s="1"/>
  <c r="R270" i="2"/>
  <c r="Q270" i="2"/>
  <c r="G270" i="2"/>
  <c r="F270" i="2"/>
  <c r="E270" i="2"/>
  <c r="A270" i="2"/>
  <c r="U269" i="2"/>
  <c r="S269" i="2"/>
  <c r="T269" i="2" s="1"/>
  <c r="R269" i="2"/>
  <c r="Q269" i="2"/>
  <c r="G269" i="2"/>
  <c r="F269" i="2"/>
  <c r="E269" i="2"/>
  <c r="A269" i="2"/>
  <c r="U268" i="2"/>
  <c r="S268" i="2"/>
  <c r="T268" i="2" s="1"/>
  <c r="R268" i="2"/>
  <c r="Q268" i="2"/>
  <c r="G268" i="2"/>
  <c r="F268" i="2"/>
  <c r="E268" i="2"/>
  <c r="A268" i="2"/>
  <c r="U267" i="2"/>
  <c r="S267" i="2"/>
  <c r="T267" i="2" s="1"/>
  <c r="R267" i="2"/>
  <c r="Q267" i="2"/>
  <c r="G267" i="2"/>
  <c r="F267" i="2"/>
  <c r="E267" i="2"/>
  <c r="A267" i="2"/>
  <c r="U266" i="2"/>
  <c r="S266" i="2"/>
  <c r="T266" i="2" s="1"/>
  <c r="R266" i="2"/>
  <c r="Q266" i="2"/>
  <c r="G266" i="2"/>
  <c r="F266" i="2"/>
  <c r="E266" i="2"/>
  <c r="A266" i="2"/>
  <c r="U265" i="2"/>
  <c r="S265" i="2"/>
  <c r="T265" i="2" s="1"/>
  <c r="R265" i="2"/>
  <c r="Q265" i="2"/>
  <c r="G265" i="2"/>
  <c r="F265" i="2"/>
  <c r="E265" i="2"/>
  <c r="A265" i="2"/>
  <c r="U264" i="2"/>
  <c r="S264" i="2"/>
  <c r="T264" i="2" s="1"/>
  <c r="R264" i="2"/>
  <c r="Q264" i="2"/>
  <c r="G264" i="2"/>
  <c r="F264" i="2"/>
  <c r="E264" i="2"/>
  <c r="A264" i="2"/>
  <c r="U263" i="2"/>
  <c r="S263" i="2"/>
  <c r="T263" i="2" s="1"/>
  <c r="R263" i="2"/>
  <c r="Q263" i="2"/>
  <c r="G263" i="2"/>
  <c r="F263" i="2"/>
  <c r="E263" i="2"/>
  <c r="A263" i="2"/>
  <c r="U262" i="2"/>
  <c r="S262" i="2"/>
  <c r="T262" i="2" s="1"/>
  <c r="R262" i="2"/>
  <c r="Q262" i="2"/>
  <c r="G262" i="2"/>
  <c r="F262" i="2"/>
  <c r="E262" i="2"/>
  <c r="A262" i="2"/>
  <c r="U261" i="2"/>
  <c r="S261" i="2"/>
  <c r="T261" i="2" s="1"/>
  <c r="R261" i="2"/>
  <c r="Q261" i="2"/>
  <c r="G261" i="2"/>
  <c r="F261" i="2"/>
  <c r="E261" i="2"/>
  <c r="A261" i="2"/>
  <c r="U260" i="2"/>
  <c r="S260" i="2"/>
  <c r="T260" i="2" s="1"/>
  <c r="R260" i="2"/>
  <c r="Q260" i="2"/>
  <c r="G260" i="2"/>
  <c r="F260" i="2"/>
  <c r="E260" i="2"/>
  <c r="A260" i="2"/>
  <c r="U259" i="2"/>
  <c r="S259" i="2"/>
  <c r="T259" i="2" s="1"/>
  <c r="R259" i="2"/>
  <c r="Q259" i="2"/>
  <c r="G259" i="2"/>
  <c r="F259" i="2"/>
  <c r="E259" i="2"/>
  <c r="A259" i="2"/>
  <c r="U258" i="2"/>
  <c r="S258" i="2"/>
  <c r="T258" i="2" s="1"/>
  <c r="R258" i="2"/>
  <c r="Q258" i="2"/>
  <c r="G258" i="2"/>
  <c r="F258" i="2"/>
  <c r="E258" i="2"/>
  <c r="A258" i="2"/>
  <c r="U257" i="2"/>
  <c r="S257" i="2"/>
  <c r="T257" i="2" s="1"/>
  <c r="R257" i="2"/>
  <c r="Q257" i="2"/>
  <c r="G257" i="2"/>
  <c r="F257" i="2"/>
  <c r="E257" i="2"/>
  <c r="A257" i="2"/>
  <c r="U256" i="2"/>
  <c r="S256" i="2"/>
  <c r="T256" i="2" s="1"/>
  <c r="R256" i="2"/>
  <c r="Q256" i="2"/>
  <c r="G256" i="2"/>
  <c r="F256" i="2"/>
  <c r="E256" i="2"/>
  <c r="A256" i="2"/>
  <c r="U255" i="2"/>
  <c r="S255" i="2"/>
  <c r="T255" i="2" s="1"/>
  <c r="R255" i="2"/>
  <c r="Q255" i="2"/>
  <c r="G255" i="2"/>
  <c r="F255" i="2"/>
  <c r="E255" i="2"/>
  <c r="A255" i="2"/>
  <c r="U254" i="2"/>
  <c r="S254" i="2"/>
  <c r="T254" i="2" s="1"/>
  <c r="R254" i="2"/>
  <c r="Q254" i="2"/>
  <c r="G254" i="2"/>
  <c r="F254" i="2"/>
  <c r="E254" i="2"/>
  <c r="A254" i="2"/>
  <c r="U253" i="2"/>
  <c r="S253" i="2"/>
  <c r="T253" i="2" s="1"/>
  <c r="R253" i="2"/>
  <c r="Q253" i="2"/>
  <c r="G253" i="2"/>
  <c r="F253" i="2"/>
  <c r="E253" i="2"/>
  <c r="A253" i="2"/>
  <c r="U252" i="2"/>
  <c r="S252" i="2"/>
  <c r="T252" i="2" s="1"/>
  <c r="R252" i="2"/>
  <c r="Q252" i="2"/>
  <c r="G252" i="2"/>
  <c r="F252" i="2"/>
  <c r="E252" i="2"/>
  <c r="A252" i="2"/>
  <c r="U251" i="2"/>
  <c r="S251" i="2"/>
  <c r="T251" i="2" s="1"/>
  <c r="R251" i="2"/>
  <c r="Q251" i="2"/>
  <c r="G251" i="2"/>
  <c r="F251" i="2"/>
  <c r="E251" i="2"/>
  <c r="A251" i="2"/>
  <c r="U250" i="2"/>
  <c r="S250" i="2"/>
  <c r="T250" i="2" s="1"/>
  <c r="R250" i="2"/>
  <c r="Q250" i="2"/>
  <c r="G250" i="2"/>
  <c r="F250" i="2"/>
  <c r="E250" i="2"/>
  <c r="A250" i="2"/>
  <c r="U249" i="2"/>
  <c r="S249" i="2"/>
  <c r="T249" i="2" s="1"/>
  <c r="R249" i="2"/>
  <c r="Q249" i="2"/>
  <c r="G249" i="2"/>
  <c r="F249" i="2"/>
  <c r="E249" i="2"/>
  <c r="A249" i="2"/>
  <c r="U248" i="2"/>
  <c r="S248" i="2"/>
  <c r="T248" i="2" s="1"/>
  <c r="R248" i="2"/>
  <c r="Q248" i="2"/>
  <c r="G248" i="2"/>
  <c r="F248" i="2"/>
  <c r="E248" i="2"/>
  <c r="A248" i="2"/>
  <c r="U247" i="2"/>
  <c r="S247" i="2"/>
  <c r="T247" i="2" s="1"/>
  <c r="R247" i="2"/>
  <c r="Q247" i="2"/>
  <c r="G247" i="2"/>
  <c r="F247" i="2"/>
  <c r="E247" i="2"/>
  <c r="A247" i="2"/>
  <c r="U246" i="2"/>
  <c r="S246" i="2"/>
  <c r="T246" i="2" s="1"/>
  <c r="R246" i="2"/>
  <c r="Q246" i="2"/>
  <c r="G246" i="2"/>
  <c r="F246" i="2"/>
  <c r="E246" i="2"/>
  <c r="A246" i="2"/>
  <c r="U245" i="2"/>
  <c r="S245" i="2"/>
  <c r="T245" i="2" s="1"/>
  <c r="R245" i="2"/>
  <c r="Q245" i="2"/>
  <c r="G245" i="2"/>
  <c r="F245" i="2"/>
  <c r="E245" i="2"/>
  <c r="A245" i="2"/>
  <c r="U244" i="2"/>
  <c r="S244" i="2"/>
  <c r="T244" i="2" s="1"/>
  <c r="R244" i="2"/>
  <c r="Q244" i="2"/>
  <c r="G244" i="2"/>
  <c r="F244" i="2"/>
  <c r="E244" i="2"/>
  <c r="A244" i="2"/>
  <c r="U243" i="2"/>
  <c r="S243" i="2"/>
  <c r="T243" i="2" s="1"/>
  <c r="R243" i="2"/>
  <c r="Q243" i="2"/>
  <c r="G243" i="2"/>
  <c r="F243" i="2"/>
  <c r="E243" i="2"/>
  <c r="A243" i="2"/>
  <c r="U242" i="2"/>
  <c r="S242" i="2"/>
  <c r="T242" i="2" s="1"/>
  <c r="R242" i="2"/>
  <c r="Q242" i="2"/>
  <c r="G242" i="2"/>
  <c r="F242" i="2"/>
  <c r="E242" i="2"/>
  <c r="A242" i="2"/>
  <c r="U241" i="2"/>
  <c r="S241" i="2"/>
  <c r="T241" i="2" s="1"/>
  <c r="R241" i="2"/>
  <c r="Q241" i="2"/>
  <c r="G241" i="2"/>
  <c r="F241" i="2"/>
  <c r="E241" i="2"/>
  <c r="A241" i="2"/>
  <c r="U240" i="2"/>
  <c r="S240" i="2"/>
  <c r="T240" i="2" s="1"/>
  <c r="R240" i="2"/>
  <c r="Q240" i="2"/>
  <c r="G240" i="2"/>
  <c r="F240" i="2"/>
  <c r="E240" i="2"/>
  <c r="A240" i="2"/>
  <c r="U239" i="2"/>
  <c r="S239" i="2"/>
  <c r="T239" i="2" s="1"/>
  <c r="R239" i="2"/>
  <c r="Q239" i="2"/>
  <c r="G239" i="2"/>
  <c r="F239" i="2"/>
  <c r="E239" i="2"/>
  <c r="A239" i="2"/>
  <c r="U238" i="2"/>
  <c r="S238" i="2"/>
  <c r="T238" i="2" s="1"/>
  <c r="R238" i="2"/>
  <c r="Q238" i="2"/>
  <c r="G238" i="2"/>
  <c r="F238" i="2"/>
  <c r="E238" i="2"/>
  <c r="A238" i="2"/>
  <c r="U237" i="2"/>
  <c r="S237" i="2"/>
  <c r="T237" i="2" s="1"/>
  <c r="R237" i="2"/>
  <c r="Q237" i="2"/>
  <c r="G237" i="2"/>
  <c r="F237" i="2"/>
  <c r="E237" i="2"/>
  <c r="A237" i="2"/>
  <c r="U236" i="2"/>
  <c r="S236" i="2"/>
  <c r="T236" i="2" s="1"/>
  <c r="R236" i="2"/>
  <c r="Q236" i="2"/>
  <c r="G236" i="2"/>
  <c r="F236" i="2"/>
  <c r="E236" i="2"/>
  <c r="A236" i="2"/>
  <c r="U235" i="2"/>
  <c r="S235" i="2"/>
  <c r="T235" i="2" s="1"/>
  <c r="R235" i="2"/>
  <c r="Q235" i="2"/>
  <c r="G235" i="2"/>
  <c r="F235" i="2"/>
  <c r="E235" i="2"/>
  <c r="A235" i="2"/>
  <c r="U234" i="2"/>
  <c r="S234" i="2"/>
  <c r="T234" i="2" s="1"/>
  <c r="R234" i="2"/>
  <c r="Q234" i="2"/>
  <c r="G234" i="2"/>
  <c r="F234" i="2"/>
  <c r="E234" i="2"/>
  <c r="A234" i="2"/>
  <c r="U233" i="2"/>
  <c r="S233" i="2"/>
  <c r="T233" i="2" s="1"/>
  <c r="R233" i="2"/>
  <c r="Q233" i="2"/>
  <c r="G233" i="2"/>
  <c r="F233" i="2"/>
  <c r="E233" i="2"/>
  <c r="A233" i="2"/>
  <c r="U232" i="2"/>
  <c r="S232" i="2"/>
  <c r="T232" i="2" s="1"/>
  <c r="R232" i="2"/>
  <c r="Q232" i="2"/>
  <c r="G232" i="2"/>
  <c r="F232" i="2"/>
  <c r="E232" i="2"/>
  <c r="A232" i="2"/>
  <c r="U231" i="2"/>
  <c r="S231" i="2"/>
  <c r="T231" i="2" s="1"/>
  <c r="R231" i="2"/>
  <c r="Q231" i="2"/>
  <c r="G231" i="2"/>
  <c r="F231" i="2"/>
  <c r="E231" i="2"/>
  <c r="A231" i="2"/>
  <c r="U230" i="2"/>
  <c r="S230" i="2"/>
  <c r="T230" i="2" s="1"/>
  <c r="R230" i="2"/>
  <c r="Q230" i="2"/>
  <c r="G230" i="2"/>
  <c r="F230" i="2"/>
  <c r="E230" i="2"/>
  <c r="A230" i="2"/>
  <c r="U229" i="2"/>
  <c r="S229" i="2"/>
  <c r="T229" i="2" s="1"/>
  <c r="R229" i="2"/>
  <c r="Q229" i="2"/>
  <c r="G229" i="2"/>
  <c r="F229" i="2"/>
  <c r="E229" i="2"/>
  <c r="A229" i="2"/>
  <c r="U228" i="2"/>
  <c r="S228" i="2"/>
  <c r="T228" i="2" s="1"/>
  <c r="R228" i="2"/>
  <c r="Q228" i="2"/>
  <c r="G228" i="2"/>
  <c r="F228" i="2"/>
  <c r="E228" i="2"/>
  <c r="A228" i="2"/>
  <c r="U227" i="2"/>
  <c r="S227" i="2"/>
  <c r="T227" i="2" s="1"/>
  <c r="R227" i="2"/>
  <c r="Q227" i="2"/>
  <c r="G227" i="2"/>
  <c r="F227" i="2"/>
  <c r="E227" i="2"/>
  <c r="A227" i="2"/>
  <c r="U226" i="2"/>
  <c r="S226" i="2"/>
  <c r="T226" i="2" s="1"/>
  <c r="R226" i="2"/>
  <c r="Q226" i="2"/>
  <c r="G226" i="2"/>
  <c r="F226" i="2"/>
  <c r="E226" i="2"/>
  <c r="A226" i="2"/>
  <c r="U225" i="2"/>
  <c r="S225" i="2"/>
  <c r="T225" i="2" s="1"/>
  <c r="R225" i="2"/>
  <c r="Q225" i="2"/>
  <c r="G225" i="2"/>
  <c r="F225" i="2"/>
  <c r="E225" i="2"/>
  <c r="A225" i="2"/>
  <c r="U224" i="2"/>
  <c r="S224" i="2"/>
  <c r="T224" i="2" s="1"/>
  <c r="R224" i="2"/>
  <c r="Q224" i="2"/>
  <c r="G224" i="2"/>
  <c r="F224" i="2"/>
  <c r="E224" i="2"/>
  <c r="A224" i="2"/>
  <c r="U223" i="2"/>
  <c r="S223" i="2"/>
  <c r="T223" i="2" s="1"/>
  <c r="R223" i="2"/>
  <c r="Q223" i="2"/>
  <c r="G223" i="2"/>
  <c r="F223" i="2"/>
  <c r="E223" i="2"/>
  <c r="A223" i="2"/>
  <c r="U222" i="2"/>
  <c r="S222" i="2"/>
  <c r="T222" i="2" s="1"/>
  <c r="R222" i="2"/>
  <c r="Q222" i="2"/>
  <c r="G222" i="2"/>
  <c r="F222" i="2"/>
  <c r="E222" i="2"/>
  <c r="A222" i="2"/>
  <c r="U221" i="2"/>
  <c r="S221" i="2"/>
  <c r="T221" i="2" s="1"/>
  <c r="R221" i="2"/>
  <c r="Q221" i="2"/>
  <c r="G221" i="2"/>
  <c r="F221" i="2"/>
  <c r="E221" i="2"/>
  <c r="A221" i="2"/>
  <c r="U220" i="2"/>
  <c r="S220" i="2"/>
  <c r="T220" i="2" s="1"/>
  <c r="R220" i="2"/>
  <c r="Q220" i="2"/>
  <c r="G220" i="2"/>
  <c r="F220" i="2"/>
  <c r="E220" i="2"/>
  <c r="A220" i="2"/>
  <c r="U219" i="2"/>
  <c r="S219" i="2"/>
  <c r="T219" i="2" s="1"/>
  <c r="R219" i="2"/>
  <c r="Q219" i="2"/>
  <c r="G219" i="2"/>
  <c r="F219" i="2"/>
  <c r="E219" i="2"/>
  <c r="A219" i="2"/>
  <c r="U218" i="2"/>
  <c r="S218" i="2"/>
  <c r="T218" i="2" s="1"/>
  <c r="R218" i="2"/>
  <c r="Q218" i="2"/>
  <c r="G218" i="2"/>
  <c r="F218" i="2"/>
  <c r="E218" i="2"/>
  <c r="A218" i="2"/>
  <c r="U217" i="2"/>
  <c r="S217" i="2"/>
  <c r="T217" i="2" s="1"/>
  <c r="R217" i="2"/>
  <c r="Q217" i="2"/>
  <c r="G217" i="2"/>
  <c r="F217" i="2"/>
  <c r="E217" i="2"/>
  <c r="A217" i="2"/>
  <c r="U216" i="2"/>
  <c r="S216" i="2"/>
  <c r="T216" i="2" s="1"/>
  <c r="R216" i="2"/>
  <c r="Q216" i="2"/>
  <c r="G216" i="2"/>
  <c r="F216" i="2"/>
  <c r="E216" i="2"/>
  <c r="A216" i="2"/>
  <c r="U215" i="2"/>
  <c r="S215" i="2"/>
  <c r="T215" i="2" s="1"/>
  <c r="R215" i="2"/>
  <c r="Q215" i="2"/>
  <c r="G215" i="2"/>
  <c r="F215" i="2"/>
  <c r="E215" i="2"/>
  <c r="A215" i="2"/>
  <c r="U214" i="2"/>
  <c r="S214" i="2"/>
  <c r="T214" i="2" s="1"/>
  <c r="R214" i="2"/>
  <c r="Q214" i="2"/>
  <c r="G214" i="2"/>
  <c r="F214" i="2"/>
  <c r="E214" i="2"/>
  <c r="A214" i="2"/>
  <c r="U213" i="2"/>
  <c r="S213" i="2"/>
  <c r="T213" i="2" s="1"/>
  <c r="R213" i="2"/>
  <c r="Q213" i="2"/>
  <c r="G213" i="2"/>
  <c r="F213" i="2"/>
  <c r="E213" i="2"/>
  <c r="A213" i="2"/>
  <c r="U212" i="2"/>
  <c r="S212" i="2"/>
  <c r="T212" i="2" s="1"/>
  <c r="R212" i="2"/>
  <c r="Q212" i="2"/>
  <c r="G212" i="2"/>
  <c r="F212" i="2"/>
  <c r="E212" i="2"/>
  <c r="A212" i="2"/>
  <c r="U211" i="2"/>
  <c r="S211" i="2"/>
  <c r="T211" i="2" s="1"/>
  <c r="R211" i="2"/>
  <c r="Q211" i="2"/>
  <c r="G211" i="2"/>
  <c r="F211" i="2"/>
  <c r="E211" i="2"/>
  <c r="A211" i="2"/>
  <c r="U210" i="2"/>
  <c r="S210" i="2"/>
  <c r="T210" i="2" s="1"/>
  <c r="R210" i="2"/>
  <c r="Q210" i="2"/>
  <c r="G210" i="2"/>
  <c r="F210" i="2"/>
  <c r="E210" i="2"/>
  <c r="A210" i="2"/>
  <c r="U209" i="2"/>
  <c r="S209" i="2"/>
  <c r="T209" i="2" s="1"/>
  <c r="R209" i="2"/>
  <c r="Q209" i="2"/>
  <c r="G209" i="2"/>
  <c r="F209" i="2"/>
  <c r="E209" i="2"/>
  <c r="A209" i="2"/>
  <c r="U208" i="2"/>
  <c r="S208" i="2"/>
  <c r="T208" i="2" s="1"/>
  <c r="R208" i="2"/>
  <c r="Q208" i="2"/>
  <c r="G208" i="2"/>
  <c r="F208" i="2"/>
  <c r="E208" i="2"/>
  <c r="A208" i="2"/>
  <c r="U207" i="2"/>
  <c r="S207" i="2"/>
  <c r="T207" i="2" s="1"/>
  <c r="R207" i="2"/>
  <c r="Q207" i="2"/>
  <c r="G207" i="2"/>
  <c r="F207" i="2"/>
  <c r="E207" i="2"/>
  <c r="A207" i="2"/>
  <c r="U206" i="2"/>
  <c r="S206" i="2"/>
  <c r="T206" i="2" s="1"/>
  <c r="R206" i="2"/>
  <c r="Q206" i="2"/>
  <c r="G206" i="2"/>
  <c r="F206" i="2"/>
  <c r="E206" i="2"/>
  <c r="A206" i="2"/>
  <c r="U205" i="2"/>
  <c r="S205" i="2"/>
  <c r="T205" i="2" s="1"/>
  <c r="R205" i="2"/>
  <c r="Q205" i="2"/>
  <c r="G205" i="2"/>
  <c r="F205" i="2"/>
  <c r="E205" i="2"/>
  <c r="A205" i="2"/>
  <c r="U204" i="2"/>
  <c r="S204" i="2"/>
  <c r="T204" i="2" s="1"/>
  <c r="R204" i="2"/>
  <c r="Q204" i="2"/>
  <c r="G204" i="2"/>
  <c r="F204" i="2"/>
  <c r="E204" i="2"/>
  <c r="A204" i="2"/>
  <c r="U203" i="2"/>
  <c r="S203" i="2"/>
  <c r="T203" i="2" s="1"/>
  <c r="R203" i="2"/>
  <c r="Q203" i="2"/>
  <c r="G203" i="2"/>
  <c r="F203" i="2"/>
  <c r="E203" i="2"/>
  <c r="A203" i="2"/>
  <c r="U202" i="2"/>
  <c r="S202" i="2"/>
  <c r="T202" i="2" s="1"/>
  <c r="R202" i="2"/>
  <c r="Q202" i="2"/>
  <c r="G202" i="2"/>
  <c r="F202" i="2"/>
  <c r="E202" i="2"/>
  <c r="A202" i="2"/>
  <c r="U201" i="2"/>
  <c r="S201" i="2"/>
  <c r="T201" i="2" s="1"/>
  <c r="R201" i="2"/>
  <c r="Q201" i="2"/>
  <c r="G201" i="2"/>
  <c r="F201" i="2"/>
  <c r="E201" i="2"/>
  <c r="A201" i="2"/>
  <c r="U200" i="2"/>
  <c r="S200" i="2"/>
  <c r="T200" i="2" s="1"/>
  <c r="R200" i="2"/>
  <c r="Q200" i="2"/>
  <c r="G200" i="2"/>
  <c r="F200" i="2"/>
  <c r="E200" i="2"/>
  <c r="A200" i="2"/>
  <c r="U199" i="2"/>
  <c r="S199" i="2"/>
  <c r="T199" i="2" s="1"/>
  <c r="R199" i="2"/>
  <c r="Q199" i="2"/>
  <c r="G199" i="2"/>
  <c r="F199" i="2"/>
  <c r="E199" i="2"/>
  <c r="A199" i="2"/>
  <c r="U198" i="2"/>
  <c r="S198" i="2"/>
  <c r="T198" i="2" s="1"/>
  <c r="R198" i="2"/>
  <c r="Q198" i="2"/>
  <c r="G198" i="2"/>
  <c r="F198" i="2"/>
  <c r="E198" i="2"/>
  <c r="A198" i="2"/>
  <c r="U197" i="2"/>
  <c r="S197" i="2"/>
  <c r="T197" i="2" s="1"/>
  <c r="R197" i="2"/>
  <c r="Q197" i="2"/>
  <c r="G197" i="2"/>
  <c r="F197" i="2"/>
  <c r="E197" i="2"/>
  <c r="A197" i="2"/>
  <c r="U196" i="2"/>
  <c r="S196" i="2"/>
  <c r="T196" i="2" s="1"/>
  <c r="R196" i="2"/>
  <c r="Q196" i="2"/>
  <c r="G196" i="2"/>
  <c r="F196" i="2"/>
  <c r="E196" i="2"/>
  <c r="A196" i="2"/>
  <c r="U195" i="2"/>
  <c r="S195" i="2"/>
  <c r="T195" i="2" s="1"/>
  <c r="R195" i="2"/>
  <c r="Q195" i="2"/>
  <c r="G195" i="2"/>
  <c r="F195" i="2"/>
  <c r="E195" i="2"/>
  <c r="A195" i="2"/>
  <c r="U194" i="2"/>
  <c r="S194" i="2"/>
  <c r="T194" i="2" s="1"/>
  <c r="R194" i="2"/>
  <c r="Q194" i="2"/>
  <c r="G194" i="2"/>
  <c r="F194" i="2"/>
  <c r="E194" i="2"/>
  <c r="A194" i="2"/>
  <c r="U193" i="2"/>
  <c r="S193" i="2"/>
  <c r="T193" i="2" s="1"/>
  <c r="R193" i="2"/>
  <c r="Q193" i="2"/>
  <c r="G193" i="2"/>
  <c r="F193" i="2"/>
  <c r="E193" i="2"/>
  <c r="A193" i="2"/>
  <c r="U192" i="2"/>
  <c r="S192" i="2"/>
  <c r="T192" i="2" s="1"/>
  <c r="R192" i="2"/>
  <c r="Q192" i="2"/>
  <c r="G192" i="2"/>
  <c r="F192" i="2"/>
  <c r="E192" i="2"/>
  <c r="A192" i="2"/>
  <c r="U191" i="2"/>
  <c r="S191" i="2"/>
  <c r="T191" i="2" s="1"/>
  <c r="R191" i="2"/>
  <c r="Q191" i="2"/>
  <c r="G191" i="2"/>
  <c r="F191" i="2"/>
  <c r="E191" i="2"/>
  <c r="A191" i="2"/>
  <c r="U190" i="2"/>
  <c r="S190" i="2"/>
  <c r="T190" i="2" s="1"/>
  <c r="R190" i="2"/>
  <c r="Q190" i="2"/>
  <c r="G190" i="2"/>
  <c r="F190" i="2"/>
  <c r="E190" i="2"/>
  <c r="A190" i="2"/>
  <c r="U189" i="2"/>
  <c r="S189" i="2"/>
  <c r="T189" i="2" s="1"/>
  <c r="R189" i="2"/>
  <c r="Q189" i="2"/>
  <c r="G189" i="2"/>
  <c r="F189" i="2"/>
  <c r="E189" i="2"/>
  <c r="A189" i="2"/>
  <c r="U188" i="2"/>
  <c r="S188" i="2"/>
  <c r="T188" i="2" s="1"/>
  <c r="R188" i="2"/>
  <c r="Q188" i="2"/>
  <c r="G188" i="2"/>
  <c r="F188" i="2"/>
  <c r="E188" i="2"/>
  <c r="A188" i="2"/>
  <c r="U187" i="2"/>
  <c r="S187" i="2"/>
  <c r="T187" i="2" s="1"/>
  <c r="R187" i="2"/>
  <c r="Q187" i="2"/>
  <c r="G187" i="2"/>
  <c r="F187" i="2"/>
  <c r="E187" i="2"/>
  <c r="A187" i="2"/>
  <c r="U186" i="2"/>
  <c r="S186" i="2"/>
  <c r="T186" i="2" s="1"/>
  <c r="R186" i="2"/>
  <c r="Q186" i="2"/>
  <c r="G186" i="2"/>
  <c r="F186" i="2"/>
  <c r="E186" i="2"/>
  <c r="A186" i="2"/>
  <c r="U185" i="2"/>
  <c r="S185" i="2"/>
  <c r="T185" i="2" s="1"/>
  <c r="R185" i="2"/>
  <c r="Q185" i="2"/>
  <c r="G185" i="2"/>
  <c r="F185" i="2"/>
  <c r="E185" i="2"/>
  <c r="A185" i="2"/>
  <c r="U184" i="2"/>
  <c r="S184" i="2"/>
  <c r="T184" i="2" s="1"/>
  <c r="R184" i="2"/>
  <c r="Q184" i="2"/>
  <c r="G184" i="2"/>
  <c r="F184" i="2"/>
  <c r="E184" i="2"/>
  <c r="A184" i="2"/>
  <c r="U183" i="2"/>
  <c r="S183" i="2"/>
  <c r="T183" i="2" s="1"/>
  <c r="R183" i="2"/>
  <c r="Q183" i="2"/>
  <c r="G183" i="2"/>
  <c r="F183" i="2"/>
  <c r="E183" i="2"/>
  <c r="A183" i="2"/>
  <c r="U182" i="2"/>
  <c r="S182" i="2"/>
  <c r="T182" i="2" s="1"/>
  <c r="R182" i="2"/>
  <c r="Q182" i="2"/>
  <c r="G182" i="2"/>
  <c r="F182" i="2"/>
  <c r="E182" i="2"/>
  <c r="A182" i="2"/>
  <c r="U181" i="2"/>
  <c r="S181" i="2"/>
  <c r="T181" i="2" s="1"/>
  <c r="R181" i="2"/>
  <c r="Q181" i="2"/>
  <c r="G181" i="2"/>
  <c r="F181" i="2"/>
  <c r="E181" i="2"/>
  <c r="A181" i="2"/>
  <c r="U180" i="2"/>
  <c r="S180" i="2"/>
  <c r="T180" i="2" s="1"/>
  <c r="R180" i="2"/>
  <c r="Q180" i="2"/>
  <c r="G180" i="2"/>
  <c r="F180" i="2"/>
  <c r="E180" i="2"/>
  <c r="A180" i="2"/>
  <c r="U179" i="2"/>
  <c r="S179" i="2"/>
  <c r="T179" i="2" s="1"/>
  <c r="R179" i="2"/>
  <c r="Q179" i="2"/>
  <c r="G179" i="2"/>
  <c r="F179" i="2"/>
  <c r="E179" i="2"/>
  <c r="A179" i="2"/>
  <c r="U178" i="2"/>
  <c r="S178" i="2"/>
  <c r="T178" i="2" s="1"/>
  <c r="R178" i="2"/>
  <c r="Q178" i="2"/>
  <c r="G178" i="2"/>
  <c r="F178" i="2"/>
  <c r="E178" i="2"/>
  <c r="A178" i="2"/>
  <c r="U177" i="2"/>
  <c r="S177" i="2"/>
  <c r="T177" i="2" s="1"/>
  <c r="R177" i="2"/>
  <c r="Q177" i="2"/>
  <c r="G177" i="2"/>
  <c r="F177" i="2"/>
  <c r="E177" i="2"/>
  <c r="A177" i="2"/>
  <c r="U176" i="2"/>
  <c r="S176" i="2"/>
  <c r="T176" i="2" s="1"/>
  <c r="R176" i="2"/>
  <c r="Q176" i="2"/>
  <c r="G176" i="2"/>
  <c r="F176" i="2"/>
  <c r="E176" i="2"/>
  <c r="A176" i="2"/>
  <c r="U175" i="2"/>
  <c r="S175" i="2"/>
  <c r="T175" i="2" s="1"/>
  <c r="R175" i="2"/>
  <c r="Q175" i="2"/>
  <c r="G175" i="2"/>
  <c r="F175" i="2"/>
  <c r="E175" i="2"/>
  <c r="A175" i="2"/>
  <c r="U174" i="2"/>
  <c r="S174" i="2"/>
  <c r="T174" i="2" s="1"/>
  <c r="R174" i="2"/>
  <c r="Q174" i="2"/>
  <c r="G174" i="2"/>
  <c r="F174" i="2"/>
  <c r="E174" i="2"/>
  <c r="A174" i="2"/>
  <c r="U173" i="2"/>
  <c r="S173" i="2"/>
  <c r="T173" i="2" s="1"/>
  <c r="R173" i="2"/>
  <c r="Q173" i="2"/>
  <c r="G173" i="2"/>
  <c r="F173" i="2"/>
  <c r="E173" i="2"/>
  <c r="A173" i="2"/>
  <c r="U172" i="2"/>
  <c r="S172" i="2"/>
  <c r="T172" i="2" s="1"/>
  <c r="R172" i="2"/>
  <c r="Q172" i="2"/>
  <c r="G172" i="2"/>
  <c r="F172" i="2"/>
  <c r="E172" i="2"/>
  <c r="A172" i="2"/>
  <c r="U171" i="2"/>
  <c r="S171" i="2"/>
  <c r="T171" i="2" s="1"/>
  <c r="R171" i="2"/>
  <c r="Q171" i="2"/>
  <c r="G171" i="2"/>
  <c r="F171" i="2"/>
  <c r="E171" i="2"/>
  <c r="A171" i="2"/>
  <c r="U170" i="2"/>
  <c r="S170" i="2"/>
  <c r="T170" i="2" s="1"/>
  <c r="R170" i="2"/>
  <c r="Q170" i="2"/>
  <c r="G170" i="2"/>
  <c r="F170" i="2"/>
  <c r="E170" i="2"/>
  <c r="A170" i="2"/>
  <c r="U169" i="2"/>
  <c r="S169" i="2"/>
  <c r="T169" i="2" s="1"/>
  <c r="R169" i="2"/>
  <c r="Q169" i="2"/>
  <c r="G169" i="2"/>
  <c r="F169" i="2"/>
  <c r="E169" i="2"/>
  <c r="A169" i="2"/>
  <c r="U168" i="2"/>
  <c r="S168" i="2"/>
  <c r="T168" i="2" s="1"/>
  <c r="R168" i="2"/>
  <c r="Q168" i="2"/>
  <c r="G168" i="2"/>
  <c r="F168" i="2"/>
  <c r="E168" i="2"/>
  <c r="A168" i="2"/>
  <c r="U167" i="2"/>
  <c r="S167" i="2"/>
  <c r="T167" i="2" s="1"/>
  <c r="R167" i="2"/>
  <c r="Q167" i="2"/>
  <c r="G167" i="2"/>
  <c r="F167" i="2"/>
  <c r="E167" i="2"/>
  <c r="A167" i="2"/>
  <c r="U166" i="2"/>
  <c r="S166" i="2"/>
  <c r="T166" i="2" s="1"/>
  <c r="R166" i="2"/>
  <c r="Q166" i="2"/>
  <c r="G166" i="2"/>
  <c r="F166" i="2"/>
  <c r="E166" i="2"/>
  <c r="A166" i="2"/>
  <c r="U165" i="2"/>
  <c r="S165" i="2"/>
  <c r="T165" i="2" s="1"/>
  <c r="R165" i="2"/>
  <c r="Q165" i="2"/>
  <c r="G165" i="2"/>
  <c r="F165" i="2"/>
  <c r="E165" i="2"/>
  <c r="A165" i="2"/>
  <c r="U164" i="2"/>
  <c r="S164" i="2"/>
  <c r="T164" i="2" s="1"/>
  <c r="R164" i="2"/>
  <c r="Q164" i="2"/>
  <c r="G164" i="2"/>
  <c r="F164" i="2"/>
  <c r="E164" i="2"/>
  <c r="A164" i="2"/>
  <c r="U163" i="2"/>
  <c r="S163" i="2"/>
  <c r="T163" i="2" s="1"/>
  <c r="R163" i="2"/>
  <c r="Q163" i="2"/>
  <c r="G163" i="2"/>
  <c r="F163" i="2"/>
  <c r="E163" i="2"/>
  <c r="A163" i="2"/>
  <c r="U162" i="2"/>
  <c r="S162" i="2"/>
  <c r="T162" i="2" s="1"/>
  <c r="R162" i="2"/>
  <c r="Q162" i="2"/>
  <c r="G162" i="2"/>
  <c r="F162" i="2"/>
  <c r="E162" i="2"/>
  <c r="A162" i="2"/>
  <c r="U161" i="2"/>
  <c r="S161" i="2"/>
  <c r="T161" i="2" s="1"/>
  <c r="R161" i="2"/>
  <c r="Q161" i="2"/>
  <c r="G161" i="2"/>
  <c r="F161" i="2"/>
  <c r="E161" i="2"/>
  <c r="A161" i="2"/>
  <c r="U160" i="2"/>
  <c r="S160" i="2"/>
  <c r="T160" i="2" s="1"/>
  <c r="R160" i="2"/>
  <c r="Q160" i="2"/>
  <c r="G160" i="2"/>
  <c r="F160" i="2"/>
  <c r="E160" i="2"/>
  <c r="A160" i="2"/>
  <c r="U159" i="2"/>
  <c r="S159" i="2"/>
  <c r="T159" i="2" s="1"/>
  <c r="R159" i="2"/>
  <c r="Q159" i="2"/>
  <c r="G159" i="2"/>
  <c r="F159" i="2"/>
  <c r="E159" i="2"/>
  <c r="A159" i="2"/>
  <c r="U158" i="2"/>
  <c r="S158" i="2"/>
  <c r="T158" i="2" s="1"/>
  <c r="R158" i="2"/>
  <c r="Q158" i="2"/>
  <c r="G158" i="2"/>
  <c r="F158" i="2"/>
  <c r="E158" i="2"/>
  <c r="A158" i="2"/>
  <c r="U157" i="2"/>
  <c r="S157" i="2"/>
  <c r="T157" i="2" s="1"/>
  <c r="R157" i="2"/>
  <c r="Q157" i="2"/>
  <c r="G157" i="2"/>
  <c r="F157" i="2"/>
  <c r="E157" i="2"/>
  <c r="A157" i="2"/>
  <c r="U156" i="2"/>
  <c r="S156" i="2"/>
  <c r="T156" i="2" s="1"/>
  <c r="R156" i="2"/>
  <c r="Q156" i="2"/>
  <c r="G156" i="2"/>
  <c r="F156" i="2"/>
  <c r="E156" i="2"/>
  <c r="A156" i="2"/>
  <c r="U155" i="2"/>
  <c r="S155" i="2"/>
  <c r="T155" i="2" s="1"/>
  <c r="R155" i="2"/>
  <c r="Q155" i="2"/>
  <c r="G155" i="2"/>
  <c r="F155" i="2"/>
  <c r="E155" i="2"/>
  <c r="A155" i="2"/>
  <c r="U154" i="2"/>
  <c r="S154" i="2"/>
  <c r="T154" i="2" s="1"/>
  <c r="R154" i="2"/>
  <c r="Q154" i="2"/>
  <c r="G154" i="2"/>
  <c r="F154" i="2"/>
  <c r="E154" i="2"/>
  <c r="A154" i="2"/>
  <c r="U153" i="2"/>
  <c r="S153" i="2"/>
  <c r="T153" i="2" s="1"/>
  <c r="R153" i="2"/>
  <c r="Q153" i="2"/>
  <c r="G153" i="2"/>
  <c r="F153" i="2"/>
  <c r="E153" i="2"/>
  <c r="A153" i="2"/>
  <c r="U152" i="2"/>
  <c r="S152" i="2"/>
  <c r="T152" i="2" s="1"/>
  <c r="R152" i="2"/>
  <c r="Q152" i="2"/>
  <c r="G152" i="2"/>
  <c r="F152" i="2"/>
  <c r="E152" i="2"/>
  <c r="A152" i="2"/>
  <c r="U151" i="2"/>
  <c r="S151" i="2"/>
  <c r="T151" i="2" s="1"/>
  <c r="R151" i="2"/>
  <c r="Q151" i="2"/>
  <c r="G151" i="2"/>
  <c r="F151" i="2"/>
  <c r="E151" i="2"/>
  <c r="A151" i="2"/>
  <c r="U150" i="2"/>
  <c r="S150" i="2"/>
  <c r="T150" i="2" s="1"/>
  <c r="R150" i="2"/>
  <c r="Q150" i="2"/>
  <c r="G150" i="2"/>
  <c r="F150" i="2"/>
  <c r="E150" i="2"/>
  <c r="A150" i="2"/>
  <c r="U149" i="2"/>
  <c r="S149" i="2"/>
  <c r="T149" i="2" s="1"/>
  <c r="R149" i="2"/>
  <c r="Q149" i="2"/>
  <c r="G149" i="2"/>
  <c r="F149" i="2"/>
  <c r="E149" i="2"/>
  <c r="A149" i="2"/>
  <c r="U148" i="2"/>
  <c r="S148" i="2"/>
  <c r="T148" i="2" s="1"/>
  <c r="R148" i="2"/>
  <c r="Q148" i="2"/>
  <c r="G148" i="2"/>
  <c r="F148" i="2"/>
  <c r="E148" i="2"/>
  <c r="A148" i="2"/>
  <c r="U147" i="2"/>
  <c r="S147" i="2"/>
  <c r="T147" i="2" s="1"/>
  <c r="R147" i="2"/>
  <c r="Q147" i="2"/>
  <c r="G147" i="2"/>
  <c r="F147" i="2"/>
  <c r="E147" i="2"/>
  <c r="A147" i="2"/>
  <c r="U146" i="2"/>
  <c r="S146" i="2"/>
  <c r="T146" i="2" s="1"/>
  <c r="R146" i="2"/>
  <c r="Q146" i="2"/>
  <c r="G146" i="2"/>
  <c r="F146" i="2"/>
  <c r="E146" i="2"/>
  <c r="A146" i="2"/>
  <c r="U145" i="2"/>
  <c r="S145" i="2"/>
  <c r="T145" i="2" s="1"/>
  <c r="R145" i="2"/>
  <c r="Q145" i="2"/>
  <c r="G145" i="2"/>
  <c r="F145" i="2"/>
  <c r="E145" i="2"/>
  <c r="A145" i="2"/>
  <c r="U144" i="2"/>
  <c r="S144" i="2"/>
  <c r="T144" i="2" s="1"/>
  <c r="R144" i="2"/>
  <c r="Q144" i="2"/>
  <c r="G144" i="2"/>
  <c r="F144" i="2"/>
  <c r="E144" i="2"/>
  <c r="A144" i="2"/>
  <c r="U143" i="2"/>
  <c r="S143" i="2"/>
  <c r="T143" i="2" s="1"/>
  <c r="R143" i="2"/>
  <c r="Q143" i="2"/>
  <c r="G143" i="2"/>
  <c r="F143" i="2"/>
  <c r="E143" i="2"/>
  <c r="A143" i="2"/>
  <c r="U142" i="2"/>
  <c r="S142" i="2"/>
  <c r="T142" i="2" s="1"/>
  <c r="R142" i="2"/>
  <c r="Q142" i="2"/>
  <c r="G142" i="2"/>
  <c r="F142" i="2"/>
  <c r="E142" i="2"/>
  <c r="A142" i="2"/>
  <c r="U141" i="2"/>
  <c r="S141" i="2"/>
  <c r="T141" i="2" s="1"/>
  <c r="R141" i="2"/>
  <c r="Q141" i="2"/>
  <c r="G141" i="2"/>
  <c r="F141" i="2"/>
  <c r="E141" i="2"/>
  <c r="A141" i="2"/>
  <c r="U140" i="2"/>
  <c r="S140" i="2"/>
  <c r="T140" i="2" s="1"/>
  <c r="R140" i="2"/>
  <c r="Q140" i="2"/>
  <c r="G140" i="2"/>
  <c r="F140" i="2"/>
  <c r="E140" i="2"/>
  <c r="A140" i="2"/>
  <c r="U139" i="2"/>
  <c r="S139" i="2"/>
  <c r="T139" i="2" s="1"/>
  <c r="R139" i="2"/>
  <c r="Q139" i="2"/>
  <c r="G139" i="2"/>
  <c r="F139" i="2"/>
  <c r="E139" i="2"/>
  <c r="A139" i="2"/>
  <c r="U138" i="2"/>
  <c r="S138" i="2"/>
  <c r="T138" i="2" s="1"/>
  <c r="R138" i="2"/>
  <c r="Q138" i="2"/>
  <c r="G138" i="2"/>
  <c r="F138" i="2"/>
  <c r="E138" i="2"/>
  <c r="A138" i="2"/>
  <c r="U137" i="2"/>
  <c r="S137" i="2"/>
  <c r="T137" i="2" s="1"/>
  <c r="R137" i="2"/>
  <c r="Q137" i="2"/>
  <c r="G137" i="2"/>
  <c r="F137" i="2"/>
  <c r="E137" i="2"/>
  <c r="A137" i="2"/>
  <c r="U136" i="2"/>
  <c r="S136" i="2"/>
  <c r="T136" i="2" s="1"/>
  <c r="R136" i="2"/>
  <c r="Q136" i="2"/>
  <c r="G136" i="2"/>
  <c r="F136" i="2"/>
  <c r="E136" i="2"/>
  <c r="A136" i="2"/>
  <c r="U135" i="2"/>
  <c r="S135" i="2"/>
  <c r="T135" i="2" s="1"/>
  <c r="R135" i="2"/>
  <c r="Q135" i="2"/>
  <c r="G135" i="2"/>
  <c r="F135" i="2"/>
  <c r="E135" i="2"/>
  <c r="A135" i="2"/>
  <c r="U134" i="2"/>
  <c r="S134" i="2"/>
  <c r="T134" i="2" s="1"/>
  <c r="R134" i="2"/>
  <c r="Q134" i="2"/>
  <c r="G134" i="2"/>
  <c r="F134" i="2"/>
  <c r="E134" i="2"/>
  <c r="A134" i="2"/>
  <c r="U133" i="2"/>
  <c r="S133" i="2"/>
  <c r="T133" i="2" s="1"/>
  <c r="R133" i="2"/>
  <c r="Q133" i="2"/>
  <c r="G133" i="2"/>
  <c r="F133" i="2"/>
  <c r="E133" i="2"/>
  <c r="A133" i="2"/>
  <c r="U132" i="2"/>
  <c r="S132" i="2"/>
  <c r="T132" i="2" s="1"/>
  <c r="R132" i="2"/>
  <c r="Q132" i="2"/>
  <c r="G132" i="2"/>
  <c r="F132" i="2"/>
  <c r="E132" i="2"/>
  <c r="A132" i="2"/>
  <c r="U131" i="2"/>
  <c r="S131" i="2"/>
  <c r="T131" i="2" s="1"/>
  <c r="R131" i="2"/>
  <c r="Q131" i="2"/>
  <c r="G131" i="2"/>
  <c r="F131" i="2"/>
  <c r="E131" i="2"/>
  <c r="A131" i="2"/>
  <c r="U130" i="2"/>
  <c r="S130" i="2"/>
  <c r="T130" i="2" s="1"/>
  <c r="R130" i="2"/>
  <c r="Q130" i="2"/>
  <c r="G130" i="2"/>
  <c r="F130" i="2"/>
  <c r="E130" i="2"/>
  <c r="A130" i="2"/>
  <c r="U129" i="2"/>
  <c r="S129" i="2"/>
  <c r="T129" i="2" s="1"/>
  <c r="R129" i="2"/>
  <c r="Q129" i="2"/>
  <c r="G129" i="2"/>
  <c r="F129" i="2"/>
  <c r="E129" i="2"/>
  <c r="A129" i="2"/>
  <c r="U128" i="2"/>
  <c r="S128" i="2"/>
  <c r="T128" i="2" s="1"/>
  <c r="R128" i="2"/>
  <c r="Q128" i="2"/>
  <c r="G128" i="2"/>
  <c r="F128" i="2"/>
  <c r="E128" i="2"/>
  <c r="A128" i="2"/>
  <c r="U127" i="2"/>
  <c r="S127" i="2"/>
  <c r="T127" i="2" s="1"/>
  <c r="R127" i="2"/>
  <c r="Q127" i="2"/>
  <c r="G127" i="2"/>
  <c r="F127" i="2"/>
  <c r="E127" i="2"/>
  <c r="A127" i="2"/>
  <c r="U126" i="2"/>
  <c r="S126" i="2"/>
  <c r="T126" i="2" s="1"/>
  <c r="R126" i="2"/>
  <c r="Q126" i="2"/>
  <c r="G126" i="2"/>
  <c r="F126" i="2"/>
  <c r="E126" i="2"/>
  <c r="A126" i="2"/>
  <c r="U125" i="2"/>
  <c r="S125" i="2"/>
  <c r="T125" i="2" s="1"/>
  <c r="R125" i="2"/>
  <c r="Q125" i="2"/>
  <c r="G125" i="2"/>
  <c r="F125" i="2"/>
  <c r="E125" i="2"/>
  <c r="A125" i="2"/>
  <c r="U124" i="2"/>
  <c r="S124" i="2"/>
  <c r="T124" i="2" s="1"/>
  <c r="R124" i="2"/>
  <c r="Q124" i="2"/>
  <c r="G124" i="2"/>
  <c r="F124" i="2"/>
  <c r="E124" i="2"/>
  <c r="A124" i="2"/>
  <c r="U123" i="2"/>
  <c r="S123" i="2"/>
  <c r="T123" i="2" s="1"/>
  <c r="R123" i="2"/>
  <c r="Q123" i="2"/>
  <c r="G123" i="2"/>
  <c r="F123" i="2"/>
  <c r="E123" i="2"/>
  <c r="A123" i="2"/>
  <c r="U122" i="2"/>
  <c r="S122" i="2"/>
  <c r="T122" i="2" s="1"/>
  <c r="R122" i="2"/>
  <c r="Q122" i="2"/>
  <c r="G122" i="2"/>
  <c r="F122" i="2"/>
  <c r="E122" i="2"/>
  <c r="A122" i="2"/>
  <c r="U121" i="2"/>
  <c r="S121" i="2"/>
  <c r="T121" i="2" s="1"/>
  <c r="R121" i="2"/>
  <c r="Q121" i="2"/>
  <c r="G121" i="2"/>
  <c r="F121" i="2"/>
  <c r="E121" i="2"/>
  <c r="A121" i="2"/>
  <c r="U120" i="2"/>
  <c r="S120" i="2"/>
  <c r="T120" i="2" s="1"/>
  <c r="R120" i="2"/>
  <c r="Q120" i="2"/>
  <c r="G120" i="2"/>
  <c r="F120" i="2"/>
  <c r="E120" i="2"/>
  <c r="A120" i="2"/>
  <c r="U119" i="2"/>
  <c r="S119" i="2"/>
  <c r="T119" i="2" s="1"/>
  <c r="R119" i="2"/>
  <c r="Q119" i="2"/>
  <c r="G119" i="2"/>
  <c r="F119" i="2"/>
  <c r="E119" i="2"/>
  <c r="A119" i="2"/>
  <c r="U118" i="2"/>
  <c r="S118" i="2"/>
  <c r="T118" i="2" s="1"/>
  <c r="R118" i="2"/>
  <c r="Q118" i="2"/>
  <c r="G118" i="2"/>
  <c r="F118" i="2"/>
  <c r="E118" i="2"/>
  <c r="A118" i="2"/>
  <c r="U117" i="2"/>
  <c r="S117" i="2"/>
  <c r="T117" i="2" s="1"/>
  <c r="R117" i="2"/>
  <c r="Q117" i="2"/>
  <c r="G117" i="2"/>
  <c r="F117" i="2"/>
  <c r="E117" i="2"/>
  <c r="A117" i="2"/>
  <c r="U116" i="2"/>
  <c r="S116" i="2"/>
  <c r="T116" i="2" s="1"/>
  <c r="R116" i="2"/>
  <c r="Q116" i="2"/>
  <c r="G116" i="2"/>
  <c r="F116" i="2"/>
  <c r="E116" i="2"/>
  <c r="A116" i="2"/>
  <c r="U115" i="2"/>
  <c r="S115" i="2"/>
  <c r="T115" i="2" s="1"/>
  <c r="R115" i="2"/>
  <c r="Q115" i="2"/>
  <c r="G115" i="2"/>
  <c r="F115" i="2"/>
  <c r="E115" i="2"/>
  <c r="A115" i="2"/>
  <c r="U114" i="2"/>
  <c r="S114" i="2"/>
  <c r="T114" i="2" s="1"/>
  <c r="R114" i="2"/>
  <c r="Q114" i="2"/>
  <c r="G114" i="2"/>
  <c r="F114" i="2"/>
  <c r="E114" i="2"/>
  <c r="A114" i="2"/>
  <c r="U113" i="2"/>
  <c r="S113" i="2"/>
  <c r="T113" i="2" s="1"/>
  <c r="R113" i="2"/>
  <c r="Q113" i="2"/>
  <c r="G113" i="2"/>
  <c r="F113" i="2"/>
  <c r="E113" i="2"/>
  <c r="A113" i="2"/>
  <c r="U112" i="2"/>
  <c r="S112" i="2"/>
  <c r="T112" i="2" s="1"/>
  <c r="R112" i="2"/>
  <c r="Q112" i="2"/>
  <c r="G112" i="2"/>
  <c r="F112" i="2"/>
  <c r="E112" i="2"/>
  <c r="A112" i="2"/>
  <c r="U111" i="2"/>
  <c r="S111" i="2"/>
  <c r="T111" i="2" s="1"/>
  <c r="R111" i="2"/>
  <c r="Q111" i="2"/>
  <c r="G111" i="2"/>
  <c r="F111" i="2"/>
  <c r="E111" i="2"/>
  <c r="A111" i="2"/>
  <c r="U110" i="2"/>
  <c r="S110" i="2"/>
  <c r="T110" i="2" s="1"/>
  <c r="R110" i="2"/>
  <c r="Q110" i="2"/>
  <c r="G110" i="2"/>
  <c r="F110" i="2"/>
  <c r="E110" i="2"/>
  <c r="A110" i="2"/>
  <c r="U109" i="2"/>
  <c r="S109" i="2"/>
  <c r="T109" i="2" s="1"/>
  <c r="R109" i="2"/>
  <c r="Q109" i="2"/>
  <c r="G109" i="2"/>
  <c r="F109" i="2"/>
  <c r="E109" i="2"/>
  <c r="A109" i="2"/>
  <c r="U108" i="2"/>
  <c r="S108" i="2"/>
  <c r="T108" i="2" s="1"/>
  <c r="R108" i="2"/>
  <c r="Q108" i="2"/>
  <c r="G108" i="2"/>
  <c r="F108" i="2"/>
  <c r="E108" i="2"/>
  <c r="A108" i="2"/>
  <c r="U107" i="2"/>
  <c r="S107" i="2"/>
  <c r="T107" i="2" s="1"/>
  <c r="R107" i="2"/>
  <c r="Q107" i="2"/>
  <c r="G107" i="2"/>
  <c r="F107" i="2"/>
  <c r="E107" i="2"/>
  <c r="A107" i="2"/>
  <c r="U106" i="2"/>
  <c r="S106" i="2"/>
  <c r="T106" i="2" s="1"/>
  <c r="R106" i="2"/>
  <c r="Q106" i="2"/>
  <c r="G106" i="2"/>
  <c r="F106" i="2"/>
  <c r="E106" i="2"/>
  <c r="A106" i="2"/>
  <c r="U105" i="2"/>
  <c r="S105" i="2"/>
  <c r="T105" i="2" s="1"/>
  <c r="R105" i="2"/>
  <c r="Q105" i="2"/>
  <c r="G105" i="2"/>
  <c r="F105" i="2"/>
  <c r="E105" i="2"/>
  <c r="A105" i="2"/>
  <c r="U104" i="2"/>
  <c r="S104" i="2"/>
  <c r="T104" i="2" s="1"/>
  <c r="R104" i="2"/>
  <c r="Q104" i="2"/>
  <c r="G104" i="2"/>
  <c r="F104" i="2"/>
  <c r="E104" i="2"/>
  <c r="A104" i="2"/>
  <c r="U103" i="2"/>
  <c r="S103" i="2"/>
  <c r="T103" i="2" s="1"/>
  <c r="R103" i="2"/>
  <c r="Q103" i="2"/>
  <c r="G103" i="2"/>
  <c r="F103" i="2"/>
  <c r="E103" i="2"/>
  <c r="A103" i="2"/>
  <c r="U102" i="2"/>
  <c r="S102" i="2"/>
  <c r="T102" i="2" s="1"/>
  <c r="R102" i="2"/>
  <c r="Q102" i="2"/>
  <c r="G102" i="2"/>
  <c r="F102" i="2"/>
  <c r="E102" i="2"/>
  <c r="A102" i="2"/>
  <c r="U101" i="2"/>
  <c r="S101" i="2"/>
  <c r="T101" i="2" s="1"/>
  <c r="R101" i="2"/>
  <c r="Q101" i="2"/>
  <c r="G101" i="2"/>
  <c r="F101" i="2"/>
  <c r="E101" i="2"/>
  <c r="A101" i="2"/>
  <c r="U100" i="2"/>
  <c r="S100" i="2"/>
  <c r="T100" i="2" s="1"/>
  <c r="R100" i="2"/>
  <c r="Q100" i="2"/>
  <c r="G100" i="2"/>
  <c r="F100" i="2"/>
  <c r="E100" i="2"/>
  <c r="A100" i="2"/>
  <c r="U99" i="2"/>
  <c r="S99" i="2"/>
  <c r="T99" i="2" s="1"/>
  <c r="R99" i="2"/>
  <c r="Q99" i="2"/>
  <c r="G99" i="2"/>
  <c r="F99" i="2"/>
  <c r="E99" i="2"/>
  <c r="A99" i="2"/>
  <c r="U98" i="2"/>
  <c r="S98" i="2"/>
  <c r="T98" i="2" s="1"/>
  <c r="R98" i="2"/>
  <c r="Q98" i="2"/>
  <c r="G98" i="2"/>
  <c r="F98" i="2"/>
  <c r="E98" i="2"/>
  <c r="A98" i="2"/>
  <c r="U97" i="2"/>
  <c r="S97" i="2"/>
  <c r="T97" i="2" s="1"/>
  <c r="R97" i="2"/>
  <c r="Q97" i="2"/>
  <c r="G97" i="2"/>
  <c r="F97" i="2"/>
  <c r="E97" i="2"/>
  <c r="A97" i="2"/>
  <c r="U96" i="2"/>
  <c r="S96" i="2"/>
  <c r="T96" i="2" s="1"/>
  <c r="R96" i="2"/>
  <c r="Q96" i="2"/>
  <c r="G96" i="2"/>
  <c r="F96" i="2"/>
  <c r="E96" i="2"/>
  <c r="A96" i="2"/>
  <c r="U95" i="2"/>
  <c r="S95" i="2"/>
  <c r="T95" i="2" s="1"/>
  <c r="R95" i="2"/>
  <c r="Q95" i="2"/>
  <c r="G95" i="2"/>
  <c r="F95" i="2"/>
  <c r="E95" i="2"/>
  <c r="A95" i="2"/>
  <c r="U94" i="2"/>
  <c r="S94" i="2"/>
  <c r="T94" i="2" s="1"/>
  <c r="R94" i="2"/>
  <c r="Q94" i="2"/>
  <c r="G94" i="2"/>
  <c r="F94" i="2"/>
  <c r="E94" i="2"/>
  <c r="A94" i="2"/>
  <c r="U93" i="2"/>
  <c r="S93" i="2"/>
  <c r="T93" i="2" s="1"/>
  <c r="R93" i="2"/>
  <c r="Q93" i="2"/>
  <c r="G93" i="2"/>
  <c r="F93" i="2"/>
  <c r="E93" i="2"/>
  <c r="A93" i="2"/>
  <c r="U92" i="2"/>
  <c r="S92" i="2"/>
  <c r="T92" i="2" s="1"/>
  <c r="R92" i="2"/>
  <c r="Q92" i="2"/>
  <c r="G92" i="2"/>
  <c r="F92" i="2"/>
  <c r="E92" i="2"/>
  <c r="A92" i="2"/>
  <c r="U91" i="2"/>
  <c r="S91" i="2"/>
  <c r="T91" i="2" s="1"/>
  <c r="R91" i="2"/>
  <c r="Q91" i="2"/>
  <c r="G91" i="2"/>
  <c r="F91" i="2"/>
  <c r="E91" i="2"/>
  <c r="A91" i="2"/>
  <c r="U90" i="2"/>
  <c r="S90" i="2"/>
  <c r="T90" i="2" s="1"/>
  <c r="R90" i="2"/>
  <c r="Q90" i="2"/>
  <c r="G90" i="2"/>
  <c r="F90" i="2"/>
  <c r="E90" i="2"/>
  <c r="A90" i="2"/>
  <c r="U89" i="2"/>
  <c r="S89" i="2"/>
  <c r="T89" i="2" s="1"/>
  <c r="R89" i="2"/>
  <c r="Q89" i="2"/>
  <c r="G89" i="2"/>
  <c r="F89" i="2"/>
  <c r="E89" i="2"/>
  <c r="A89" i="2"/>
  <c r="U88" i="2"/>
  <c r="S88" i="2"/>
  <c r="T88" i="2" s="1"/>
  <c r="R88" i="2"/>
  <c r="Q88" i="2"/>
  <c r="G88" i="2"/>
  <c r="F88" i="2"/>
  <c r="E88" i="2"/>
  <c r="A88" i="2"/>
  <c r="U87" i="2"/>
  <c r="S87" i="2"/>
  <c r="T87" i="2" s="1"/>
  <c r="R87" i="2"/>
  <c r="Q87" i="2"/>
  <c r="G87" i="2"/>
  <c r="F87" i="2"/>
  <c r="E87" i="2"/>
  <c r="A87" i="2"/>
  <c r="U86" i="2"/>
  <c r="S86" i="2"/>
  <c r="T86" i="2" s="1"/>
  <c r="R86" i="2"/>
  <c r="Q86" i="2"/>
  <c r="G86" i="2"/>
  <c r="F86" i="2"/>
  <c r="E86" i="2"/>
  <c r="A86" i="2"/>
  <c r="U85" i="2"/>
  <c r="S85" i="2"/>
  <c r="T85" i="2" s="1"/>
  <c r="R85" i="2"/>
  <c r="Q85" i="2"/>
  <c r="G85" i="2"/>
  <c r="F85" i="2"/>
  <c r="E85" i="2"/>
  <c r="A85" i="2"/>
  <c r="U84" i="2"/>
  <c r="S84" i="2"/>
  <c r="T84" i="2" s="1"/>
  <c r="R84" i="2"/>
  <c r="Q84" i="2"/>
  <c r="G84" i="2"/>
  <c r="F84" i="2"/>
  <c r="E84" i="2"/>
  <c r="A84" i="2"/>
  <c r="U83" i="2"/>
  <c r="S83" i="2"/>
  <c r="T83" i="2" s="1"/>
  <c r="R83" i="2"/>
  <c r="Q83" i="2"/>
  <c r="G83" i="2"/>
  <c r="F83" i="2"/>
  <c r="E83" i="2"/>
  <c r="A83" i="2"/>
  <c r="U82" i="2"/>
  <c r="S82" i="2"/>
  <c r="T82" i="2" s="1"/>
  <c r="R82" i="2"/>
  <c r="Q82" i="2"/>
  <c r="G82" i="2"/>
  <c r="F82" i="2"/>
  <c r="E82" i="2"/>
  <c r="A82" i="2"/>
  <c r="U81" i="2"/>
  <c r="S81" i="2"/>
  <c r="T81" i="2" s="1"/>
  <c r="R81" i="2"/>
  <c r="Q81" i="2"/>
  <c r="G81" i="2"/>
  <c r="F81" i="2"/>
  <c r="E81" i="2"/>
  <c r="A81" i="2"/>
  <c r="U80" i="2"/>
  <c r="S80" i="2"/>
  <c r="T80" i="2" s="1"/>
  <c r="R80" i="2"/>
  <c r="Q80" i="2"/>
  <c r="G80" i="2"/>
  <c r="F80" i="2"/>
  <c r="E80" i="2"/>
  <c r="A80" i="2"/>
  <c r="U79" i="2"/>
  <c r="S79" i="2"/>
  <c r="T79" i="2" s="1"/>
  <c r="R79" i="2"/>
  <c r="Q79" i="2"/>
  <c r="G79" i="2"/>
  <c r="F79" i="2"/>
  <c r="E79" i="2"/>
  <c r="A79" i="2"/>
  <c r="U78" i="2"/>
  <c r="S78" i="2"/>
  <c r="T78" i="2" s="1"/>
  <c r="R78" i="2"/>
  <c r="Q78" i="2"/>
  <c r="G78" i="2"/>
  <c r="F78" i="2"/>
  <c r="E78" i="2"/>
  <c r="A78" i="2"/>
  <c r="U77" i="2"/>
  <c r="S77" i="2"/>
  <c r="T77" i="2" s="1"/>
  <c r="R77" i="2"/>
  <c r="Q77" i="2"/>
  <c r="G77" i="2"/>
  <c r="F77" i="2"/>
  <c r="E77" i="2"/>
  <c r="A77" i="2"/>
  <c r="U76" i="2"/>
  <c r="S76" i="2"/>
  <c r="T76" i="2" s="1"/>
  <c r="R76" i="2"/>
  <c r="Q76" i="2"/>
  <c r="G76" i="2"/>
  <c r="F76" i="2"/>
  <c r="E76" i="2"/>
  <c r="A76" i="2"/>
  <c r="U75" i="2"/>
  <c r="S75" i="2"/>
  <c r="T75" i="2" s="1"/>
  <c r="R75" i="2"/>
  <c r="Q75" i="2"/>
  <c r="G75" i="2"/>
  <c r="F75" i="2"/>
  <c r="E75" i="2"/>
  <c r="A75" i="2"/>
  <c r="U74" i="2"/>
  <c r="S74" i="2"/>
  <c r="T74" i="2" s="1"/>
  <c r="R74" i="2"/>
  <c r="Q74" i="2"/>
  <c r="G74" i="2"/>
  <c r="F74" i="2"/>
  <c r="E74" i="2"/>
  <c r="A74" i="2"/>
  <c r="U73" i="2"/>
  <c r="S73" i="2"/>
  <c r="T73" i="2" s="1"/>
  <c r="R73" i="2"/>
  <c r="Q73" i="2"/>
  <c r="G73" i="2"/>
  <c r="F73" i="2"/>
  <c r="E73" i="2"/>
  <c r="A73" i="2"/>
  <c r="U72" i="2"/>
  <c r="S72" i="2"/>
  <c r="T72" i="2" s="1"/>
  <c r="R72" i="2"/>
  <c r="Q72" i="2"/>
  <c r="G72" i="2"/>
  <c r="F72" i="2"/>
  <c r="E72" i="2"/>
  <c r="A72" i="2"/>
  <c r="U71" i="2"/>
  <c r="S71" i="2"/>
  <c r="T71" i="2" s="1"/>
  <c r="R71" i="2"/>
  <c r="Q71" i="2"/>
  <c r="G71" i="2"/>
  <c r="F71" i="2"/>
  <c r="E71" i="2"/>
  <c r="A71" i="2"/>
  <c r="U70" i="2"/>
  <c r="S70" i="2"/>
  <c r="T70" i="2" s="1"/>
  <c r="R70" i="2"/>
  <c r="Q70" i="2"/>
  <c r="G70" i="2"/>
  <c r="F70" i="2"/>
  <c r="E70" i="2"/>
  <c r="A70" i="2"/>
  <c r="U69" i="2"/>
  <c r="S69" i="2"/>
  <c r="T69" i="2" s="1"/>
  <c r="R69" i="2"/>
  <c r="Q69" i="2"/>
  <c r="G69" i="2"/>
  <c r="F69" i="2"/>
  <c r="E69" i="2"/>
  <c r="A69" i="2"/>
  <c r="U68" i="2"/>
  <c r="S68" i="2"/>
  <c r="T68" i="2" s="1"/>
  <c r="R68" i="2"/>
  <c r="Q68" i="2"/>
  <c r="G68" i="2"/>
  <c r="F68" i="2"/>
  <c r="E68" i="2"/>
  <c r="A68" i="2"/>
  <c r="U67" i="2"/>
  <c r="S67" i="2"/>
  <c r="T67" i="2" s="1"/>
  <c r="R67" i="2"/>
  <c r="Q67" i="2"/>
  <c r="G67" i="2"/>
  <c r="F67" i="2"/>
  <c r="E67" i="2"/>
  <c r="A67" i="2"/>
  <c r="U66" i="2"/>
  <c r="S66" i="2"/>
  <c r="T66" i="2" s="1"/>
  <c r="R66" i="2"/>
  <c r="Q66" i="2"/>
  <c r="G66" i="2"/>
  <c r="F66" i="2"/>
  <c r="E66" i="2"/>
  <c r="A66" i="2"/>
  <c r="U65" i="2"/>
  <c r="S65" i="2"/>
  <c r="T65" i="2" s="1"/>
  <c r="R65" i="2"/>
  <c r="Q65" i="2"/>
  <c r="G65" i="2"/>
  <c r="F65" i="2"/>
  <c r="E65" i="2"/>
  <c r="A65" i="2"/>
  <c r="U64" i="2"/>
  <c r="S64" i="2"/>
  <c r="T64" i="2" s="1"/>
  <c r="R64" i="2"/>
  <c r="Q64" i="2"/>
  <c r="G64" i="2"/>
  <c r="F64" i="2"/>
  <c r="E64" i="2"/>
  <c r="A64" i="2"/>
  <c r="U63" i="2"/>
  <c r="S63" i="2"/>
  <c r="T63" i="2" s="1"/>
  <c r="R63" i="2"/>
  <c r="Q63" i="2"/>
  <c r="G63" i="2"/>
  <c r="F63" i="2"/>
  <c r="E63" i="2"/>
  <c r="A63" i="2"/>
  <c r="U62" i="2"/>
  <c r="S62" i="2"/>
  <c r="T62" i="2" s="1"/>
  <c r="R62" i="2"/>
  <c r="Q62" i="2"/>
  <c r="G62" i="2"/>
  <c r="F62" i="2"/>
  <c r="E62" i="2"/>
  <c r="A62" i="2"/>
  <c r="U61" i="2"/>
  <c r="S61" i="2"/>
  <c r="T61" i="2" s="1"/>
  <c r="R61" i="2"/>
  <c r="Q61" i="2"/>
  <c r="G61" i="2"/>
  <c r="F61" i="2"/>
  <c r="E61" i="2"/>
  <c r="A61" i="2"/>
  <c r="U60" i="2"/>
  <c r="S60" i="2"/>
  <c r="T60" i="2" s="1"/>
  <c r="R60" i="2"/>
  <c r="Q60" i="2"/>
  <c r="G60" i="2"/>
  <c r="F60" i="2"/>
  <c r="E60" i="2"/>
  <c r="A60" i="2"/>
  <c r="U59" i="2"/>
  <c r="S59" i="2"/>
  <c r="T59" i="2" s="1"/>
  <c r="R59" i="2"/>
  <c r="Q59" i="2"/>
  <c r="G59" i="2"/>
  <c r="F59" i="2"/>
  <c r="E59" i="2"/>
  <c r="A59" i="2"/>
  <c r="U58" i="2"/>
  <c r="S58" i="2"/>
  <c r="T58" i="2" s="1"/>
  <c r="R58" i="2"/>
  <c r="Q58" i="2"/>
  <c r="G58" i="2"/>
  <c r="F58" i="2"/>
  <c r="E58" i="2"/>
  <c r="A58" i="2"/>
  <c r="U57" i="2"/>
  <c r="S57" i="2"/>
  <c r="T57" i="2" s="1"/>
  <c r="R57" i="2"/>
  <c r="Q57" i="2"/>
  <c r="G57" i="2"/>
  <c r="F57" i="2"/>
  <c r="E57" i="2"/>
  <c r="A57" i="2"/>
  <c r="U56" i="2"/>
  <c r="S56" i="2"/>
  <c r="T56" i="2" s="1"/>
  <c r="R56" i="2"/>
  <c r="Q56" i="2"/>
  <c r="G56" i="2"/>
  <c r="F56" i="2"/>
  <c r="E56" i="2"/>
  <c r="A56" i="2"/>
  <c r="U55" i="2"/>
  <c r="S55" i="2"/>
  <c r="T55" i="2" s="1"/>
  <c r="R55" i="2"/>
  <c r="Q55" i="2"/>
  <c r="G55" i="2"/>
  <c r="F55" i="2"/>
  <c r="E55" i="2"/>
  <c r="A55" i="2"/>
  <c r="U54" i="2"/>
  <c r="S54" i="2"/>
  <c r="T54" i="2" s="1"/>
  <c r="R54" i="2"/>
  <c r="Q54" i="2"/>
  <c r="G54" i="2"/>
  <c r="F54" i="2"/>
  <c r="E54" i="2"/>
  <c r="A54" i="2"/>
  <c r="U53" i="2"/>
  <c r="S53" i="2"/>
  <c r="T53" i="2" s="1"/>
  <c r="R53" i="2"/>
  <c r="Q53" i="2"/>
  <c r="G53" i="2"/>
  <c r="F53" i="2"/>
  <c r="E53" i="2"/>
  <c r="A53" i="2"/>
  <c r="U52" i="2"/>
  <c r="S52" i="2"/>
  <c r="T52" i="2" s="1"/>
  <c r="R52" i="2"/>
  <c r="Q52" i="2"/>
  <c r="G52" i="2"/>
  <c r="F52" i="2"/>
  <c r="E52" i="2"/>
  <c r="A52" i="2"/>
  <c r="U51" i="2"/>
  <c r="S51" i="2"/>
  <c r="T51" i="2" s="1"/>
  <c r="R51" i="2"/>
  <c r="Q51" i="2"/>
  <c r="G51" i="2"/>
  <c r="F51" i="2"/>
  <c r="E51" i="2"/>
  <c r="A51" i="2"/>
  <c r="U50" i="2"/>
  <c r="S50" i="2"/>
  <c r="T50" i="2" s="1"/>
  <c r="R50" i="2"/>
  <c r="Q50" i="2"/>
  <c r="G50" i="2"/>
  <c r="F50" i="2"/>
  <c r="E50" i="2"/>
  <c r="A50" i="2"/>
  <c r="U49" i="2"/>
  <c r="S49" i="2"/>
  <c r="T49" i="2" s="1"/>
  <c r="R49" i="2"/>
  <c r="Q49" i="2"/>
  <c r="G49" i="2"/>
  <c r="F49" i="2"/>
  <c r="E49" i="2"/>
  <c r="A49" i="2"/>
  <c r="U48" i="2"/>
  <c r="S48" i="2"/>
  <c r="T48" i="2" s="1"/>
  <c r="R48" i="2"/>
  <c r="Q48" i="2"/>
  <c r="G48" i="2"/>
  <c r="F48" i="2"/>
  <c r="E48" i="2"/>
  <c r="A48" i="2"/>
  <c r="U47" i="2"/>
  <c r="S47" i="2"/>
  <c r="T47" i="2" s="1"/>
  <c r="R47" i="2"/>
  <c r="Q47" i="2"/>
  <c r="G47" i="2"/>
  <c r="F47" i="2"/>
  <c r="E47" i="2"/>
  <c r="A47" i="2"/>
  <c r="U46" i="2"/>
  <c r="S46" i="2"/>
  <c r="T46" i="2" s="1"/>
  <c r="R46" i="2"/>
  <c r="Q46" i="2"/>
  <c r="G46" i="2"/>
  <c r="F46" i="2"/>
  <c r="E46" i="2"/>
  <c r="A46" i="2"/>
  <c r="U45" i="2"/>
  <c r="S45" i="2"/>
  <c r="T45" i="2" s="1"/>
  <c r="R45" i="2"/>
  <c r="Q45" i="2"/>
  <c r="G45" i="2"/>
  <c r="F45" i="2"/>
  <c r="E45" i="2"/>
  <c r="A45" i="2"/>
  <c r="U44" i="2"/>
  <c r="S44" i="2"/>
  <c r="T44" i="2" s="1"/>
  <c r="R44" i="2"/>
  <c r="Q44" i="2"/>
  <c r="G44" i="2"/>
  <c r="F44" i="2"/>
  <c r="E44" i="2"/>
  <c r="A44" i="2"/>
  <c r="U43" i="2"/>
  <c r="S43" i="2"/>
  <c r="T43" i="2" s="1"/>
  <c r="R43" i="2"/>
  <c r="Q43" i="2"/>
  <c r="G43" i="2"/>
  <c r="F43" i="2"/>
  <c r="E43" i="2"/>
  <c r="A43" i="2"/>
  <c r="U42" i="2"/>
  <c r="S42" i="2"/>
  <c r="T42" i="2" s="1"/>
  <c r="R42" i="2"/>
  <c r="Q42" i="2"/>
  <c r="G42" i="2"/>
  <c r="F42" i="2"/>
  <c r="E42" i="2"/>
  <c r="A42" i="2"/>
  <c r="U41" i="2"/>
  <c r="S41" i="2"/>
  <c r="T41" i="2" s="1"/>
  <c r="R41" i="2"/>
  <c r="Q41" i="2"/>
  <c r="G41" i="2"/>
  <c r="F41" i="2"/>
  <c r="E41" i="2"/>
  <c r="A41" i="2"/>
  <c r="U40" i="2"/>
  <c r="S40" i="2"/>
  <c r="T40" i="2" s="1"/>
  <c r="R40" i="2"/>
  <c r="Q40" i="2"/>
  <c r="G40" i="2"/>
  <c r="F40" i="2"/>
  <c r="E40" i="2"/>
  <c r="A40" i="2"/>
  <c r="U39" i="2"/>
  <c r="S39" i="2"/>
  <c r="T39" i="2" s="1"/>
  <c r="R39" i="2"/>
  <c r="Q39" i="2"/>
  <c r="G39" i="2"/>
  <c r="F39" i="2"/>
  <c r="E39" i="2"/>
  <c r="A39" i="2"/>
  <c r="U38" i="2"/>
  <c r="S38" i="2"/>
  <c r="T38" i="2" s="1"/>
  <c r="R38" i="2"/>
  <c r="Q38" i="2"/>
  <c r="G38" i="2"/>
  <c r="F38" i="2"/>
  <c r="E38" i="2"/>
  <c r="A38" i="2"/>
  <c r="U37" i="2"/>
  <c r="S37" i="2"/>
  <c r="T37" i="2" s="1"/>
  <c r="R37" i="2"/>
  <c r="Q37" i="2"/>
  <c r="G37" i="2"/>
  <c r="F37" i="2"/>
  <c r="E37" i="2"/>
  <c r="A37" i="2"/>
  <c r="U36" i="2"/>
  <c r="S36" i="2"/>
  <c r="T36" i="2" s="1"/>
  <c r="R36" i="2"/>
  <c r="Q36" i="2"/>
  <c r="G36" i="2"/>
  <c r="F36" i="2"/>
  <c r="E36" i="2"/>
  <c r="A36" i="2"/>
  <c r="U35" i="2"/>
  <c r="S35" i="2"/>
  <c r="T35" i="2" s="1"/>
  <c r="R35" i="2"/>
  <c r="Q35" i="2"/>
  <c r="G35" i="2"/>
  <c r="F35" i="2"/>
  <c r="E35" i="2"/>
  <c r="A35" i="2"/>
  <c r="U34" i="2"/>
  <c r="S34" i="2"/>
  <c r="T34" i="2" s="1"/>
  <c r="R34" i="2"/>
  <c r="Q34" i="2"/>
  <c r="G34" i="2"/>
  <c r="F34" i="2"/>
  <c r="E34" i="2"/>
  <c r="A34" i="2"/>
  <c r="U33" i="2"/>
  <c r="S33" i="2"/>
  <c r="T33" i="2" s="1"/>
  <c r="R33" i="2"/>
  <c r="Q33" i="2"/>
  <c r="G33" i="2"/>
  <c r="F33" i="2"/>
  <c r="E33" i="2"/>
  <c r="A33" i="2"/>
  <c r="U32" i="2"/>
  <c r="S32" i="2"/>
  <c r="T32" i="2" s="1"/>
  <c r="R32" i="2"/>
  <c r="Q32" i="2"/>
  <c r="G32" i="2"/>
  <c r="F32" i="2"/>
  <c r="E32" i="2"/>
  <c r="A32" i="2"/>
  <c r="U31" i="2"/>
  <c r="S31" i="2"/>
  <c r="T31" i="2" s="1"/>
  <c r="R31" i="2"/>
  <c r="Q31" i="2"/>
  <c r="G31" i="2"/>
  <c r="F31" i="2"/>
  <c r="E31" i="2"/>
  <c r="A31" i="2"/>
  <c r="U30" i="2"/>
  <c r="S30" i="2"/>
  <c r="T30" i="2" s="1"/>
  <c r="R30" i="2"/>
  <c r="Q30" i="2"/>
  <c r="G30" i="2"/>
  <c r="F30" i="2"/>
  <c r="E30" i="2"/>
  <c r="A30" i="2"/>
  <c r="U29" i="2"/>
  <c r="S29" i="2"/>
  <c r="T29" i="2" s="1"/>
  <c r="R29" i="2"/>
  <c r="Q29" i="2"/>
  <c r="G29" i="2"/>
  <c r="F29" i="2"/>
  <c r="E29" i="2"/>
  <c r="A29" i="2"/>
  <c r="U28" i="2"/>
  <c r="S28" i="2"/>
  <c r="T28" i="2" s="1"/>
  <c r="R28" i="2"/>
  <c r="Q28" i="2"/>
  <c r="G28" i="2"/>
  <c r="F28" i="2"/>
  <c r="E28" i="2"/>
  <c r="A28" i="2"/>
  <c r="U27" i="2"/>
  <c r="S27" i="2"/>
  <c r="T27" i="2" s="1"/>
  <c r="R27" i="2"/>
  <c r="Q27" i="2"/>
  <c r="G27" i="2"/>
  <c r="F27" i="2"/>
  <c r="E27" i="2"/>
  <c r="A27" i="2"/>
  <c r="U26" i="2"/>
  <c r="S26" i="2"/>
  <c r="T26" i="2" s="1"/>
  <c r="R26" i="2"/>
  <c r="Q26" i="2"/>
  <c r="G26" i="2"/>
  <c r="F26" i="2"/>
  <c r="E26" i="2"/>
  <c r="A26" i="2"/>
  <c r="U25" i="2"/>
  <c r="S25" i="2"/>
  <c r="T25" i="2" s="1"/>
  <c r="R25" i="2"/>
  <c r="Q25" i="2"/>
  <c r="G25" i="2"/>
  <c r="F25" i="2"/>
  <c r="E25" i="2"/>
  <c r="A25" i="2"/>
  <c r="U24" i="2"/>
  <c r="S24" i="2"/>
  <c r="T24" i="2" s="1"/>
  <c r="R24" i="2"/>
  <c r="Q24" i="2"/>
  <c r="G24" i="2"/>
  <c r="F24" i="2"/>
  <c r="E24" i="2"/>
  <c r="A24" i="2"/>
  <c r="U23" i="2"/>
  <c r="S23" i="2"/>
  <c r="T23" i="2" s="1"/>
  <c r="R23" i="2"/>
  <c r="Q23" i="2"/>
  <c r="G23" i="2"/>
  <c r="F23" i="2"/>
  <c r="E23" i="2"/>
  <c r="A23" i="2"/>
  <c r="U22" i="2"/>
  <c r="S22" i="2"/>
  <c r="T22" i="2" s="1"/>
  <c r="R22" i="2"/>
  <c r="Q22" i="2"/>
  <c r="G22" i="2"/>
  <c r="F22" i="2"/>
  <c r="E22" i="2"/>
  <c r="A22" i="2"/>
  <c r="U21" i="2"/>
  <c r="S21" i="2"/>
  <c r="T21" i="2" s="1"/>
  <c r="R21" i="2"/>
  <c r="Q21" i="2"/>
  <c r="G21" i="2"/>
  <c r="F21" i="2"/>
  <c r="E21" i="2"/>
  <c r="A21" i="2"/>
  <c r="U20" i="2"/>
  <c r="S20" i="2"/>
  <c r="T20" i="2" s="1"/>
  <c r="R20" i="2"/>
  <c r="Q20" i="2"/>
  <c r="G20" i="2"/>
  <c r="F20" i="2"/>
  <c r="E20" i="2"/>
  <c r="A20" i="2"/>
  <c r="U19" i="2"/>
  <c r="S19" i="2"/>
  <c r="T19" i="2" s="1"/>
  <c r="R19" i="2"/>
  <c r="Q19" i="2"/>
  <c r="G19" i="2"/>
  <c r="F19" i="2"/>
  <c r="E19" i="2"/>
  <c r="A19" i="2"/>
  <c r="U18" i="2"/>
  <c r="S18" i="2"/>
  <c r="T18" i="2" s="1"/>
  <c r="R18" i="2"/>
  <c r="Q18" i="2"/>
  <c r="G18" i="2"/>
  <c r="F18" i="2"/>
  <c r="E18" i="2"/>
  <c r="A18" i="2"/>
  <c r="U17" i="2"/>
  <c r="S17" i="2"/>
  <c r="T17" i="2" s="1"/>
  <c r="R17" i="2"/>
  <c r="Q17" i="2"/>
  <c r="G17" i="2"/>
  <c r="F17" i="2"/>
  <c r="E17" i="2"/>
  <c r="A17" i="2"/>
  <c r="U16" i="2"/>
  <c r="S16" i="2"/>
  <c r="T16" i="2" s="1"/>
  <c r="R16" i="2"/>
  <c r="Q16" i="2"/>
  <c r="G16" i="2"/>
  <c r="F16" i="2"/>
  <c r="E16" i="2"/>
  <c r="A16" i="2"/>
  <c r="U15" i="2"/>
  <c r="S15" i="2"/>
  <c r="T15" i="2" s="1"/>
  <c r="R15" i="2"/>
  <c r="Q15" i="2"/>
  <c r="G15" i="2"/>
  <c r="F15" i="2"/>
  <c r="E15" i="2"/>
  <c r="A15" i="2"/>
  <c r="U14" i="2"/>
  <c r="S14" i="2"/>
  <c r="T14" i="2" s="1"/>
  <c r="R14" i="2"/>
  <c r="Q14" i="2"/>
  <c r="G14" i="2"/>
  <c r="F14" i="2"/>
  <c r="E14" i="2"/>
  <c r="A14" i="2"/>
  <c r="U13" i="2"/>
  <c r="S13" i="2"/>
  <c r="T13" i="2" s="1"/>
  <c r="R13" i="2"/>
  <c r="Q13" i="2"/>
  <c r="G13" i="2"/>
  <c r="F13" i="2"/>
  <c r="E13" i="2"/>
  <c r="A13" i="2"/>
  <c r="U12" i="2"/>
  <c r="S12" i="2"/>
  <c r="T12" i="2" s="1"/>
  <c r="R12" i="2"/>
  <c r="Q12" i="2"/>
  <c r="G12" i="2"/>
  <c r="F12" i="2"/>
  <c r="E12" i="2"/>
  <c r="A12" i="2"/>
  <c r="U11" i="2"/>
  <c r="S11" i="2"/>
  <c r="T11" i="2" s="1"/>
  <c r="R11" i="2"/>
  <c r="Q11" i="2"/>
  <c r="G11" i="2"/>
  <c r="F11" i="2"/>
  <c r="E11" i="2"/>
  <c r="A11" i="2"/>
  <c r="U10" i="2"/>
  <c r="S10" i="2"/>
  <c r="T10" i="2" s="1"/>
  <c r="R10" i="2"/>
  <c r="Q10" i="2"/>
  <c r="G10" i="2"/>
  <c r="F10" i="2"/>
  <c r="E10" i="2"/>
  <c r="A10" i="2"/>
  <c r="U9" i="2"/>
  <c r="S9" i="2"/>
  <c r="T9" i="2" s="1"/>
  <c r="R9" i="2"/>
  <c r="Q9" i="2"/>
  <c r="G9" i="2"/>
  <c r="F9" i="2"/>
  <c r="E9" i="2"/>
  <c r="A9" i="2"/>
  <c r="U8" i="2"/>
  <c r="S8" i="2"/>
  <c r="T8" i="2" s="1"/>
  <c r="R8" i="2"/>
  <c r="Q8" i="2"/>
  <c r="G8" i="2"/>
  <c r="F8" i="2"/>
  <c r="E8" i="2"/>
  <c r="A8" i="2"/>
  <c r="U7" i="2"/>
  <c r="S7" i="2"/>
  <c r="T7" i="2" s="1"/>
  <c r="R7" i="2"/>
  <c r="Q7" i="2"/>
  <c r="G7" i="2"/>
  <c r="E7" i="2"/>
  <c r="A7" i="2"/>
  <c r="U6" i="2"/>
  <c r="S6" i="2"/>
  <c r="T6" i="2" s="1"/>
  <c r="R6" i="2"/>
  <c r="Q6" i="2"/>
  <c r="G6" i="2"/>
  <c r="E6" i="2"/>
  <c r="A6" i="2"/>
  <c r="R3" i="2"/>
  <c r="P3" i="2"/>
  <c r="N3" i="2"/>
  <c r="L3" i="2"/>
  <c r="G3" i="2"/>
  <c r="C3" i="2"/>
  <c r="R55" i="1"/>
  <c r="R54" i="1"/>
  <c r="R53" i="1"/>
  <c r="R52" i="1"/>
  <c r="R51" i="1"/>
  <c r="R50" i="1"/>
  <c r="R49" i="1"/>
  <c r="R48" i="1"/>
  <c r="R47" i="1"/>
  <c r="R46" i="1"/>
  <c r="R45" i="1"/>
  <c r="R44" i="1"/>
  <c r="R43" i="1"/>
  <c r="R42" i="1"/>
  <c r="R41" i="1"/>
  <c r="R40" i="1"/>
  <c r="R39" i="1"/>
  <c r="R38" i="1"/>
  <c r="R37" i="1"/>
  <c r="R36" i="1"/>
  <c r="R35" i="1"/>
  <c r="R34" i="1"/>
  <c r="R33" i="1"/>
  <c r="R32" i="1"/>
  <c r="R31" i="1"/>
  <c r="R30" i="1"/>
  <c r="F7" i="2" s="1"/>
  <c r="R29" i="1"/>
  <c r="R28" i="1"/>
  <c r="R27" i="1"/>
  <c r="R26" i="1"/>
  <c r="R25" i="1"/>
  <c r="R24" i="1"/>
  <c r="R23" i="1"/>
  <c r="R22" i="1"/>
  <c r="R21" i="1"/>
  <c r="R20" i="1"/>
  <c r="R19" i="1"/>
  <c r="R18" i="1"/>
  <c r="R17" i="1"/>
  <c r="R16" i="1"/>
  <c r="R15" i="1"/>
  <c r="R14" i="1"/>
  <c r="R13" i="1"/>
  <c r="R12" i="1"/>
  <c r="R11" i="1"/>
  <c r="R10" i="1"/>
  <c r="R9" i="1"/>
  <c r="R8" i="1"/>
  <c r="R7" i="1"/>
  <c r="R6" i="1"/>
  <c r="R5" i="1"/>
  <c r="F6" i="2" s="1"/>
  <c r="T3" i="2" l="1"/>
</calcChain>
</file>

<file path=xl/sharedStrings.xml><?xml version="1.0" encoding="utf-8"?>
<sst xmlns="http://schemas.openxmlformats.org/spreadsheetml/2006/main" count="947" uniqueCount="753">
  <si>
    <t>متطلبات اعتماد المواد Material Submittal Requirements</t>
  </si>
  <si>
    <t>متطلبات تقديم واعتماد المواد وفحصها عند التوريد. قيم الفحص بمصدر (الكتاب) مأخوذة بصياغة ملخصة من كتاب الإشراف الهندسي وأصول التنفيذ لمشروعات المباني (م. يسري أحمد عبد الرحيم) برقم الصفحة، والباقي من المواصفات القياسية المذكورة. المرجع الملزم مواصفات العقد.</t>
  </si>
  <si>
    <t>الكود</t>
  </si>
  <si>
    <t>المجموعة</t>
  </si>
  <si>
    <t>كود البند</t>
  </si>
  <si>
    <t>المادة</t>
  </si>
  <si>
    <t>البيانات الفنية Datasheet</t>
  </si>
  <si>
    <t>الشهادات</t>
  </si>
  <si>
    <t>تقارير الاختبار</t>
  </si>
  <si>
    <t>العينات والنموذج Mockup</t>
  </si>
  <si>
    <t>الضمان</t>
  </si>
  <si>
    <t>المواصفات القياسية</t>
  </si>
  <si>
    <t>الفحص عند الاستلام</t>
  </si>
  <si>
    <t>معدل أخذ العينات</t>
  </si>
  <si>
    <t>معيار القبول</t>
  </si>
  <si>
    <t>مصدر قيم الفحص</t>
  </si>
  <si>
    <t>اشتراطات التخزين</t>
  </si>
  <si>
    <t>أسباب الرفض</t>
  </si>
  <si>
    <t>صفحة الكتاب</t>
  </si>
  <si>
    <t>حزمة المستندات المطلوبة (معادلة)</t>
  </si>
  <si>
    <t>MAT-001</t>
  </si>
  <si>
    <t>خرسانة</t>
  </si>
  <si>
    <t>CONC</t>
  </si>
  <si>
    <t>أسمنت (Portland Cement)</t>
  </si>
  <si>
    <t>نوع الأسمنت ورتبته (عادي، مقاوم للكبريتات SRC، منخفض الحرارة)؛ التركيب الكيميائي؛ النعومة؛ أزمنة الشك؛ مقاومة الضغط عند 2 و7 و28 يوما؛ اسم المصنع وبلد المنشأ</t>
  </si>
  <si>
    <t>شهادة مطابقة من المصنع لكل رسالة (Mill Certificate) برقم التشغيلة وتاريخ الإنتاج؛ شهادة مطابقة سابر SASO للسعودية أو علامة الجودة المصرية؛ شهادة منشأ</t>
  </si>
  <si>
    <t>تقرير مختبر معتمد للأسمنت المقترح: زمن الشك، مكعبات المونة، النعومة، الثبات، الكبريتات، الفقد بالحرق، المتبقي غير الذائب، السيليكا</t>
  </si>
  <si>
    <t>عبوة مختومة أو عينة معتمدة تحفظ بغرفة العينات بالموقع</t>
  </si>
  <si>
    <t>لا يلزم</t>
  </si>
  <si>
    <t>ASTM C150؛ BS EN 197-1؛ م.ق.م 4756-1؛ ECP 203</t>
  </si>
  <si>
    <t>زمن الشك بإبرة فيكات ASTM C191؛ مكعبات مونة ASTM C109؛ النعومة ASTM C204؛ الثبات ASTM C151؛ التحليل الكيميائي ASTM C114</t>
  </si>
  <si>
    <t>عند الاعتماد ودوريا؛ وإعادة الاختبار لكل أسمنت مخزن أكثر من شهر قبل استخدامه في الخرسانة المسلحة</t>
  </si>
  <si>
    <t>حدود ASTM C150 أو BS EN 197-1 حسب النوع؛ عمر الأسمنت أقل من 6 شهور من التعبئة؛ أقصى محتوى أسمنت 450 كجم/م3 حسب الكود المصري</t>
  </si>
  <si>
    <t>الكتاب</t>
  </si>
  <si>
    <t>مخزن جاف مغطى على طبالي مرتفعة عن الأرض بعيدا عن الجدران؛ بطاقة بالتاريخ والكمية لكل توريد وسحب الأقدم أولا FIFO؛ صومعة مستقلة لكل نوع بالمحطة</t>
  </si>
  <si>
    <t>تكتل أو تحجر؛ عبوات ممزقة أو مبللة؛ تجاوز 6 شهور من التعبئة؛ غياب شهادة المصنع؛ اختلاف النوع أو المصدر عن المعتمد</t>
  </si>
  <si>
    <t>ص 10، ص 15، ص 43، ص 67، ص 75، ص 161، ص 163، ص 175</t>
  </si>
  <si>
    <t>MAT-002</t>
  </si>
  <si>
    <t>ركام كبير (Coarse Aggregate)</t>
  </si>
  <si>
    <t>مصدر المحجر ونوع الركام (زلط طبيعي أو كسر دولوميت أو جرانيت)؛ المقاس الاعتباري الأكبر؛ منحنى التدرج؛ الوزن النوعي والامتصاص</t>
  </si>
  <si>
    <t>خطاب اعتماد المحجر (Approved Quarry)؛ شهادة مصدر للتوريدات</t>
  </si>
  <si>
    <t>تقرير مختبر معتمد: تدرج، لوس أنجلوس، الامتصاص، الثبات بكبريتات الماغنسيوم، الكتل الطينية، الكلوريدات، الكبريتات، معامل التفلطح والاستطالة</t>
  </si>
  <si>
    <t>عينة معتمدة في كيس شفاف مختوم من المختبر تحفظ بالموقع لمطابقة التوريدات</t>
  </si>
  <si>
    <t>ASTM C33؛ ASTM C131؛ ASTM C136؛ ASTM C88؛ ASTM C127؛ BS 812؛ ECP 203</t>
  </si>
  <si>
    <t>تحليل منخلي؛ لوس أنجلوس؛ امتصاص ووزن نوعي؛ ثبات بالكبريتات؛ كتل طينية؛ كلوريدات وكبريتات</t>
  </si>
  <si>
    <t>عند اعتماد المصدر وعند تغيير المحجر؛ ودوريا حسب خطة الجودة</t>
  </si>
  <si>
    <t>لوس أنجلوس ≤ 50% (ASTM C33) و≤ 28% لسابقة الصب؛ SO3 ≤ 0.4%؛ كلوريدات ≤ 0.05%؛ مواد طينية ≤ 2%؛ امتصاص ≤ 2.5% وثبات ≤ 18% حسب مواصفة المالك</t>
  </si>
  <si>
    <t>أرضية مصبوبة أو مسفلتة؛ حوائط فاصلة بين الأنواع والمقاسات لمنع الخلط والانفصال الحبيبي؛ مظلات ورش ماء في الأجواء الحارة</t>
  </si>
  <si>
    <t>وجود مواد عضوية أو حشائش أو كتل طفلية أو حبيبات مغلفة بالطفلة؛ اختلاف التدرج أو المصدر عن العينة المعتمدة</t>
  </si>
  <si>
    <t>ص 15، ص 43، ص 44، ص 45، ص 67</t>
  </si>
  <si>
    <t>MAT-003</t>
  </si>
  <si>
    <t>ركام صغير، رمل الخرسانة (Fine Aggregate)</t>
  </si>
  <si>
    <t>مصدر الرمل ونوعه (طبيعي أو مكسر)؛ منحنى التدرج ومعامل النعومة؛ الوزن النوعي والامتصاص</t>
  </si>
  <si>
    <t>خطاب اعتماد المصدر؛ شهادة مصدر للتوريدات</t>
  </si>
  <si>
    <t>تقرير مختبر معتمد: تدرج، المار من منخل 200، الشوائب العضوية، الكتل الطينية، الكلوريدات، الكبريتات، الوزن النوعي</t>
  </si>
  <si>
    <t>عينة معتمدة في كيس شفاف مختوم تحفظ بالموقع</t>
  </si>
  <si>
    <t>ASTM C33؛ ASTM C136؛ ASTM C117؛ ASTM C40؛ ASTM C128؛ BS 812؛ ECP 203</t>
  </si>
  <si>
    <t>تحليل منخلي ومعامل النعومة؛ المواد الأنعم من 75 ميكرون؛ الشوائب العضوية؛ الكلوريدات والكبريتات</t>
  </si>
  <si>
    <t>عند اعتماد المصدر وعند تغييره؛ ودوريا حسب خطة الجودة</t>
  </si>
  <si>
    <t>التدرج ومعامل النعومة حسب ASTM C33؛ SO3 ≤ 0.4%؛ كلوريدات ≤ 0.05%؛ مواد طينية وقابلة للتفتت ≤ 2%</t>
  </si>
  <si>
    <t>تشوين منفصل عن الركام الكبير على أرضية نظيفة؛ تغطية لمنع التلوث بالأتربة</t>
  </si>
  <si>
    <t>تلوث بالطين أو الأملاح أو المواد العضوية؛ تدرج مخالف للعينة المعتمدة</t>
  </si>
  <si>
    <t>ص 15، ص 44، ص 67</t>
  </si>
  <si>
    <t>MAT-004</t>
  </si>
  <si>
    <t>مياه الخلط (Mixing Water)</t>
  </si>
  <si>
    <t>مصدر المياه (شبكة عامة أو آبار أو صهاريج)؛ وسيلة التخزين والتبريد</t>
  </si>
  <si>
    <t>شهادة صلاحية المصدر من الجهة المختصة عند استخدام مياه غير الشبكة العامة</t>
  </si>
  <si>
    <t>تحليل كيميائي: pH، الكلوريدات، الكبريتات، الأملاح الذائبة الكلية؛ ومقارنة مقاومة وأزمنة شك مع ماء مقطر عند الشك</t>
  </si>
  <si>
    <t>ASTM C1602؛ BS EN 1008؛ ECP 203</t>
  </si>
  <si>
    <t>تحليل كيميائي للمياه</t>
  </si>
  <si>
    <t>عند اعتماد المحطة أو المصدر وعند تغيير المصدر</t>
  </si>
  <si>
    <t>pH لا يقل عن 7؛ الكلوريدات والكبريتات والأملاح في حدود ASTM C1602؛ مقاومة 7 أيام لا تقل عن 90% من خلطة التحكم</t>
  </si>
  <si>
    <t>خزانات نظيفة مغطاة تمنع التلوث؛ خزان مستقل معزول للماء البارد ومواسير معزولة أو مدفونة في الأجواء الحارة</t>
  </si>
  <si>
    <t>مياه ملوثة أو مالحة أو ذات رائحة أو لون؛ نتائج تحليل خارج الحدود</t>
  </si>
  <si>
    <t>ص 15، ص 44</t>
  </si>
  <si>
    <t>MAT-005</t>
  </si>
  <si>
    <t>إضافات الخرسانة (Concrete Admixtures)</t>
  </si>
  <si>
    <t>النوع حسب ASTM C494 (A إلى G)؛ الجرعة الموصى بها؛ الكثافة؛ محتوى الكلوريدات؛ التوافق مع نوع الأسمنت؛ مدة الصلاحية وشروط التخزين</t>
  </si>
  <si>
    <t>شهادة مطابقة من المصنع لكل تشغيلة؛ إقرار خلو من الكلوريدات؛ تسجيل SASO أو اعتماد جهة محلية حيث يلزم</t>
  </si>
  <si>
    <t>تقارير الخلطات التجريبية بالإضافة وخلطة تحكم بدونها؛ محتوى الهواء والكثافة</t>
  </si>
  <si>
    <t>عبوة أصلية مختومة من نفس التشغيلة</t>
  </si>
  <si>
    <t>ASTM C494؛ BS EN 934-2؛ ECP 203</t>
  </si>
  <si>
    <t>خلطات تأكيدية بالإضافة ومقارنتها بخلطة تحكم؛ محتوى الهواء</t>
  </si>
  <si>
    <t>عند اعتماد الخلطة؛ ومحتوى الهواء شهريا وعند تغيير نوع الإضافة</t>
  </si>
  <si>
    <t>الجرعة غالبا 1 إلى 1.5% من وزن الأسمنت؛ محتوى الهواء ≤ 3% مع الإضافات؛ تحقيق اشتراطات خلطة التحكم</t>
  </si>
  <si>
    <t>العبوات الأصلية ببياناتها كاملة؛ حماية من التلوث والشمس وحرارة تتجاوز حد النشرة؛ استخدام الأقدم أولا؛ إضافة آلية بحساسات بالمحطة</t>
  </si>
  <si>
    <t>انتهاء الصلاحية؛ عبوات مفتوحة أو بلا بيانات؛ ترسيب أو تجمد؛ إضافة يدوية عشوائية داخل سيارة الخلط</t>
  </si>
  <si>
    <t>ص 15، ص 43، ص 44، ص 64، ص 67</t>
  </si>
  <si>
    <t>MAT-006</t>
  </si>
  <si>
    <t>خرسانة جاهزة (Ready Mix Concrete)</t>
  </si>
  <si>
    <t>تصميم الخلطة لكل رتبة من مكتب مواد متخصص: نسب المكونات، نسبة الماء للأسمنت، الهبوط، نوع الإضافات، المقاومة المستهدفة</t>
  </si>
  <si>
    <t>اعتماد المحطة بعد معاينتها؛ شهادات معايرة موازين الركام والأسمنت والماء والإضافات تجدد كل 6 أشهر؛ شهادة معايرة ماكينة الكسر</t>
  </si>
  <si>
    <t>نتائج 3 خلطات تأكيدية لكل رتبة (مقاومة 28 يوما، هبوط، هواء، كثافة)؛ تقارير مواد الخلطة</t>
  </si>
  <si>
    <t>خلطات تجريبية بحضور الاستشاري</t>
  </si>
  <si>
    <t>ASTM C94؛ م.ق.م 5130-1/2006؛ ECP 203؛ ACI 318؛ ACI 305</t>
  </si>
  <si>
    <t>الهبوط ASTM C143؛ الحرارة؛ مكعبات أو أسطوانات الضغط؛ الكثافة الطازجة؛ محتوى الهواء؛ مراجعة إذن التوريد</t>
  </si>
  <si>
    <t>الهبوط مع كل أخذ عينات وكل 50 م3؛ 6 مكعبات لأول 50 م3 ثم 6 لكل 100 م3 ولكل رتبة وعنصر ويوم صب؛ الحرارة لكل سيارة</t>
  </si>
  <si>
    <t>الهبوط ±20 مم (≤ 80) و±30 مم (&gt; 80)، أقصى 200 مم و250 مع ملدنات؛ الحرارة ≤ 35 °م؛ 7 أيام 70 إلى 75% من 28 يوما</t>
  </si>
  <si>
    <t>لا تخزين؛ برميل الشاحنة مطلي بلون فاتح ومغطى في الحر؛ أخذ العينة بين 10% و90% من الحمولة</t>
  </si>
  <si>
    <t>هبوط أو حرارة خارج الحدود؛ إذن توريد ناقص أو رتبة مخالفة؛ إضافة ماء بالموقع؛ تجاوز زمن الخلط المسموح بالمواصفة</t>
  </si>
  <si>
    <t>ص 15، ص 16، ص 42، ص 45، ص 62، ص 63، ص 64، ص 66</t>
  </si>
  <si>
    <t>MAT-007</t>
  </si>
  <si>
    <t>حديد وشدات</t>
  </si>
  <si>
    <t>REBAR</t>
  </si>
  <si>
    <t>حديد التسليح (Reinforcing Steel Bars)</t>
  </si>
  <si>
    <t>الرتبة (36/52 أو Grade 60 أو B500B)؛ الأقطار؛ جدول الأوزان الاسمية؛ شكل النتوءات وعلامات الدرفلة؛ قابلية اللحام</t>
  </si>
  <si>
    <t>شهادة المصنع لكل صبة (Mill Certificate)؛ شهادة منشأ؛ شهادة مطابقة سابر SASO أو علامة الجودة المصرية</t>
  </si>
  <si>
    <t>تقرير مختبر محايد معتمد: شد (خضوع، شد أقصى، استطالة)، ثني، وزن المتر الطولي، بختم حي وتوقيع مدير المختبر</t>
  </si>
  <si>
    <t>عينة من كل قطر بطول مناسب للاعتماد</t>
  </si>
  <si>
    <t>ASTM A615؛ ASTM A370؛ BS 4449؛ م.ق.م 262؛ ECP 203</t>
  </si>
  <si>
    <t>اختبار الشد؛ اختبار الثني؛ وزن المتر الطولي؛ اختبار الوصلات الملحومة أو الميكانيكية عند استخدامها</t>
  </si>
  <si>
    <t>عينتان لكل قطر لأقل من 50 طن و3 عينات لكل قطر وصبة للأكثر؛ وعينات عند غياب الشهادة أو تغيير المصنع</t>
  </si>
  <si>
    <t>36/52: خضوع 360 وشد 520 ن/مم2 واستطالة 12%؛ Grade 60: خضوع 420 وشد 620 ن/مم2؛ ثني بلا تشقق؛ الوصلات ≥ 125% fy</t>
  </si>
  <si>
    <t>على عوارض خشبية أو كمرات خرسانية فوق الأرض؛ ميول لتصريف المياه؛ فصل كل قطر؛ غطاء منفذ للهواء</t>
  </si>
  <si>
    <t>صدأ متقشر أو زيوت وشحوم؛ عدم مطابقة الرتبة أو بلد المنشأ؛ غياب الشهادة؛ لحام حديد معالج على البارد دون إقرار المصنع</t>
  </si>
  <si>
    <t>ص 39، ص 40، ص 41، ص 82، ص 84، ص 107، ص 130، ملحق مصور ص 7</t>
  </si>
  <si>
    <t>MAT-008</t>
  </si>
  <si>
    <t>شبك التسليح الملحوم (Welded Wire Mesh)</t>
  </si>
  <si>
    <t>أبعاد الفتحات وأقطار الأسلاك؛ مقاس اللوح؛ رتبة السلك؛ نوع السطح (أملس أو بنتوءات)</t>
  </si>
  <si>
    <t>شهادة المصنع لكل توريد؛ شهادة مطابقة سابر SASO أو علامة الجودة المصرية</t>
  </si>
  <si>
    <t>تقرير مختبر: شد، ثني، القطر ومساحة المقطع، مقاومة قص اللحامات، المظهر</t>
  </si>
  <si>
    <t>لوح عينة</t>
  </si>
  <si>
    <t>ASTM A1064 (بديل ASTM A185 وA82)؛ BS 4483؛ ECP 203</t>
  </si>
  <si>
    <t>شد؛ ثني؛ قص اللحامات؛ قياس القطر والأبعاد؛ فحص المظهر</t>
  </si>
  <si>
    <t>عينة لكل 25 طن تحتوي لحاما واحدا على الأقل مع عينة ثانية خارج اللحامات؛ ولكل توريد للبلاطات الأرضية</t>
  </si>
  <si>
    <t>خضوع أو ضمان 0.2% ≥ 450 ن/مم2، شد ≥ 520 ن/مم2، استطالة ≥ 8% (كود مصري)؛ قص اللحام حسب الكود؛ fy = 500 MPa للبلاطات الأرضية</t>
  </si>
  <si>
    <t>على عوارض مرتفعة عن الأرض ومغطاة؛ رص الألواح أفقيا دون تشويه</t>
  </si>
  <si>
    <t>لحامات مفكوكة؛ صدأ متقشر؛ اعوجاج الألواح؛ أبعاد مخالفة</t>
  </si>
  <si>
    <t>ص 40، ص 41، ص 104</t>
  </si>
  <si>
    <t>MAT-009</t>
  </si>
  <si>
    <t>FORM</t>
  </si>
  <si>
    <t>نظام الشدات (Formwork System)</t>
  </si>
  <si>
    <t>كتالوج النظام (خشبي أو معدني أو ألواح)؛ جداول الأحمال المسموحة للقوائم والكمرات؛ نوع مادة فك القوالب؛ الإكسسوارات والشطف</t>
  </si>
  <si>
    <t>تصميم إنشائي للشدة معتمد للمشاريع الكبرى والأسقف الثقيلة؛ شهادات اختبار حمل القوائم والسقالات من المورد</t>
  </si>
  <si>
    <t>حسابات الشدة والمخطط التنفيذي لها</t>
  </si>
  <si>
    <t>عينة لوح الشدة للأسطح الظاهرة (Fair Face) عند طلبها</t>
  </si>
  <si>
    <t>ACI 347؛ BS 5975؛ ECP 203</t>
  </si>
  <si>
    <t>فحص بصري للألواح والقوائم والإكسسوارات عند التوريد</t>
  </si>
  <si>
    <t>لكل توريد وقبل كل استخدام</t>
  </si>
  <si>
    <t>ألواح مستوية سليمة؛ عدم خلط مواد مختلفة أو جديد بقديم في قالب المساحة الواحدة؛ الفك عند 70% من مقاومة 28 يوما</t>
  </si>
  <si>
    <t>مواصفة قياسية</t>
  </si>
  <si>
    <t>تشوين مرتفع عن الأرض ومغطى؛ تنظيف الألواح بعد الفك؛ فصل التالف</t>
  </si>
  <si>
    <t>ألواح مشوهة أو متآكلة الحواف؛ قوائم معوجة أو صدئة أو بلا مسامير قفل</t>
  </si>
  <si>
    <t>ص 115، ص 118، ص 120، ملحق مصور ص 13، ملحق مصور ص 22</t>
  </si>
  <si>
    <t>MAT-010</t>
  </si>
  <si>
    <t>عزل</t>
  </si>
  <si>
    <t>WP</t>
  </si>
  <si>
    <t>موانع تسرب الفواصل (Waterstops)</t>
  </si>
  <si>
    <t>النوع (PVC، مطاط، شريط منتفخ Hydrophilic)؛ العرض والسمك والشكل؛ مقاومة الضغط المائي؛ طريقة اللحام والتثبيت</t>
  </si>
  <si>
    <t>شهادة مطابقة من المصنع لكل تشغيلة</t>
  </si>
  <si>
    <t>تقارير الصانع للشد والاستطالة والصلادة، ونسبة الانتفاخ للنوع المنتفخ</t>
  </si>
  <si>
    <t>قطعة من كل نوع ووصلة لحام نموذجية</t>
  </si>
  <si>
    <t>حسب العقد</t>
  </si>
  <si>
    <t>CRD-C 572 للنوع PVC؛ مواصفة المشروع وبيانات الصانع</t>
  </si>
  <si>
    <t>فحص الأبعاد والمظهر ووصلات اللحام</t>
  </si>
  <si>
    <t>لكل توريد</t>
  </si>
  <si>
    <t>مطابقة الأبعاد وبيانات الصانع وCRD-C 572</t>
  </si>
  <si>
    <t>في عبوات الصانع بعيدا عن الشمس والحرارة؛ حماية النوع المنتفخ من الرطوبة قبل التركيب</t>
  </si>
  <si>
    <t>تمزق أو ثقوب؛ وصلات لحام ضعيفة؛ انتفاخ مسبق للشريط المنتفخ</t>
  </si>
  <si>
    <t>MAT-011</t>
  </si>
  <si>
    <t>لفائف العزل البيتومينية (Bituminous Membranes)</t>
  </si>
  <si>
    <t>نوع البيتومين المعدل (SBS أو APP)؛ السمك؛ نوع التسليح (بوليستر أو ألياف زجاجية)؛ مقاومة الحرارة والمرونة على البارد؛ البرايمر المصاحب</t>
  </si>
  <si>
    <t>شهادة مطابقة من المصنع؛ خطاب خبرة لمقاول العزل لا تقل عن 3 سنوات</t>
  </si>
  <si>
    <t>اختبارات البيتومين (نقطة الوميض، نقطة الليونة، الاختراق)؛ اختبارات اللفائف (التمزق، السمك، مقاومة الحرارة، التسليح، الشد والاستطالة)</t>
  </si>
  <si>
    <t>قطعة لفافة وعينة تركيب</t>
  </si>
  <si>
    <t>شهادة ضمان من شركة العزل غالبا 10 سنوات</t>
  </si>
  <si>
    <t>ASTM D6164؛ ASTM D6222؛ ASTM D5147؛ ASTM D5؛ ASTM D36؛ ASTM D92؛ المواصفات المصرية لأعمال العزل</t>
  </si>
  <si>
    <t>التمزق والشد والاستطالة في الاتجاهين؛ السمك؛ مقاومة الحرارة؛ اختبارات البيتومين</t>
  </si>
  <si>
    <t>اختبارات البيتومين لكل توريد؛ اختبارات اللفائف لكل 10,000 م2 مورد</t>
  </si>
  <si>
    <t>سمك اللفائف غالبا 4 مم؛ باقي القيم حسب المواصفات؛ ونجاح اختبار الغمر بعد التنفيذ</t>
  </si>
  <si>
    <t>عبوات عليها اسم الصانع وتاريخ الإنتاج والانتهاء؛ لفائف قائمة في مكان مظلل بعيدا عن الشمس</t>
  </si>
  <si>
    <t>انتهاء الصلاحية؛ لفائف مشققة أو ملتصقة؛ سمك أقل من المعتمد</t>
  </si>
  <si>
    <t>ص 91، ص 177، ص 179، ص 294</t>
  </si>
  <si>
    <t>MAT-012</t>
  </si>
  <si>
    <t>العزل السائل والأسمنتي (Liquid / Cementitious Waterproofing)</t>
  </si>
  <si>
    <t>نوع المادة (بيتومين بارد، بولي يوريثان، أكريلك، أسمنتي مرن)؛ معدل الفرد؛ عدد الطبقات؛ السمك الجاف؛ زمن الجفاف</t>
  </si>
  <si>
    <t>شهادة مطابقة من المصنع لكل تشغيلة؛ شهادة صلاحية لملامسة مياه الشرب عند استخدامها بالخزانات</t>
  </si>
  <si>
    <t>تقارير الصانع للالتصاق والاستطالة وعدم النفاذية</t>
  </si>
  <si>
    <t>عينة مطبقة على مساحة تجريبية</t>
  </si>
  <si>
    <t>شهادة ضمان حسب العقد غالبا 10 سنوات</t>
  </si>
  <si>
    <t>ASTM C836؛ BS EN 14891</t>
  </si>
  <si>
    <t>مراجعة معدل الاستهلاك والسمك أثناء التطبيق؛ اختبار الغمر بعد التنفيذ</t>
  </si>
  <si>
    <t>لكل منطقة رطبة ولكل سطح بعد العزل</t>
  </si>
  <si>
    <t>البرايمر 750 جم/م2 والبيتومين البارد 1 إلى 1.5 كجم/م2؛ غمر 10 إلى 15 سم لمدة 48 ساعة دون رشح</t>
  </si>
  <si>
    <t>عبوات أصلية مختومة في مكان جيد التهوية بعيدا عن الشمس</t>
  </si>
  <si>
    <t>انتهاء الصلاحية؛ عبوات مفتوحة؛ ترسيب أو تكتل المادة</t>
  </si>
  <si>
    <t>ص 91، ص 92، ص 178، ص 294، ملحق مصور ص 41</t>
  </si>
  <si>
    <t>MAT-013</t>
  </si>
  <si>
    <t>ألواح العزل الحراري (Thermal Insulation Boards)</t>
  </si>
  <si>
    <t>نوع العازل (XPS أو EPS أو بولي يوريثان أو صوف صخري)؛ السمك والكثافة؛ معامل التوصيل الحراري؛ مقاومة الضغط؛ امتصاص الماء؛ تصنيف الحريق</t>
  </si>
  <si>
    <t>شهادة مطابقة من المصنع؛ شهادة مطابقة سابر SASO حيث تنطبق؛ حسابات الالتزام بكود ترشيد الطاقة SBC 601 أو SBC 602</t>
  </si>
  <si>
    <t>تقارير الكثافة ومقاومة الضغط والتوصيل الحراري</t>
  </si>
  <si>
    <t>ASTM C578؛ ASTM D1622؛ ASTM D1621؛ ASTM C518؛ SBC 601؛ SBC 602</t>
  </si>
  <si>
    <t>قياس السمك والكثافة؛ مراجعة بطاقة التوصيل الحراري</t>
  </si>
  <si>
    <t>XPS سمك 5 سم وكثافة 35 كجم/م3 للأسطح (الخليج)؛ 80 مم للسطح المقلوب ما لم يحدد خلافه</t>
  </si>
  <si>
    <t>مكان مظلل جاف بعيدا عن الشمس ومصادر اللهب؛ حماية الحواف من الكسر</t>
  </si>
  <si>
    <t>ألواح مكسورة أو منكمشة بالشمس؛ كثافة أو سمك أقل من المعتمد</t>
  </si>
  <si>
    <t>ص 179، ص 180، ص 378</t>
  </si>
  <si>
    <t>MAT-014</t>
  </si>
  <si>
    <t>مباني ولياسة</t>
  </si>
  <si>
    <t>MAS</t>
  </si>
  <si>
    <t>البلوك الأسمنتي (Concrete Blocks)</t>
  </si>
  <si>
    <t>النوع (مفرغ أو مصمت، حامل أو غير حامل، عازل)؛ المقاسات؛ نسبة الفجوات وسمك الجدران؛ الكثافة؛ مقاومة الحريق عند الحاجة</t>
  </si>
  <si>
    <t>اعتماد المصنع بعد زيارته؛ شهادة مطابقة سابر SASO للسعودية</t>
  </si>
  <si>
    <t>تقرير مختبر: ضغط، امتصاص، انكماش طولي، وزن، محتوى رطوبة</t>
  </si>
  <si>
    <t>عينة بلوك من كل نوع</t>
  </si>
  <si>
    <t>ASTM C129؛ ASTM C90؛ ASTM C140؛ ECP 204</t>
  </si>
  <si>
    <t>ضغط؛ امتصاص؛ انكماش طولي؛ وزن</t>
  </si>
  <si>
    <t>عينة 10 بلوكات لكل 10,000 وحدة (3 ضغط، 3 امتصاص، 3 انكماش، 1 وزن)؛ وعينات عشوائية دورية</t>
  </si>
  <si>
    <t>مفرغ غير حامل ASTM C129: متوسط 3 وحدات 42.2 ومفردة 35.2 كجم/سم2؛ طوب أسمنتي: متوسط 2.5 ومفرد 2 ن/مم2؛ فجوات 25 إلى 50%</t>
  </si>
  <si>
    <t>رص منتظم على أرضية مستوية بارتفاع محدود؛ تغطية من المطر</t>
  </si>
  <si>
    <t>وحدات مكسورة أو مشروخة؛ أبعاد مخالفة؛ نتائج دون الحد</t>
  </si>
  <si>
    <t>ص 51، ص 159، ص 160، ص 161، ص 163</t>
  </si>
  <si>
    <t>MAT-015</t>
  </si>
  <si>
    <t>رمل المونة (Mortar Sand)</t>
  </si>
  <si>
    <t>المصدر؛ منحنى التدرج؛ نسبة الطمي والمواد الناعمة</t>
  </si>
  <si>
    <t>خطاب اعتماد المصدر</t>
  </si>
  <si>
    <t>تقرير مختبر: تحليل منخلي رطب وجاف، غبار وطمي، كثافة نسبية، شوائب عضوية، كلوريدات، كبريتات</t>
  </si>
  <si>
    <t>عينة معتمدة تحفظ بالموقع</t>
  </si>
  <si>
    <t>ASTM C144؛ ASTM C270</t>
  </si>
  <si>
    <t>تحليل منخلي؛ طمي؛ شوائب عضوية؛ كلوريدات وكبريتات؛ مكعبات مونة 50 مم</t>
  </si>
  <si>
    <t>كل 200 م3 أو أقل أو عند تغيير المصدر أو شهريا؛ مكعبات المونة 3 لكل 2000 وحدة بناء</t>
  </si>
  <si>
    <t>تدرج ASTM C144 (المار من No. 200 طبيعي 0 إلى 5%)؛ المونة حسب ASTM C270 بأنواع M وS وN وO</t>
  </si>
  <si>
    <t>تشوين على أرضية نظيفة بعيدا عن الأتربة</t>
  </si>
  <si>
    <t>رمل متسخ أو به مواد عضوية؛ تدرج مخالف</t>
  </si>
  <si>
    <t>ص 52، ص 160، ص 161</t>
  </si>
  <si>
    <t>MAT-016</t>
  </si>
  <si>
    <t>PLAS</t>
  </si>
  <si>
    <t>رمل البياض (Plaster Sand)</t>
  </si>
  <si>
    <t>المصدر؛ منحنى التدرج للطبقة التحتية وطبقة الختم</t>
  </si>
  <si>
    <t>تقرير مختبر: تدرج بالغسيل، طين وطمي وتراب، كثافة نسبية، شوائب عضوية، كلوريدات وكبريتات</t>
  </si>
  <si>
    <t>ASTM C897؛ الكود المصري للبياض 2006</t>
  </si>
  <si>
    <t>تدرج بالغسيل؛ محتوى الطين والطمي؛ شوائب عضوية؛ أملاح ذائبة؛ مكعبات المونة</t>
  </si>
  <si>
    <t>كل 200 م3 أو أقل أو عند تغيير المصدر أو شهريا؛ مكعبات دورية</t>
  </si>
  <si>
    <t>طين وطمي ≤ 5% (≤ 10% لمسحوق الحصى)؛ تدرج جدول الكتاب؛ مكعبات الطرطشة ≥ 300 والبياض ≥ 250 كجم/سم2 عند 28 يوما</t>
  </si>
  <si>
    <t>تشوين على أرضية نظيفة مغطى لمنع التلوث</t>
  </si>
  <si>
    <t>رمل متسخ أو مالح؛ تدرج مخالف</t>
  </si>
  <si>
    <t>ص 52، ص 169، ص 171، ص 174، ص 175</t>
  </si>
  <si>
    <t>MAT-017</t>
  </si>
  <si>
    <t>تشطيبات</t>
  </si>
  <si>
    <t>TILE</t>
  </si>
  <si>
    <t>بلاط البورسلين والسيراميك (Porcelain / Ceramic Tiles)</t>
  </si>
  <si>
    <t>الفئة ونسبة الامتصاص؛ المقاس والسمك؛ مقاومة الانزلاق والبري؛ اللون ورقم التشغيلة</t>
  </si>
  <si>
    <t>شهادة مطابقة من المصنع؛ شهادة منشأ؛ شهادة مطابقة سابر SASO للسعودية</t>
  </si>
  <si>
    <t>تقرير الامتصاص والكسر والأبعاد</t>
  </si>
  <si>
    <t>عينات من كل نوع ولون مع مخطط شكل التركيب والإطار</t>
  </si>
  <si>
    <t>ISO 13006؛ ISO 10545؛ ANSI A137.1</t>
  </si>
  <si>
    <t>امتصاص الماء؛ قوة الكسر؛ استقامة الحواف؛ التربيع؛ طول الحواف والسمك بالورنية</t>
  </si>
  <si>
    <t>الامتصاص 3 عينات؛ الكسر 5 قطع؛ الأبعاد عينة لكل رسالة</t>
  </si>
  <si>
    <t>كسر ≥ 75 كجم/سم2 للمتوسط؛ استقامة ≤ ±0.3%؛ تربيع ≤ 0.5%؛ الحواف ±1.5 مم لكل 100 مم؛ سمك أرضيات ≥ 8 مم مانع للانزلاق</t>
  </si>
  <si>
    <t>عبوات مغلفة باسم المصنع وبلد المنشأ؛ رص على طبالي في مكان مغطى</t>
  </si>
  <si>
    <t>اختلاف التشغيلة أو اللون؛ كسر أو تشظي الحواف؛ أبعاد خارج السماح</t>
  </si>
  <si>
    <t>ص 180، ص 181، ص 182، ص 183، ص 184</t>
  </si>
  <si>
    <t>MAT-018</t>
  </si>
  <si>
    <t>الرخام (Marble)</t>
  </si>
  <si>
    <t>الاسم التجاري والمحجر؛ السمك والتشطيب؛ الامتصاص والكثافة ومقاومة الانحناء</t>
  </si>
  <si>
    <t>شهادة المحجر والمورد الثابت؛ للتكسيات الميكانيكية: الحسابات الإنشائية للتثبيت وضمان صلاحيتها</t>
  </si>
  <si>
    <t>تقرير الامتصاص والكثافة ومعامل الكسر</t>
  </si>
  <si>
    <t>3 عينات من كل نوع للتكسيات مع إكسسوارات التثبيت؛ مخطط تقسيم الفراغ</t>
  </si>
  <si>
    <t>ضمان تصميم وسائل التثبيت للواجهات</t>
  </si>
  <si>
    <t>ASTM C503؛ ASTM C97؛ ASTM C99؛ ASTM C880</t>
  </si>
  <si>
    <t>فحص السمك واللون والعروق؛ الامتصاص ومعامل الكسر</t>
  </si>
  <si>
    <t>عند الاعتماد ولكل رسالة</t>
  </si>
  <si>
    <t>سمك ≥ 2 سم خال من العروق المعدنية والتشققات؛ مطابقة العينة المعتمدة؛ باقي الخصائص حسب ASTM C503</t>
  </si>
  <si>
    <t>رص رأسي على حوامل خشبية مع فواصل لحماية الوجه</t>
  </si>
  <si>
    <t>تشققات أو عروق معدنية؛ تباين اللون عن العينة؛ سمك ناقص</t>
  </si>
  <si>
    <t>ص 183، ص 187، ص 188، ص 207</t>
  </si>
  <si>
    <t>MAT-019</t>
  </si>
  <si>
    <t>الجرانيت (Granite)</t>
  </si>
  <si>
    <t>الاسم التجاري والمحجر؛ السمك والتشطيب؛ الامتصاص والكثافة ومقاومة الانحناء والضغط</t>
  </si>
  <si>
    <t>شهادة المحجر والمورد الثابت؛ للواجهات: الحسابات الإنشائية ونوع المشابك stainless</t>
  </si>
  <si>
    <t>تقرير الامتصاص والكثافة ومعامل الكسر والضغط</t>
  </si>
  <si>
    <t>3 عينات من كل نوع مع إكسسوارات التثبيت</t>
  </si>
  <si>
    <t>ASTM C615؛ ASTM C97؛ ASTM C99؛ ASTM C170</t>
  </si>
  <si>
    <t>فحص السمك واللون؛ الامتصاص ومعامل الكسر</t>
  </si>
  <si>
    <t>أرضيات 2 سم؛ نائمة الدرج 3 سم؛ القائمة والوزرة 2 سم؛ باقي الخصائص حسب ASTM C615</t>
  </si>
  <si>
    <t>رص رأسي على حوامل خشبية مع فواصل</t>
  </si>
  <si>
    <t>شروخ أو تباين لون؛ سمك ناقص؛ حواف مكسورة</t>
  </si>
  <si>
    <t>ص 187، ص 188، ص 207، ص 384</t>
  </si>
  <si>
    <t>MAT-020</t>
  </si>
  <si>
    <t>لاصق البلاط والسقية (Tile Adhesives and Grout)</t>
  </si>
  <si>
    <t>تصنيف اللاصق (C1 أو C2) والسقية (CG2 أو إيبوكسي)؛ زمن الفتح؛ مقاومة الالتصاق؛ الألوان</t>
  </si>
  <si>
    <t>تقارير الصانع لمقاومة الشد بالالتصاق</t>
  </si>
  <si>
    <t>عينة لون السقية مطبقة</t>
  </si>
  <si>
    <t>BS EN 12004؛ BS EN 13888؛ BS EN 1348؛ ANSI A118.4</t>
  </si>
  <si>
    <t>مراجعة التصنيف وتاريخ الصلاحية؛ فحص تغطية ظهر البلاطة بالموقع</t>
  </si>
  <si>
    <t>سمك اللاصق غالبا 2 مم؛ تغطية الظهر ≥ 80% و100% بالمناطق الرطبة؛ السقية بعد 24 ساعة على الأقل</t>
  </si>
  <si>
    <t>مكان جاف مغطى على طبالي؛ مراعاة مدة الصلاحية</t>
  </si>
  <si>
    <t>انتهاء الصلاحية؛ عبوات مبللة أو متحجرة</t>
  </si>
  <si>
    <t>ص 183، ص 185، ص 186</t>
  </si>
  <si>
    <t>MAT-021</t>
  </si>
  <si>
    <t>CEIL</t>
  </si>
  <si>
    <t>ألواح الجبس وشبكات الأسقف (Gypsum Boards and Ceiling Grid)</t>
  </si>
  <si>
    <t>نوع اللوح (عادي، مقاوم للرطوبة، مقاوم للحريق) وسمكه؛ القطاعات المعدنية وسماكاتها وجلفنتها؛ المعلقات والمسامير؛ بلاطات الأسقف المعلقة</t>
  </si>
  <si>
    <t>شهادة مطابقة من المصنع؛ تقرير مقاومة الحريق للألواح المقاومة</t>
  </si>
  <si>
    <t>تقارير الصانع للخصائص الفيزيائية</t>
  </si>
  <si>
    <t>عينات الألواح والقطاعات والمعلقات؛ عينة الكرانيش الجبس</t>
  </si>
  <si>
    <t>ASTM C1396؛ ASTM C635؛ ASTM C636؛ ASTM C645؛ BS EN 520</t>
  </si>
  <si>
    <t>قياس سمك الألواح والقطاعات ومطابقتها للعينات</t>
  </si>
  <si>
    <t>مطابقة العينات المعتمدة؛ runner 0.9 مم وfurring 0.6 مم في التفصيلة القياسية؛ الرطوبة النسبية ≤ 70% عند التركيب</t>
  </si>
  <si>
    <t>رص أفقي على طبالي في مكان جاف مغلق</t>
  </si>
  <si>
    <t>ألواح مبللة أو مكسورة الحواف؛ قطاعات صدئة أو أرق من المعتمد</t>
  </si>
  <si>
    <t>ص 190، ص 191، ص 376</t>
  </si>
  <si>
    <t>MAT-022</t>
  </si>
  <si>
    <t>PAINT</t>
  </si>
  <si>
    <t>الدهانات الداخلية البلاستيك (Emulsion Paints)</t>
  </si>
  <si>
    <t>النوع والنظام (معجون، أساس، أوجه)؛ نسبة المواد الصلبة؛ معدل التغطية؛ زمن الجفاف؛ VOC؛ تعليمات التخفيف</t>
  </si>
  <si>
    <t>شهادة مطابقة من المصنع</t>
  </si>
  <si>
    <t>تقارير الصانع؛ ونماذج ألوان معتمدة</t>
  </si>
  <si>
    <t>عينة ألوان مطبقة على مساحة بالموقع</t>
  </si>
  <si>
    <t>BS EN 13300؛ ASTM D4414</t>
  </si>
  <si>
    <t>قياس سمك الدهان الرطب والجاف لكل طبقة؛ رطوبة اللياسة قبل الدهان</t>
  </si>
  <si>
    <t>لكل طبقة ولكل فراغ</t>
  </si>
  <si>
    <t>رطوبة اللياسة ≤ 12%؛ الرطوبة النسبية ≤ 85%؛ 24 ساعة بين الطبقات؛ وجهان على الأقل</t>
  </si>
  <si>
    <t>العبوات الأصلية بتاريخ الانتهاء واسم الصانع في مكان جيد التهوية بعيدا عن الشمس</t>
  </si>
  <si>
    <t>انتهاء الصلاحية؛ ترسيب بالعبوة؛ تخفيف بالموقع بمواد غير موصى بها؛ أساس من صانع مختلف</t>
  </si>
  <si>
    <t>ص 202، ص 204، ص 295، ملحق مصور ص 43</t>
  </si>
  <si>
    <t>MAT-023</t>
  </si>
  <si>
    <t>الدهانات الخارجية (Exterior Paints)</t>
  </si>
  <si>
    <t>النوع (أكريلك، سيليكون، تكستشر)؛ مقاومة الأشعة فوق البنفسجية والقلويات؛ نفاذية بخار الماء؛ معدل التغطية؛ نظام الطبقات</t>
  </si>
  <si>
    <t>تقارير الصانع لمقاومة الطقس والالتصاق</t>
  </si>
  <si>
    <t>مساحة تجريبية على الواجهة لاعتماد اللون والملمس</t>
  </si>
  <si>
    <t>ضمان الصانع حسب العقد</t>
  </si>
  <si>
    <t>BS EN 1062-1؛ ASTM D3359</t>
  </si>
  <si>
    <t>قياس السمك الرطب والجاف؛ اختبار الالتصاق عند الشك؛ رطوبة السطح</t>
  </si>
  <si>
    <t>لكل طبقة ولكل واجهة</t>
  </si>
  <si>
    <t>رطوبة السطح ≤ 12%؛ انتظار الخرسانة الناعمة أسبوعين صيفا و3 أسابيع شتاء؛ السمك حسب المواصفة</t>
  </si>
  <si>
    <t>العبوات الأصلية في مكان جيد التهوية بعيدا عن الشمس</t>
  </si>
  <si>
    <t>انتهاء الصلاحية؛ ترسيب؛ تخفيف بالموقع؛ اختلاف التشغيلة واللون</t>
  </si>
  <si>
    <t>ص 202، ص 203، ص 204، ملحق مصور ص 43</t>
  </si>
  <si>
    <t>MAT-024</t>
  </si>
  <si>
    <t>أرضيات الإيبوكسي (Epoxy Floor Coatings)</t>
  </si>
  <si>
    <t>نظام الطبقات (برايمر، طبقة أساس، طبقة نهائية)؛ السمك؛ مقاومة البري والكيماويات؛ مقاومة الانزلاق؛ نسبة الخلط وزمن الصلاحية</t>
  </si>
  <si>
    <t>تقارير الصانع للبري والالتصاق</t>
  </si>
  <si>
    <t>عينة لون ومساحة تجريبية</t>
  </si>
  <si>
    <t>ضمان الصانع والمقاول حسب العقد</t>
  </si>
  <si>
    <t>ASTM D4060؛ ASTM D7234؛ ASTM F2170</t>
  </si>
  <si>
    <t>قياس رطوبة الخرسانة؛ اختبار الالتصاق بالشد؛ قياس السمك</t>
  </si>
  <si>
    <t>قبل البدء ولكل منطقة</t>
  </si>
  <si>
    <t>عمر الخرسانة 28 يوما على الأقل وجافة تماما؛ خلط المصلب 8 دقائق؛ الالتصاق حسب بيانات الصانع</t>
  </si>
  <si>
    <t>العبوات الأصلية في مكان بارد جيد التهوية</t>
  </si>
  <si>
    <t>انتهاء الصلاحية؛ تبلور المادة؛ عبوات ناقصة المكونات</t>
  </si>
  <si>
    <t>ملحق مصور ص 44، ملحق مصور ص 45</t>
  </si>
  <si>
    <t>MAT-025</t>
  </si>
  <si>
    <t>نجارة وأبواب ومعادن</t>
  </si>
  <si>
    <t>WOOD</t>
  </si>
  <si>
    <t>الأخشاب والأبواب الخشبية (Timber and Wooden Doors)</t>
  </si>
  <si>
    <t>نوع الخشب ودرجته؛ أبعاد الحلوق والضلف؛ طريقة التجميع والوصلات؛ نوع القشرة أو الحشو؛ نظام الدهان</t>
  </si>
  <si>
    <t>شهادة منشأ الخشب؛ شهادة معالجة ضد الحشرات والفطريات</t>
  </si>
  <si>
    <t>تقرير محتوى الرطوبة</t>
  </si>
  <si>
    <t>باب عينة كامل بالحلق والخردوات</t>
  </si>
  <si>
    <t>المواصفات المصرية للنجارة المعمارية 2005؛ BS EN 942؛ ASTM D4442</t>
  </si>
  <si>
    <t>فحص عدد الحلقات والعقد والتشققات والتقوس؛ قياس الرطوبة</t>
  </si>
  <si>
    <t>لكل رسالة؛ ومراجعات مفاجئة بالورشة</t>
  </si>
  <si>
    <t>درجة أولى: ≥ 8 حلقات/2.5 سم، تشققات ≤ 1 مم؛ رطوبة ≤ 12% للمعرض للجو و≤ 18% لغيره</t>
  </si>
  <si>
    <t>تشوين مرتفع 15 سم عن الأرض في مكان مغطى جيد التهوية؛ دهان وجه أساس قبل التوريد</t>
  </si>
  <si>
    <t>تقوس أو التواء؛ عقد ميتة؛ فطريات؛ رطوبة زائدة</t>
  </si>
  <si>
    <t>ص 193، ص 194، ص 195، ص 196</t>
  </si>
  <si>
    <t>MAT-026</t>
  </si>
  <si>
    <t>METAL</t>
  </si>
  <si>
    <t>الخردوات (Ironmongery)</t>
  </si>
  <si>
    <t>جدول خردوات لكل باب (مفصلات، كوالين، أكر، مغلقات، مصدات)؛ المادة والتشطيب؛ درجة الأداء؛ نظام الماستر كي</t>
  </si>
  <si>
    <t>شهادة منشأ؛ شهادات الاختبار للخردوات المستخدمة في أبواب الحريق</t>
  </si>
  <si>
    <t>تقارير الصانع لعدد دورات التشغيل</t>
  </si>
  <si>
    <t>لوحة خردوات معتمدة تحفظ لدى المهندس حتى نهاية المشروع</t>
  </si>
  <si>
    <t>BS EN 1935؛ BS EN 12209؛ BS EN 1154؛ BS EN 1125؛ ANSI/BHMA A156</t>
  </si>
  <si>
    <t>مطابقة التوريد للوحة المعتمدة وبلد المنشأ</t>
  </si>
  <si>
    <t>مطابقة اللوحة المعتمدة والمواصفة</t>
  </si>
  <si>
    <t>في عبواتها الأصلية بمخزن مغلق حتى التركيب</t>
  </si>
  <si>
    <t>اختلاف الصنف أو التشطيب أو المنشأ عن المعتمد؛ صدأ أو خدوش</t>
  </si>
  <si>
    <t>ص 199، ص 210، ص 212، ص 216</t>
  </si>
  <si>
    <t>MAT-027</t>
  </si>
  <si>
    <t>شبابيك الألمنيوم والزجاج (Aluminium Windows and Glass)</t>
  </si>
  <si>
    <t>القطاعات وسماكاتها؛ نوع المعالجة (أنودايز أو بودرة)؛ نوع الزجاج وسمكه؛ الخردوات وشرائط العزل؛ أداء الهواء والماء والرياح</t>
  </si>
  <si>
    <t>شهادة منشأ للقطاعات والزجاج؛ شهادة الصانع لسمك الطلاء</t>
  </si>
  <si>
    <t>تقارير أداء النظام للهواء والماء وضغط الرياح</t>
  </si>
  <si>
    <t>قطاع ركني مجمع بالزجاج والخردوات قبل التعاقد؛ ورسومات تصنيع معتمدة</t>
  </si>
  <si>
    <t>خطاب ضمان على المواد والمصنعية عامان من الاستلام الابتدائي أو حسب العقد</t>
  </si>
  <si>
    <t>AAMA 2604؛ AAMA 2605؛ ASTM C1036؛ BS EN 12150؛ ASTM E283؛ ASTM E331</t>
  </si>
  <si>
    <t>سمك الأنودايز بمعمل متخصص؛ سمك الزجاج؛ اختبار الماء المضغوط عند الاستلام</t>
  </si>
  <si>
    <t>عينة عشوائية من التوريد؛ والماء عند الاستلام خاصة مناطق التجميع</t>
  </si>
  <si>
    <t>أنودايز 12 إلى 25 ميكرون حسب تلوث الجو؛ زجاج ≥ 4 مم حتى 0.50 م2 و6 مم حتى 3.30 م2 و≥ 8 مم للأكبر</t>
  </si>
  <si>
    <t>القطاعات بشريط الحماية وبطاقة الصانع؛ تخزين في مكان مغطى بعيدا عن مواد البناء</t>
  </si>
  <si>
    <t>خدوش أو تفاوت لون؛ سمك قطاع أو زجاج أقل من المعتمد؛ غياب شريط الحماية</t>
  </si>
  <si>
    <t>ص 210، ص 211، ص 212، ص 213، ص 295</t>
  </si>
  <si>
    <t>MAT-028</t>
  </si>
  <si>
    <t>الأبواب المعدنية (Steel Doors)</t>
  </si>
  <si>
    <t>سمك صاج الضلفة والحلق؛ الحشو؛ التقويات؛ اتجاه الفتح؛ أماكن المفصلات والكوالين؛ نظام الدهان</t>
  </si>
  <si>
    <t>اعتماد المصنع المورد</t>
  </si>
  <si>
    <t>تقارير الصانع</t>
  </si>
  <si>
    <t>عينة قطاع في ركن الباب؛ باب عينة كامل؛ لوحة الخردوات</t>
  </si>
  <si>
    <t>ANSI/SDI A250.8؛ ASTM A653</t>
  </si>
  <si>
    <t>قياس سمك الصاج والأبعاد؛ فحص فتحات المسامير والكوالين</t>
  </si>
  <si>
    <t>تقويات كل 15 سم؛ فراغ أسفل الضلفة ≤ 19 مم والحمامات 30 مم؛ مطابقة رسومات التصنيع</t>
  </si>
  <si>
    <t>رص رأسي في مكان مغطى مع حماية الدهان</t>
  </si>
  <si>
    <t>صدأ أو انبعاج؛ صاج أرق من المعتمد؛ عدم مطابقة الرسومات</t>
  </si>
  <si>
    <t>ص 199، ص 200</t>
  </si>
  <si>
    <t>MAT-029</t>
  </si>
  <si>
    <t>أبواب الحريق (Fire Rated Doors)</t>
  </si>
  <si>
    <t>درجة مقاومة الحريق بالدقائق؛ مكونات الباب والحلق والزجاج والخردوات المختبرة معه؛ مانعات الدخان والمغلقات</t>
  </si>
  <si>
    <t>شهادة اختبار الباب ضمن الحلق من جهة معتمدة؛ إدراج طرف ثالث UL أو Intertek؛ اعتماد الدفاع المدني</t>
  </si>
  <si>
    <t>تقرير اختبار الحريق للتصميم المورد</t>
  </si>
  <si>
    <t>باب عينة؛ ومخطط أماكن الأبواب ومدد مقاومتها</t>
  </si>
  <si>
    <t>شهادة ضمان حسب العقد</t>
  </si>
  <si>
    <t>NFPA 80؛ NFPA 252؛ UL 10C؛ BS EN 1634-1؛ SBC 801</t>
  </si>
  <si>
    <t>فحص لوحة البيانات (Label) لكل باب وحلق؛ مطابقة الخردوات للمدرج</t>
  </si>
  <si>
    <t>كل باب</t>
  </si>
  <si>
    <t>شهادة بالمدة المطلوبة المتناسبة مع مقاومة الجدار؛ اللوحة سليمة غير مدهونة حتى الاستلام الابتدائي</t>
  </si>
  <si>
    <t>مكان مغطى جاف مع حماية اللوحات من الطلاء والإزالة</t>
  </si>
  <si>
    <t>غياب اللوحة أو الشهادة؛ خردوات غير مدرجة؛ تعديل الباب بالموقع</t>
  </si>
  <si>
    <t>ص 200، ص 201</t>
  </si>
  <si>
    <t>MAT-030</t>
  </si>
  <si>
    <t>صحي</t>
  </si>
  <si>
    <t>PLUMB</t>
  </si>
  <si>
    <t>مواسير uPVC (uPVC Pipes)</t>
  </si>
  <si>
    <t>الاستخدام (صرف أو تغذية)؛ القطر الخارجي والسمك والفئة؛ نوع الوصلات (لصق أو جوان)؛ الغراء والجوانات</t>
  </si>
  <si>
    <t>شهادة مطابقة من المصنع؛ شهادة مطابقة سابر SASO أو علامة الجودة المصرية</t>
  </si>
  <si>
    <t>تقارير الصانع للأبعاد والضغط ومقاومة الصدم</t>
  </si>
  <si>
    <t>عينة ماسورة وقطع من كل قطر</t>
  </si>
  <si>
    <t>BS EN 1329؛ BS EN 1401؛ ASTM D2665؛ ASTM D1785؛ ISO 1452</t>
  </si>
  <si>
    <t>فحص الأبعاد والعلامات والمظهر؛ ثم اختبار الشبكة بعد التركيب</t>
  </si>
  <si>
    <t>لكل توريد؛ وكل شبكة قبل التغطية</t>
  </si>
  <si>
    <t>الأبعاد حسب المواصفة؛ صرف داخلي: عمود ماء 3 م دون تسريب أو هواء 250 مم عمود ماء</t>
  </si>
  <si>
    <t>رص أفقي مدعوم بالكامل في مكان مظلل؛ حماية الأطراف</t>
  </si>
  <si>
    <t>شروخ أو تشوه؛ علامات ناقصة؛ اختلاف الماركة أو القطر عن العينة</t>
  </si>
  <si>
    <t>ص 223، ص 225، ص 234</t>
  </si>
  <si>
    <t>MAT-031</t>
  </si>
  <si>
    <t>مواسير PPR (PPR Pipes)</t>
  </si>
  <si>
    <t>الفئة PN وSDR؛ الأقطار؛ حدود الحرارة والضغط؛ وصلات اللحام الحراري</t>
  </si>
  <si>
    <t>شهادة مطابقة من المصنع؛ شهادة صلاحية لمياه الشرب</t>
  </si>
  <si>
    <t>تقارير الصانع للضغط الهيدروستاتيكي</t>
  </si>
  <si>
    <t>عينة ماسورة وقطع</t>
  </si>
  <si>
    <t>DIN 8077؛ DIN 8078؛ ISO 15874</t>
  </si>
  <si>
    <t>فحص الأبعاد والعلامات؛ اختبار ضغط الشبكة بعد التركيب</t>
  </si>
  <si>
    <t>ضغط اختبار 1.5 مرة ضغط التشغيل (المعتاد 8 بار) دون هبوط؛ عزل الساخن ≥ 20 مم</t>
  </si>
  <si>
    <t>مكان مظلل بعيدا عن الأشعة فوق البنفسجية؛ رص أفقي</t>
  </si>
  <si>
    <t>خدوش عميقة أو تشوه؛ فئة PN أقل من المعتمدة</t>
  </si>
  <si>
    <t>ص 227، ص 229، ص 231</t>
  </si>
  <si>
    <t>MAT-032</t>
  </si>
  <si>
    <t>مواسير HDPE (HDPE Pipes)</t>
  </si>
  <si>
    <t>الفئة PN وSDR؛ الأقطار؛ درجة الراتنج PE100؛ طريقة اللحام (تناكبي أو كهربائي)</t>
  </si>
  <si>
    <t>شهادة مطابقة من المصنع؛ شهادة صلاحية لمياه الشرب؛ شهادات اللحامين</t>
  </si>
  <si>
    <t>تقارير الصانع للضغط والأبعاد</t>
  </si>
  <si>
    <t>عينة ماسورة</t>
  </si>
  <si>
    <t>ISO 4427؛ BS EN 12201</t>
  </si>
  <si>
    <t>فحص الأبعاد والعلامات؛ اختبار الضغط بعد التركيب؛ التعقيم</t>
  </si>
  <si>
    <t>لكل توريد؛ لكل جزء من الخط بعد ردم جزئي</t>
  </si>
  <si>
    <t>0.5 ضغط التشغيل 24 ساعة ثم 1.5 ضغط التشغيل ثابت نصف ساعة؛ تعقيم بالكلور 24 ساعة</t>
  </si>
  <si>
    <t>رص على أرضية مستوية خالية من الحصى؛ حماية الأطراف بأغطية</t>
  </si>
  <si>
    <t>خدوش أعمق من الحد المسموح؛ تشوه دائري؛ علامات ناقصة</t>
  </si>
  <si>
    <t>ص 240</t>
  </si>
  <si>
    <t>MAT-033</t>
  </si>
  <si>
    <t>مواسير الحديد الأسود والمجلفن (Black / Galvanized Steel Pipes)</t>
  </si>
  <si>
    <t>المواصفة والدرجة؛ السمك (Schedule 40)؛ ملحومة أو Seamless؛ الجلفنة؛ نوع الوصلات (قلاووظ، لحام، فلانشات، Grooved)</t>
  </si>
  <si>
    <t>شهادة المصنع لكل تشغيلة (Mill Certificate)؛ إدراج UL أو FM لمواسير ووصلات الحريق عند الطلب</t>
  </si>
  <si>
    <t>تقارير الاختبار الهيدروستاتيكي والأبعاد من المصنع</t>
  </si>
  <si>
    <t>عينة ماسورة ووصلات</t>
  </si>
  <si>
    <t>ASTM A53؛ ASTM A106؛ BS EN 10255؛ NFPA 13</t>
  </si>
  <si>
    <t>قياس السمك والقطر؛ فحص الجلفنة؛ اختبار هيدروستاتيكي بعد التركيب</t>
  </si>
  <si>
    <t>لكل توريد؛ والشبكة قبل التغطية</t>
  </si>
  <si>
    <t>حريق: 13.8 بار لمدة ساعتين دون فقد؛ منع لحام المجلفن؛ السمك حسب المواصفة</t>
  </si>
  <si>
    <t>على حوامل مرتفعة مغطاة؛ سد الأطراف</t>
  </si>
  <si>
    <t>صدأ أو تآكل؛ سمك أقل؛ تلف الجلفنة أو القلاووظ</t>
  </si>
  <si>
    <t>ص 274، ص 285، ص 286</t>
  </si>
  <si>
    <t>MAT-034</t>
  </si>
  <si>
    <t>المحابس (Valves)</t>
  </si>
  <si>
    <t>النوع (بوابة، كروية، فراشة، عدم رجوع، تخفيض ضغط)؛ فئة الضغط PN؛ مادة الجسم والحشو؛ نوع التوصيل</t>
  </si>
  <si>
    <t>شهادة اختبار المصنع؛ إدراج UL أو FM لمحابس الحريق</t>
  </si>
  <si>
    <t>تقرير اختبار الضغط والإحكام من المصنع</t>
  </si>
  <si>
    <t>محبس عينة من كل نوع</t>
  </si>
  <si>
    <t>API 598؛ BS EN 12266-1؛ NFPA 13</t>
  </si>
  <si>
    <t>فحص لوحة البيانات والفئة والمادة</t>
  </si>
  <si>
    <t>مطابقة الفئة والمادة؛ محبس تخفيض الضغط يضبط على 5.5 بار</t>
  </si>
  <si>
    <t>عبوات أصلية مغلقة الفتحات في مخزن جاف</t>
  </si>
  <si>
    <t>فئة ضغط أقل؛ تلف الجسم أو القلاووظ؛ غياب لوحة البيانات</t>
  </si>
  <si>
    <t>ص 229</t>
  </si>
  <si>
    <t>MAT-035</t>
  </si>
  <si>
    <t>المضخات (Pumps)</t>
  </si>
  <si>
    <t>منحنى الأداء (التصرف، الرفع، الكفاءة، NPSH)؛ قدرة المحرك ودرجة الحماية؛ مواد الجسم والدفاعة؛ لوحة التحكم</t>
  </si>
  <si>
    <t>شهادة اختبار الأداء بالمصنع؛ إدراج UL أو FM لمضخات الحريق؛ شهادة منشأ وبوليصة الشحن</t>
  </si>
  <si>
    <t>تقرير اختبار الأداء بالمصنع</t>
  </si>
  <si>
    <t>شهادة ضمان الصانع مع قائمة قطع الغيار</t>
  </si>
  <si>
    <t>ISO 9906؛ NFPA 20</t>
  </si>
  <si>
    <t>مطابقة لوحة البيانات للكتالوج؛ اختبار تشغيل بالموقع</t>
  </si>
  <si>
    <t>كل مضخة</t>
  </si>
  <si>
    <t>مضخات الحريق: ضغط 5.5 إلى 7 بار عبر خط الراجع وتشغيل آلي</t>
  </si>
  <si>
    <t>في عبوات المصنع بمكان مغطى؛ سد الفتحات</t>
  </si>
  <si>
    <t>اختلاف البيانات عن المعتمد؛ تلف أثناء النقل</t>
  </si>
  <si>
    <t>ص 287، ص 294</t>
  </si>
  <si>
    <t>MAT-036</t>
  </si>
  <si>
    <t>TANK</t>
  </si>
  <si>
    <t>خزانات المياه GRP / PE (Water Tanks)</t>
  </si>
  <si>
    <t>السعة والأبعاد؛ مادة الألواح أو الجسم؛ السمك؛ الوصلات والفتحات والسلالم؛ الدعامات</t>
  </si>
  <si>
    <t>شهادة صلاحية المواد لمياه الشرب؛ شهادة مطابقة من المصنع</t>
  </si>
  <si>
    <t>لوح أو قطعة عينة</t>
  </si>
  <si>
    <t>BS EN 13280؛ NSF/ANSI 61</t>
  </si>
  <si>
    <t>اختبار امتلاء بعد التركيب؛ تعقيم الخزان</t>
  </si>
  <si>
    <t>كل خزان قبل التشغيل</t>
  </si>
  <si>
    <t>عدم التسرب؛ تعقيم بمحلول كلور 50 مجم/لتر لمدة 24 ساعة؛ فتحة دخول ≥ 60 سم</t>
  </si>
  <si>
    <t>مكان مستو محمي من الصدم والشمس</t>
  </si>
  <si>
    <t>شروخ أو تشوه الألواح؛ مواد غير صالحة لمياه الشرب</t>
  </si>
  <si>
    <t>ص 146، ص 231، ص 232، ص 297</t>
  </si>
  <si>
    <t>MAT-037</t>
  </si>
  <si>
    <t>الأجهزة الصحية (Sanitary Fixtures)</t>
  </si>
  <si>
    <t>النوع والمقاسات؛ المادة (بورسلين، ستانلس)؛ معدلات التدفق والطرد؛ الخلاطات والملحقات</t>
  </si>
  <si>
    <t>شهادة منشأ؛ شهادة مطابقة سابر SASO ومتطلبات ترشيد المياه</t>
  </si>
  <si>
    <t>عينة من كل جهاز وخلاط</t>
  </si>
  <si>
    <t>ASME A112.19.2؛ BS EN 997</t>
  </si>
  <si>
    <t>فحص المظهر؛ تجربة الخلاطات وصناديق الطرد بعد التركيب</t>
  </si>
  <si>
    <t>كل جهاز</t>
  </si>
  <si>
    <t>ضغط وسرعة تدفق مناسبان؛ لا تسرب ولا انسداد</t>
  </si>
  <si>
    <t>العبوات الأصلية حتى التركيب</t>
  </si>
  <si>
    <t>كسر أو شرخ أو اختلاف اللون عن العينة</t>
  </si>
  <si>
    <t>ص 299</t>
  </si>
  <si>
    <t>MAT-038</t>
  </si>
  <si>
    <t>كهرباء</t>
  </si>
  <si>
    <t>ELEC</t>
  </si>
  <si>
    <t>كابلات الجهد المنخفض (LV Cables)</t>
  </si>
  <si>
    <t>عدد القلوب والمقطع؛ مادة الموصل والعزل والغلاف (XLPE أو PVC، مسلح أو غير مسلح)؛ جهد التشغيل؛ مقاومة اللهب</t>
  </si>
  <si>
    <t>شهادة الاختبارات الروتينية بالمصنع؛ شهادة مطابقة سابر SASO أو علامة الجودة المصرية؛ شهادة منشأ</t>
  </si>
  <si>
    <t>تقارير الصانع للاختبارات الروتينية والنوعية</t>
  </si>
  <si>
    <t>عينات من أنواع الكابلات والأسلاك مثبتة على لوح</t>
  </si>
  <si>
    <t>IEC 60502-1؛ IEC 60228؛ IEC 60227</t>
  </si>
  <si>
    <t>قياس الاستمرارية؛ مقاومة العزل (Megger)</t>
  </si>
  <si>
    <t>عند التسليم وقبل التشغيل</t>
  </si>
  <si>
    <t>أقل مقطع للإنارة 1.5 مم2 (SBC 401)؛ المقابس 3 مم2 (كود مصري)؛ العزل حسب المواصفات</t>
  </si>
  <si>
    <t>بكرات قائمة على أرضية مستوية؛ سد الأطراف؛ حماية من الشمس</t>
  </si>
  <si>
    <t>تلف الغلاف؛ أطراف مفتوحة؛ مقطع أو نوع مخالف للمعتمد</t>
  </si>
  <si>
    <t>ص 251، ص 252، ص 257، ص 258، ص 259</t>
  </si>
  <si>
    <t>MAT-039</t>
  </si>
  <si>
    <t>المواسير والمجاري وحوامل الكابلات (Conduits, Trunking and Cable Trays)</t>
  </si>
  <si>
    <t>المادة (PVC أو صلب مجلفن)؛ الأقطار والسماكات؛ الملحقات والعلب؛ تصنيف الصدم والحريق</t>
  </si>
  <si>
    <t>عينات كل مقاسات المواسير وملحقاتها؛ عينات الحوامل وقطع الوصل على لوحة</t>
  </si>
  <si>
    <t>BS EN 61386؛ BS EN 50085؛ IEC 61537</t>
  </si>
  <si>
    <t>فحص المقاسات والسماكة ومطابقة العينات</t>
  </si>
  <si>
    <t>حوامل الصلب المجلفن ≥ 1.5 مم؛ مجاري إنذار الحريق مقاومة ساعتين</t>
  </si>
  <si>
    <t>تشوين المواسير 3 طبقات كحد أقصى بعيدا عن الشمس والحرارة</t>
  </si>
  <si>
    <t>تشقق أو تشوه؛ تلف الجلفنة؛ اختلاف عن العينة</t>
  </si>
  <si>
    <t>ص 244، ص 254، ص 255</t>
  </si>
  <si>
    <t>MAT-040</t>
  </si>
  <si>
    <t>لوحات التوزيع (Distribution Boards)</t>
  </si>
  <si>
    <t>مخطط تصنيع بالمكونات؛ القواطع وسعاتها وقدرة القطع؛ البسبارات؛ درجة الحماية IP؛ المخطط الأحادي SLD</t>
  </si>
  <si>
    <t>شهادات الاختبار النوعي للتجميعة؛ شهادة منشأ القواطع</t>
  </si>
  <si>
    <t>تقرير الاختبار الروتيني بالمصنع</t>
  </si>
  <si>
    <t>مطابقة اللوحة لعينة أو نموذج معتمد</t>
  </si>
  <si>
    <t>IEC 61439-1؛ IEC 61439-3</t>
  </si>
  <si>
    <t>اختبار العزل قبل التشغيل؛ فحص المكونات والبطاقة</t>
  </si>
  <si>
    <t>كل لوحة</t>
  </si>
  <si>
    <t>صاج ≥ 1.5 مم؛ مستوى عزل ≥ 660 فولت؛ IP40 داخل المبنى؛ بطاقة بالجهد والأطوار</t>
  </si>
  <si>
    <t>مكان جاف مغلق في عبوات المصنع</t>
  </si>
  <si>
    <t>مكونات مخالفة للمخطط المعتمد؛ صدأ أو انبعاج</t>
  </si>
  <si>
    <t>ص 262، ص 263، ص 264</t>
  </si>
  <si>
    <t>MAT-041</t>
  </si>
  <si>
    <t>وحدات الإضاءة (Light Fixtures)</t>
  </si>
  <si>
    <t>النوع والقدرة؛ الفيض الضوئي والكفاءة؛ درجة حرارة اللون؛ درجة الحماية IP؛ المشغل؛ حسابات الإضاءة</t>
  </si>
  <si>
    <t>شهادة مطابقة سابر SASO وبطاقة كفاءة الطاقة؛ شهادة منشأ</t>
  </si>
  <si>
    <t>تقارير الصانع الضوئية (ملف IES)</t>
  </si>
  <si>
    <t>وحدة عينة من كل نوع</t>
  </si>
  <si>
    <t>IEC 60598-1</t>
  </si>
  <si>
    <t>قياس شدة الاستضاءة بعد التشغيل</t>
  </si>
  <si>
    <t>بعد التركيب لكل فراغ</t>
  </si>
  <si>
    <t>IP55 للأماكن الرطبة والخارجية؛ IP68 للغاطسة؛ الاستضاءة حسب الاستخدام والتصميم</t>
  </si>
  <si>
    <t>في عبوات المصنع بمكان جاف</t>
  </si>
  <si>
    <t>كسر أو اختلاف عن العينة؛ درجة حماية أقل</t>
  </si>
  <si>
    <t>ص 260، ص 299</t>
  </si>
  <si>
    <t>MAT-042</t>
  </si>
  <si>
    <t>حريق</t>
  </si>
  <si>
    <t>FIRE</t>
  </si>
  <si>
    <t>أجهزة إنذار الحريق (Fire Alarm System Devices)</t>
  </si>
  <si>
    <t>لوحة التحكم FACP؛ الكواشف (دخان، حرارة)؛ أزرار النداء؛ أجهزة التنبيه؛ حسابات البطاريات؛ مخططات التوزيع</t>
  </si>
  <si>
    <t>إدراج UL أو اعتماد FM أو شهادة EN 54؛ اعتماد الدفاع المدني</t>
  </si>
  <si>
    <t>عينة من كل جهاز</t>
  </si>
  <si>
    <t>NFPA 72؛ BS EN 54؛ UL 268؛ UL 521؛ UL 864</t>
  </si>
  <si>
    <t>اختبار الكواشف (مجفف شعر وAerosol)؛ إشارة الخطأ؛ الأزرار؛ شدة الصوت</t>
  </si>
  <si>
    <t>عينة من كل منطقة؛ 100% من الأزرار</t>
  </si>
  <si>
    <t>إنذار على المنطقة الصحيحة؛ الصوت ≥ 15 ديسيبل فوق الضوضاء؛ إنذار تدفق الرشاشات خلال 90 ثانية</t>
  </si>
  <si>
    <t>أجهزة غير مدرجة أو مخالفة للعينة</t>
  </si>
  <si>
    <t>ص 268، ص 270، ص 302</t>
  </si>
  <si>
    <t>MAT-043</t>
  </si>
  <si>
    <t>الرشاشات ووصلات الحريق (Sprinklers and Fire Fighting Fittings)</t>
  </si>
  <si>
    <t>نوع الرشاش ومعامل K ودرجة الحرارة وزمن الاستجابة؛ الوصلات والمحابس ومفاتيح التدفق؛ صناديق الحريق</t>
  </si>
  <si>
    <t>إدراج UL أو اعتماد FM؛ اعتماد الدفاع المدني</t>
  </si>
  <si>
    <t>عينة من كل رشاش ووصلة</t>
  </si>
  <si>
    <t>NFPA 13؛ UL 199</t>
  </si>
  <si>
    <t>مطابقة بيانات الرشاش؛ اختبار هيدروستاتيكي للشبكة</t>
  </si>
  <si>
    <t>لكل توريد؛ الشبكة قبل التغطية</t>
  </si>
  <si>
    <t>13.8 بار لمدة ساعتين دون فقد؛ قطع غيار الرشاشات حسب العدد</t>
  </si>
  <si>
    <t>العبوات الأصلية بعيدا عن الحرارة</t>
  </si>
  <si>
    <t>رشاش مطلي أو تالف؛ غير مدرج</t>
  </si>
  <si>
    <t>ص 285، ص 298</t>
  </si>
  <si>
    <t>MAT-044</t>
  </si>
  <si>
    <t>تكييف</t>
  </si>
  <si>
    <t>HVAC</t>
  </si>
  <si>
    <t>مجاري الهواء (HVAC Ducts)</t>
  </si>
  <si>
    <t>نوع الصاج ودرجة الجلفنة؛ السمك لكل مقاس؛ فئة الضغط؛ الوصلات والتقويات والإحكام</t>
  </si>
  <si>
    <t>شهادة المصنع للصاج؛ بيان شركة التصنيع</t>
  </si>
  <si>
    <t>عينات الصاج والعزل والغراء وإكسسوارات التعليق على لوح</t>
  </si>
  <si>
    <t>SMACNA HVAC Duct Construction Standards؛ ASTM A653</t>
  </si>
  <si>
    <t>قياس سمك الصاج؛ اختبار التسرب</t>
  </si>
  <si>
    <t>لكل توريد؛ وبالموقع قبل العزل لأطوال ≤ 30 م رأسي و45 م أفقي</t>
  </si>
  <si>
    <t>جلفنة G90؛ صاج 0.55 مم حتى 300 مم و0.7 مم حتى 750 مم و0.85 مم حتى 1050 مم</t>
  </si>
  <si>
    <t>مكان مغطى؛ سد الفتحات لمنع الأتربة</t>
  </si>
  <si>
    <t>صاج أرق؛ تلف الجلفنة؛ وصلات غير محكمة</t>
  </si>
  <si>
    <t>ص 274، ص 276، ص 278</t>
  </si>
  <si>
    <t>MAT-045</t>
  </si>
  <si>
    <t>عزل مجاري الهواء (Duct Insulation)</t>
  </si>
  <si>
    <t>نوع العازل (صوف زجاجي، مطاط)؛ السمك والكثافة؛ معامل التوصيل؛ حاجز البخار؛ تصنيف الحريق</t>
  </si>
  <si>
    <t>شهادة مطابقة من المصنع؛ تقرير انتشار اللهب والدخان</t>
  </si>
  <si>
    <t>عينة مثبتة على لوح</t>
  </si>
  <si>
    <t>ASTM C553؛ ASTM C1071؛ ASTM E84</t>
  </si>
  <si>
    <t>قياس السمك والكثافة</t>
  </si>
  <si>
    <t>داخلي 1 بوصة بكثافة 24 كجم/م3؛ خارجي 2 بوصة بكثافة 48 كجم/م3؛ أحزمة كل 30 سم</t>
  </si>
  <si>
    <t>مكان جاف مغطى</t>
  </si>
  <si>
    <t>عزل مبلل أو ممزق؛ سمك أقل</t>
  </si>
  <si>
    <t>ص 274، ص 278</t>
  </si>
  <si>
    <t>MAT-046</t>
  </si>
  <si>
    <t>المبردات ووحدات التكييف (Chillers and AC Units)</t>
  </si>
  <si>
    <t>السعة وكفاءة الطاقة؛ نوع وسيط التبريد؛ مستوى الضوضاء؛ الاهتزاز؛ البيانات الكهربائية؛ موانع الاهتزاز</t>
  </si>
  <si>
    <t>شهادة اختبار الأداء بالمصنع؛ بطاقة كفاءة الطاقة SASO؛ شهادة منشأ وبوليصة الشحن</t>
  </si>
  <si>
    <t>تقرير اختبار الأداء AHRI</t>
  </si>
  <si>
    <t>شهادة ضمان الصانع؛ اختبار الثقة 30 يوما خلال عام الضمان</t>
  </si>
  <si>
    <t>AHRI 550/590؛ AHRI 210/240؛ ASHRAE 15</t>
  </si>
  <si>
    <t>فحص المطابقة للكتالوجات المعتمدة وجداول الكميات؛ اختبار وضبط وموازنة TAB</t>
  </si>
  <si>
    <t>كل وحدة؛ وقبل التسليم</t>
  </si>
  <si>
    <t>مطابقة الكتالوج المعتمد؛ الحرارة والرطوبة والضوضاء حسب المواصفات</t>
  </si>
  <si>
    <t>في عبوات المصنع بمكان محمي</t>
  </si>
  <si>
    <t>اختلاف السعة أو البيانات عن المعتمد</t>
  </si>
  <si>
    <t>ص 280، ص 281، ص 298</t>
  </si>
  <si>
    <t>MAT-047</t>
  </si>
  <si>
    <t>مصاعد</t>
  </si>
  <si>
    <t>LIFT</t>
  </si>
  <si>
    <t>المصاعد (Elevators)</t>
  </si>
  <si>
    <t>الحمولة والسرعة وعدد الوقفات؛ أبعاد البئر وعمق الحفرة (غالبا 100 إلى 170 سم) قبل صب أرضية البئر؛ نوع الماكينة؛ التشطيبات؛ أنظمة السلامة</t>
  </si>
  <si>
    <t>شهادة منشأ موثقة من السفارة للمصعد المستورد؛ شهادة مطابقة الصانع</t>
  </si>
  <si>
    <t>تقارير وشهادات اختبار المصاعد</t>
  </si>
  <si>
    <t>عينات التشطيبات</t>
  </si>
  <si>
    <t>ضمان غالبا 5 سنوات حسب العقد</t>
  </si>
  <si>
    <t>BS EN 81-20؛ BS EN 81-50؛ ASME A17.1</t>
  </si>
  <si>
    <t>اختبار التشغيل والسلامة عند الاستلام</t>
  </si>
  <si>
    <t>كل مصعد</t>
  </si>
  <si>
    <t>حسب EN 81-20 وتقرير جهة الفحص</t>
  </si>
  <si>
    <t>في صناديق المصنع بمكان آمن جاف</t>
  </si>
  <si>
    <t>مكونات مخالفة؛ غياب شهادة المنشأ</t>
  </si>
  <si>
    <t>ص 103، ص 288، ص 289، ص 297</t>
  </si>
  <si>
    <t>MAT-048</t>
  </si>
  <si>
    <t>أعمال خارجية</t>
  </si>
  <si>
    <t>ROAD</t>
  </si>
  <si>
    <t>الخلطة الأسفلتية الساخنة (Hot Mix Asphalt)</t>
  </si>
  <si>
    <t>تصميم الخلطة (Job Mix Formula) لطبقتي Base وWearing؛ نوع البيتومين؛ تدرج الركام</t>
  </si>
  <si>
    <t>اعتماد الخلاطة؛ شهادة البيتومين</t>
  </si>
  <si>
    <t>تقارير مارشال والاستخلاص</t>
  </si>
  <si>
    <t>ASTM D6927؛ ASTM D2172؛ ASTM D946</t>
  </si>
  <si>
    <t>حرارة المخلوط؛ مارشال والوزن النوعي؛ الاستخلاص؛ قلب لقياس السمك والكثافة</t>
  </si>
  <si>
    <t>مارشال يوميا وواحد لكل 1000 طن؛ استخلاص لكل مارشال؛ 3 قلوب كل 836 م2؛ الحرارة لكل سيارة</t>
  </si>
  <si>
    <t>حرارة 120 إلى 160 °م؛ مطابقة الخلطة المعتمدة؛ تحقيق السمك</t>
  </si>
  <si>
    <t>لا تخزين؛ سيارات مغطاة</t>
  </si>
  <si>
    <t>حرارة خارج الحدود؛ سمك ناقص</t>
  </si>
  <si>
    <t>ص 150، ص 151، ص 152، ملحق مصور ص 27</t>
  </si>
  <si>
    <t>MAT-049</t>
  </si>
  <si>
    <t>البردورات (Curbstones)</t>
  </si>
  <si>
    <t>الأبعاد والشكل؛ المقاومة والامتصاص</t>
  </si>
  <si>
    <t>اعتماد المصنع</t>
  </si>
  <si>
    <t>تقارير الكسر والامتصاص والكبريتات والسيليكا</t>
  </si>
  <si>
    <t>عينة بردورة</t>
  </si>
  <si>
    <t>BS EN 1340</t>
  </si>
  <si>
    <t>قوة الكسر؛ امتصاص الماء؛ نسبة الكبريتات والسيليكا</t>
  </si>
  <si>
    <t>8 عينات للاعتماد ثم 4 لكل 1000 م.ط</t>
  </si>
  <si>
    <t>حسب المواصفات؛ خالية من الكسور والتعشيش</t>
  </si>
  <si>
    <t>رص على طبالي</t>
  </si>
  <si>
    <t>كسر أو تعشيش؛ مخالفة العينة</t>
  </si>
  <si>
    <t>ص 152</t>
  </si>
  <si>
    <t>MAT-050</t>
  </si>
  <si>
    <t>بلاط الإنترلوك (Interlock Pavers)</t>
  </si>
  <si>
    <t>الأبعاد والسمك؛ اللون والشكل؛ المقاومة</t>
  </si>
  <si>
    <t>تقارير التحمل والامتصاص والكلوريد والكبريتات</t>
  </si>
  <si>
    <t>عينات ومخطط ألوان وتشكيلات</t>
  </si>
  <si>
    <t>ASTM C936؛ BS EN 1338</t>
  </si>
  <si>
    <t>قوة التحمل؛ امتصاص الماء؛ الكلوريد؛ الكبريتات</t>
  </si>
  <si>
    <t>15 وحدة لكل 1000 م2: 10 للتحمل و3 للامتصاص و1 للكلوريد و1 للكبريتات</t>
  </si>
  <si>
    <t>حسب المواصفات</t>
  </si>
  <si>
    <t>كسر أو تفاوت لون</t>
  </si>
  <si>
    <t>ص 206</t>
  </si>
  <si>
    <t>MAT-051</t>
  </si>
  <si>
    <t>SOIL</t>
  </si>
  <si>
    <t>مبيدات النمل الأبيض (Termite Treatment Chemicals)</t>
  </si>
  <si>
    <t>المادة الفعالة وتركيزها؛ معدل الرش؛ طريقة التطبيق</t>
  </si>
  <si>
    <t>تسجيل المبيد لدى الجهة المختصة؛ اعتماد شركة متخصصة ذات خبرة</t>
  </si>
  <si>
    <t>شهادة تحليل المادة من الصانع</t>
  </si>
  <si>
    <t>ضمان الشركة غالبا 5 إلى 10 سنوات</t>
  </si>
  <si>
    <t>مواصفة المشروع وبيانات الصانع؛ AS 3660.1 كمرجع</t>
  </si>
  <si>
    <t>مراجعة معدل الرش؛ التغطية والصب مباشرة</t>
  </si>
  <si>
    <t>كل منطقة</t>
  </si>
  <si>
    <t>5 إلى 6 لتر/م2؛ التغطية والصب خلال 24 ساعة</t>
  </si>
  <si>
    <t>مكان مغلق آمن</t>
  </si>
  <si>
    <t>انتهاء الصلاحية؛ عبوات غير مسجلة</t>
  </si>
  <si>
    <t>ص 102</t>
  </si>
  <si>
    <t>سجل طلبات فحص المواد MIR Log</t>
  </si>
  <si>
    <t>اختر المادة من القائمة فتظهر المستندات والفحوص المطلوبة تلقائيا من ورقة Requirements. الأعمدة الزرقاء مدخلات.</t>
  </si>
  <si>
    <t>المشروع:</t>
  </si>
  <si>
    <t>المقاول:</t>
  </si>
  <si>
    <t>الإجمالي</t>
  </si>
  <si>
    <t>A+B</t>
  </si>
  <si>
    <t>C</t>
  </si>
  <si>
    <t>D</t>
  </si>
  <si>
    <t>متأخر</t>
  </si>
  <si>
    <t>رقم MIR</t>
  </si>
  <si>
    <t>المراجعة</t>
  </si>
  <si>
    <t>تاريخ الطلب</t>
  </si>
  <si>
    <t>كود المادة</t>
  </si>
  <si>
    <t>المستندات المطلوبة</t>
  </si>
  <si>
    <t>الفحص عند الاستلام والمعدل</t>
  </si>
  <si>
    <t>المورد / المصنع</t>
  </si>
  <si>
    <t>الكمية</t>
  </si>
  <si>
    <t>الوحدة</t>
  </si>
  <si>
    <t>موقع الاستخدام</t>
  </si>
  <si>
    <t>مرجع اعتماد العينة Submittal</t>
  </si>
  <si>
    <t>المستندات مكتملة</t>
  </si>
  <si>
    <t>تاريخ الفحص</t>
  </si>
  <si>
    <t>تاريخ الرد</t>
  </si>
  <si>
    <t>كود الاعتماد</t>
  </si>
  <si>
    <t>معنى الكود</t>
  </si>
  <si>
    <t>مدة الرد (أيام تقويمية)</t>
  </si>
  <si>
    <t>مدة الرد (أيام عمل)</t>
  </si>
  <si>
    <t>ضمن المدة</t>
  </si>
  <si>
    <t>حالة المادة</t>
  </si>
  <si>
    <t>ملاحظات الاستشاري</t>
  </si>
  <si>
    <t>المفتش</t>
  </si>
  <si>
    <t>الإعدادات والقوائم</t>
  </si>
  <si>
    <t>الخلايا الزرقاء على خلفية صفراء مدخلات. مدة الرد المستهدفة افتراضية (Estimate) تعدل حسب العقد.</t>
  </si>
  <si>
    <t>المشروع</t>
  </si>
  <si>
    <t>اسم المشروع</t>
  </si>
  <si>
    <t>المقاول</t>
  </si>
  <si>
    <t>اسم المقاول</t>
  </si>
  <si>
    <t>مدة الرد المستهدفة (أيام عمل)</t>
  </si>
  <si>
    <t>عطلة نهاية الأسبوع (كود NETWORKDAYS.INTL)</t>
  </si>
  <si>
    <t>7 = الجمعة والسبت (السعودية ومصر)، 1 = السبت والأحد</t>
  </si>
  <si>
    <t>إعداد</t>
  </si>
  <si>
    <t>م/ أحمد فتحي، مدير المشاريع</t>
  </si>
  <si>
    <t>المعنى</t>
  </si>
  <si>
    <t>الإجراء</t>
  </si>
  <si>
    <t>A</t>
  </si>
  <si>
    <t>معتمد</t>
  </si>
  <si>
    <t>يسمح بالتوريد والاستخدام</t>
  </si>
  <si>
    <t>B</t>
  </si>
  <si>
    <t>معتمد مع ملاحظات</t>
  </si>
  <si>
    <t>يسمح بالاستخدام مع تنفيذ الملاحظات دون إعادة تقديم</t>
  </si>
  <si>
    <t>مرفوض، يعدل ويعاد التقديم</t>
  </si>
  <si>
    <t>لا يستخدم حتى إعادة التقديم والاعتماد</t>
  </si>
  <si>
    <t>مرفوض</t>
  </si>
  <si>
    <t>يرفع من الموقع ويستبدل بمادة مطابقة</t>
  </si>
  <si>
    <t>نعم / لا</t>
  </si>
  <si>
    <t>نعم</t>
  </si>
  <si>
    <t>لا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</si>
</sst>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1"/>
      <color theme="1"/>
      <name val="Arial"/>
      <family val="2"/>
      <scheme val="minor"/>
    </font>
    <font>
      <b/>
      <sz val="14"/>
      <color rgb="FF052976"/>
      <name val="Almarai"/>
    </font>
    <font>
      <i/>
      <sz val="9"/>
      <color rgb="FF5B6475"/>
      <name val="Almarai"/>
    </font>
    <font>
      <b/>
      <sz val="10"/>
      <color rgb="FFFFFFFF"/>
      <name val="Almarai"/>
    </font>
    <font>
      <sz val="10"/>
      <color rgb="FF000000"/>
      <name val="Almarai"/>
    </font>
    <font>
      <sz val="10"/>
      <color rgb="FF0000FF"/>
      <name val="Almarai"/>
    </font>
    <font>
      <sz val="9"/>
      <color rgb="FF5B6475"/>
      <name val="Almarai"/>
    </font>
    <font>
      <b/>
      <sz val="11"/>
      <name val="Almarai"/>
    </font>
    <font>
      <sz val="10"/>
      <color rgb="FF008000"/>
      <name val="Almarai"/>
    </font>
    <font>
      <b/>
      <sz val="11"/>
      <color rgb="FF052976"/>
      <name val="Almarai"/>
    </font>
    <font>
      <sz val="11"/>
      <color theme="1"/>
      <name val="Almarai"/>
    </font>
  </fonts>
  <fills count="5">
    <fill>
      <patternFill patternType="none"/>
    </fill>
    <fill>
      <patternFill patternType="gray125"/>
    </fill>
    <fill>
      <patternFill patternType="solid">
        <fgColor rgb="FF052976"/>
      </patternFill>
    </fill>
    <fill>
      <patternFill patternType="solid">
        <fgColor rgb="FFEEF1FA"/>
      </patternFill>
    </fill>
    <fill>
      <patternFill patternType="solid">
        <fgColor rgb="FFFFF9E5"/>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1">
    <xf numFmtId="0" fontId="0" fillId="0" borderId="0" xfId="0"/>
    <xf numFmtId="0" fontId="1" fillId="0" borderId="0" xfId="0" applyFont="1"/>
    <xf numFmtId="0" fontId="10" fillId="0" borderId="0" xfId="0" applyFont="1"/>
    <xf numFmtId="0" fontId="2" fillId="0" borderId="0" xfId="0" applyFont="1"/>
    <xf numFmtId="0" fontId="3" fillId="2" borderId="1" xfId="0" applyFont="1" applyFill="1" applyBorder="1" applyAlignment="1">
      <alignment horizontal="center" vertical="center" wrapText="1" readingOrder="2"/>
    </xf>
    <xf numFmtId="0" fontId="4" fillId="0" borderId="1" xfId="0" applyFont="1" applyBorder="1" applyAlignment="1">
      <alignment horizontal="center" vertical="center" wrapText="1" readingOrder="2"/>
    </xf>
    <xf numFmtId="0" fontId="4" fillId="0" borderId="1" xfId="0" applyFont="1" applyBorder="1" applyAlignment="1">
      <alignment horizontal="right" vertical="top" wrapText="1" readingOrder="2"/>
    </xf>
    <xf numFmtId="0" fontId="4" fillId="3" borderId="1" xfId="0" applyFont="1" applyFill="1" applyBorder="1" applyAlignment="1">
      <alignment horizontal="center" vertical="center" wrapText="1" readingOrder="2"/>
    </xf>
    <xf numFmtId="0" fontId="4" fillId="3" borderId="1" xfId="0" applyFont="1" applyFill="1" applyBorder="1" applyAlignment="1">
      <alignment horizontal="right" vertical="top" wrapText="1" readingOrder="2"/>
    </xf>
    <xf numFmtId="0" fontId="7" fillId="0" borderId="0" xfId="0" applyFont="1"/>
    <xf numFmtId="0" fontId="8" fillId="0" borderId="0" xfId="0" applyFont="1"/>
    <xf numFmtId="0" fontId="9" fillId="3" borderId="1" xfId="0" applyFont="1" applyFill="1" applyBorder="1" applyAlignment="1">
      <alignment horizontal="center" vertical="center" wrapText="1" readingOrder="2"/>
    </xf>
    <xf numFmtId="0" fontId="5" fillId="4" borderId="1" xfId="0" applyFont="1" applyFill="1" applyBorder="1" applyAlignment="1">
      <alignment horizontal="center" vertical="center" wrapText="1" readingOrder="2"/>
    </xf>
    <xf numFmtId="164" fontId="5" fillId="4" borderId="1" xfId="0" applyNumberFormat="1" applyFont="1" applyFill="1" applyBorder="1" applyAlignment="1">
      <alignment horizontal="center" vertical="center" wrapText="1" readingOrder="2"/>
    </xf>
    <xf numFmtId="0" fontId="5" fillId="4" borderId="1" xfId="0" applyFont="1" applyFill="1" applyBorder="1" applyAlignment="1">
      <alignment horizontal="right" vertical="top" wrapText="1" readingOrder="2"/>
    </xf>
    <xf numFmtId="0" fontId="8" fillId="0" borderId="1" xfId="0" applyFont="1" applyBorder="1" applyAlignment="1">
      <alignment horizontal="center" vertical="center" wrapText="1" readingOrder="2"/>
    </xf>
    <xf numFmtId="0" fontId="8" fillId="0" borderId="1" xfId="0" applyFont="1" applyBorder="1" applyAlignment="1">
      <alignment horizontal="right" vertical="top" wrapText="1" readingOrder="2"/>
    </xf>
    <xf numFmtId="0" fontId="7" fillId="3" borderId="1" xfId="0" applyFont="1" applyFill="1" applyBorder="1" applyAlignment="1">
      <alignment horizontal="right" vertical="top" wrapText="1" readingOrder="2"/>
    </xf>
    <xf numFmtId="0" fontId="6" fillId="0" borderId="0" xfId="0" applyFont="1"/>
    <xf numFmtId="0" fontId="10" fillId="0" borderId="1" xfId="0" applyFont="1" applyBorder="1" applyAlignment="1">
      <alignment horizontal="right" vertical="top" wrapText="1" readingOrder="2"/>
    </xf>
    <xf numFmtId="0" fontId="10" fillId="0" borderId="1" xfId="0" applyFont="1" applyBorder="1" applyAlignment="1">
      <alignment horizontal="center" vertical="center" wrapText="1" readingOrder="2"/>
    </xf>
  </cellXfs>
  <cellStyles count="1">
    <cellStyle name="Normal" xfId="0" builtinId="0"/>
  </cellStyles>
  <dxfs count="5">
    <dxf>
      <fill>
        <patternFill patternType="solid">
          <fgColor rgb="FFF8D7DA"/>
        </patternFill>
      </fill>
    </dxf>
    <dxf>
      <fill>
        <patternFill patternType="solid">
          <fgColor rgb="FFFFE8CC"/>
        </patternFill>
      </fill>
    </dxf>
    <dxf>
      <fill>
        <patternFill patternType="solid">
          <fgColor rgb="FFE2F0D9"/>
        </patternFill>
      </fill>
    </dxf>
    <dxf>
      <fill>
        <patternFill patternType="solid">
          <fgColor rgb="FFF8D7DA"/>
        </patternFill>
      </fill>
    </dxf>
    <dxf>
      <fill>
        <patternFill patternType="solid">
          <fgColor rgb="FFF8D7D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15</xdr:col>
      <xdr:colOff>0</xdr:colOff>
      <xdr:row>0</xdr:row>
      <xdr:rowOff>0</xdr:rowOff>
    </xdr:from>
    <xdr:ext cx="1619250" cy="61912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21</xdr:col>
      <xdr:colOff>0</xdr:colOff>
      <xdr:row>0</xdr:row>
      <xdr:rowOff>0</xdr:rowOff>
    </xdr:from>
    <xdr:ext cx="1428750" cy="542925"/>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52976"/>
    <pageSetUpPr fitToPage="1"/>
  </sheetPr>
  <dimension ref="A1:R55"/>
  <sheetViews>
    <sheetView rightToLeft="1" tabSelected="1" workbookViewId="0">
      <pane xSplit="4" ySplit="4" topLeftCell="E5" activePane="bottomRight" state="frozen"/>
      <selection pane="topRight"/>
      <selection pane="bottomLeft"/>
      <selection pane="bottomRight"/>
    </sheetView>
  </sheetViews>
  <sheetFormatPr defaultRowHeight="13.8" x14ac:dyDescent="0.25"/>
  <cols>
    <col min="1" max="1" width="9" customWidth="1"/>
    <col min="2" max="2" width="14" customWidth="1"/>
    <col min="3" max="3" width="8" customWidth="1"/>
    <col min="4" max="4" width="24" customWidth="1"/>
    <col min="5" max="6" width="34" customWidth="1"/>
    <col min="7" max="7" width="32" customWidth="1"/>
    <col min="8" max="8" width="28" customWidth="1"/>
    <col min="9" max="9" width="20" customWidth="1"/>
    <col min="10" max="10" width="30" customWidth="1"/>
    <col min="11" max="11" width="34" customWidth="1"/>
    <col min="12" max="12" width="28" customWidth="1"/>
    <col min="13" max="13" width="34" customWidth="1"/>
    <col min="14" max="14" width="11" customWidth="1"/>
    <col min="15" max="16" width="34" customWidth="1"/>
    <col min="17" max="17" width="11" customWidth="1"/>
    <col min="18" max="18" width="60" customWidth="1"/>
  </cols>
  <sheetData>
    <row r="1" spans="1:18" ht="36" customHeight="1" x14ac:dyDescent="0.65">
      <c r="A1" s="1" t="s">
        <v>0</v>
      </c>
      <c r="B1" s="2"/>
      <c r="C1" s="2"/>
      <c r="D1" s="2"/>
      <c r="E1" s="2"/>
      <c r="F1" s="2"/>
      <c r="G1" s="2"/>
      <c r="H1" s="2"/>
      <c r="I1" s="2"/>
      <c r="J1" s="2"/>
      <c r="K1" s="2"/>
      <c r="L1" s="2"/>
      <c r="M1" s="2"/>
      <c r="N1" s="2"/>
      <c r="O1" s="2"/>
      <c r="P1" s="2"/>
      <c r="Q1" s="2"/>
      <c r="R1" s="2"/>
    </row>
    <row r="2" spans="1:18" ht="30" customHeight="1" x14ac:dyDescent="0.55000000000000004">
      <c r="A2" s="3" t="s">
        <v>1</v>
      </c>
      <c r="B2" s="2"/>
      <c r="C2" s="2"/>
      <c r="D2" s="2"/>
      <c r="E2" s="2"/>
      <c r="F2" s="2"/>
      <c r="G2" s="2"/>
      <c r="H2" s="2"/>
      <c r="I2" s="2"/>
      <c r="J2" s="2"/>
      <c r="K2" s="2"/>
      <c r="L2" s="2"/>
      <c r="M2" s="2"/>
      <c r="N2" s="2"/>
      <c r="O2" s="2"/>
      <c r="P2" s="2"/>
      <c r="Q2" s="2"/>
      <c r="R2" s="2"/>
    </row>
    <row r="3" spans="1:18" ht="18.600000000000001" x14ac:dyDescent="0.55000000000000004">
      <c r="A3" s="2"/>
      <c r="B3" s="2"/>
      <c r="C3" s="2"/>
      <c r="D3" s="2"/>
      <c r="E3" s="2"/>
      <c r="F3" s="2"/>
      <c r="G3" s="2"/>
      <c r="H3" s="2"/>
      <c r="I3" s="2"/>
      <c r="J3" s="2"/>
      <c r="K3" s="2"/>
      <c r="L3" s="2"/>
      <c r="M3" s="2"/>
      <c r="N3" s="2"/>
      <c r="O3" s="2"/>
      <c r="P3" s="2"/>
      <c r="Q3" s="2"/>
      <c r="R3" s="2"/>
    </row>
    <row r="4" spans="1:18" ht="31.95" customHeight="1" x14ac:dyDescent="0.25">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row>
    <row r="5" spans="1:18" ht="198" x14ac:dyDescent="0.25">
      <c r="A5" s="5" t="s">
        <v>20</v>
      </c>
      <c r="B5" s="6" t="s">
        <v>21</v>
      </c>
      <c r="C5" s="5" t="s">
        <v>22</v>
      </c>
      <c r="D5" s="6" t="s">
        <v>23</v>
      </c>
      <c r="E5" s="6" t="s">
        <v>24</v>
      </c>
      <c r="F5" s="6" t="s">
        <v>25</v>
      </c>
      <c r="G5" s="6" t="s">
        <v>26</v>
      </c>
      <c r="H5" s="6" t="s">
        <v>27</v>
      </c>
      <c r="I5" s="6" t="s">
        <v>28</v>
      </c>
      <c r="J5" s="6" t="s">
        <v>29</v>
      </c>
      <c r="K5" s="6" t="s">
        <v>30</v>
      </c>
      <c r="L5" s="6" t="s">
        <v>31</v>
      </c>
      <c r="M5" s="6" t="s">
        <v>32</v>
      </c>
      <c r="N5" s="5" t="s">
        <v>33</v>
      </c>
      <c r="O5" s="6" t="s">
        <v>34</v>
      </c>
      <c r="P5" s="6" t="s">
        <v>35</v>
      </c>
      <c r="Q5" s="5" t="s">
        <v>36</v>
      </c>
      <c r="R5" s="6" t="str">
        <f t="shared" ref="R5:R36" si="0">"1. بيانات فنية: "&amp;E5&amp;CHAR(10)&amp;"2. شهادات: "&amp;F5&amp;CHAR(10)&amp;"3. تقارير اختبار: "&amp;G5&amp;CHAR(10)&amp;"4. عينات: "&amp;H5&amp;CHAR(10)&amp;"5. ضمان: "&amp;I5&amp;CHAR(10)&amp;"6. المواصفات: "&amp;J5</f>
        <v>1. بيانات فنية: نوع الأسمنت ورتبته (عادي، مقاوم للكبريتات SRC، منخفض الحرارة)؛ التركيب الكيميائي؛ النعومة؛ أزمنة الشك؛ مقاومة الضغط عند 2 و7 و28 يوما؛ اسم المصنع وبلد المنشأ
2. شهادات: شهادة مطابقة من المصنع لكل رسالة (Mill Certificate) برقم التشغيلة وتاريخ الإنتاج؛ شهادة مطابقة سابر SASO للسعودية أو علامة الجودة المصرية؛ شهادة منشأ
3. تقارير اختبار: تقرير مختبر معتمد للأسمنت المقترح: زمن الشك، مكعبات المونة، النعومة، الثبات، الكبريتات، الفقد بالحرق، المتبقي غير الذائب، السيليكا
4. عينات: عبوة مختومة أو عينة معتمدة تحفظ بغرفة العينات بالموقع
5. ضمان: لا يلزم
6. المواصفات: ASTM C150؛ BS EN 197-1؛ م.ق.م 4756-1؛ ECP 203</v>
      </c>
    </row>
    <row r="6" spans="1:18" ht="180" x14ac:dyDescent="0.25">
      <c r="A6" s="7" t="s">
        <v>37</v>
      </c>
      <c r="B6" s="8" t="s">
        <v>21</v>
      </c>
      <c r="C6" s="7" t="s">
        <v>22</v>
      </c>
      <c r="D6" s="8" t="s">
        <v>38</v>
      </c>
      <c r="E6" s="8" t="s">
        <v>39</v>
      </c>
      <c r="F6" s="8" t="s">
        <v>40</v>
      </c>
      <c r="G6" s="8" t="s">
        <v>41</v>
      </c>
      <c r="H6" s="8" t="s">
        <v>42</v>
      </c>
      <c r="I6" s="8" t="s">
        <v>28</v>
      </c>
      <c r="J6" s="8" t="s">
        <v>43</v>
      </c>
      <c r="K6" s="8" t="s">
        <v>44</v>
      </c>
      <c r="L6" s="8" t="s">
        <v>45</v>
      </c>
      <c r="M6" s="8" t="s">
        <v>46</v>
      </c>
      <c r="N6" s="7" t="s">
        <v>33</v>
      </c>
      <c r="O6" s="8" t="s">
        <v>47</v>
      </c>
      <c r="P6" s="8" t="s">
        <v>48</v>
      </c>
      <c r="Q6" s="7" t="s">
        <v>49</v>
      </c>
      <c r="R6" s="8" t="str">
        <f t="shared" si="0"/>
        <v>1. بيانات فنية: مصدر المحجر ونوع الركام (زلط طبيعي أو كسر دولوميت أو جرانيت)؛ المقاس الاعتباري الأكبر؛ منحنى التدرج؛ الوزن النوعي والامتصاص
2. شهادات: خطاب اعتماد المحجر (Approved Quarry)؛ شهادة مصدر للتوريدات
3. تقارير اختبار: تقرير مختبر معتمد: تدرج، لوس أنجلوس، الامتصاص، الثبات بكبريتات الماغنسيوم، الكتل الطينية، الكلوريدات، الكبريتات، معامل التفلطح والاستطالة
4. عينات: عينة معتمدة في كيس شفاف مختوم من المختبر تحفظ بالموقع لمطابقة التوريدات
5. ضمان: لا يلزم
6. المواصفات: ASTM C33؛ ASTM C131؛ ASTM C136؛ ASTM C88؛ ASTM C127؛ BS 812؛ ECP 203</v>
      </c>
    </row>
    <row r="7" spans="1:18" ht="162" x14ac:dyDescent="0.25">
      <c r="A7" s="5" t="s">
        <v>50</v>
      </c>
      <c r="B7" s="6" t="s">
        <v>21</v>
      </c>
      <c r="C7" s="5" t="s">
        <v>22</v>
      </c>
      <c r="D7" s="6" t="s">
        <v>51</v>
      </c>
      <c r="E7" s="6" t="s">
        <v>52</v>
      </c>
      <c r="F7" s="6" t="s">
        <v>53</v>
      </c>
      <c r="G7" s="6" t="s">
        <v>54</v>
      </c>
      <c r="H7" s="6" t="s">
        <v>55</v>
      </c>
      <c r="I7" s="6" t="s">
        <v>28</v>
      </c>
      <c r="J7" s="6" t="s">
        <v>56</v>
      </c>
      <c r="K7" s="6" t="s">
        <v>57</v>
      </c>
      <c r="L7" s="6" t="s">
        <v>58</v>
      </c>
      <c r="M7" s="6" t="s">
        <v>59</v>
      </c>
      <c r="N7" s="5" t="s">
        <v>33</v>
      </c>
      <c r="O7" s="6" t="s">
        <v>60</v>
      </c>
      <c r="P7" s="6" t="s">
        <v>61</v>
      </c>
      <c r="Q7" s="5" t="s">
        <v>62</v>
      </c>
      <c r="R7" s="6" t="str">
        <f t="shared" si="0"/>
        <v>1. بيانات فنية: مصدر الرمل ونوعه (طبيعي أو مكسر)؛ منحنى التدرج ومعامل النعومة؛ الوزن النوعي والامتصاص
2. شهادات: خطاب اعتماد المصدر؛ شهادة مصدر للتوريدات
3. تقارير اختبار: تقرير مختبر معتمد: تدرج، المار من منخل 200، الشوائب العضوية، الكتل الطينية، الكلوريدات، الكبريتات، الوزن النوعي
4. عينات: عينة معتمدة في كيس شفاف مختوم تحفظ بالموقع
5. ضمان: لا يلزم
6. المواصفات: ASTM C33؛ ASTM C136؛ ASTM C117؛ ASTM C40؛ ASTM C128؛ BS 812؛ ECP 203</v>
      </c>
    </row>
    <row r="8" spans="1:18" ht="144" x14ac:dyDescent="0.25">
      <c r="A8" s="7" t="s">
        <v>63</v>
      </c>
      <c r="B8" s="8" t="s">
        <v>21</v>
      </c>
      <c r="C8" s="7" t="s">
        <v>22</v>
      </c>
      <c r="D8" s="8" t="s">
        <v>64</v>
      </c>
      <c r="E8" s="8" t="s">
        <v>65</v>
      </c>
      <c r="F8" s="8" t="s">
        <v>66</v>
      </c>
      <c r="G8" s="8" t="s">
        <v>67</v>
      </c>
      <c r="H8" s="8" t="s">
        <v>28</v>
      </c>
      <c r="I8" s="8" t="s">
        <v>28</v>
      </c>
      <c r="J8" s="8" t="s">
        <v>68</v>
      </c>
      <c r="K8" s="8" t="s">
        <v>69</v>
      </c>
      <c r="L8" s="8" t="s">
        <v>70</v>
      </c>
      <c r="M8" s="8" t="s">
        <v>71</v>
      </c>
      <c r="N8" s="7" t="s">
        <v>33</v>
      </c>
      <c r="O8" s="8" t="s">
        <v>72</v>
      </c>
      <c r="P8" s="8" t="s">
        <v>73</v>
      </c>
      <c r="Q8" s="7" t="s">
        <v>74</v>
      </c>
      <c r="R8" s="8" t="str">
        <f t="shared" si="0"/>
        <v>1. بيانات فنية: مصدر المياه (شبكة عامة أو آبار أو صهاريج)؛ وسيلة التخزين والتبريد
2. شهادات: شهادة صلاحية المصدر من الجهة المختصة عند استخدام مياه غير الشبكة العامة
3. تقارير اختبار: تحليل كيميائي: pH، الكلوريدات، الكبريتات، الأملاح الذائبة الكلية؛ ومقارنة مقاومة وأزمنة شك مع ماء مقطر عند الشك
4. عينات: لا يلزم
5. ضمان: لا يلزم
6. المواصفات: ASTM C1602؛ BS EN 1008؛ ECP 203</v>
      </c>
    </row>
    <row r="9" spans="1:18" ht="162" x14ac:dyDescent="0.25">
      <c r="A9" s="5" t="s">
        <v>75</v>
      </c>
      <c r="B9" s="6" t="s">
        <v>21</v>
      </c>
      <c r="C9" s="5" t="s">
        <v>22</v>
      </c>
      <c r="D9" s="6" t="s">
        <v>76</v>
      </c>
      <c r="E9" s="6" t="s">
        <v>77</v>
      </c>
      <c r="F9" s="6" t="s">
        <v>78</v>
      </c>
      <c r="G9" s="6" t="s">
        <v>79</v>
      </c>
      <c r="H9" s="6" t="s">
        <v>80</v>
      </c>
      <c r="I9" s="6" t="s">
        <v>28</v>
      </c>
      <c r="J9" s="6" t="s">
        <v>81</v>
      </c>
      <c r="K9" s="6" t="s">
        <v>82</v>
      </c>
      <c r="L9" s="6" t="s">
        <v>83</v>
      </c>
      <c r="M9" s="6" t="s">
        <v>84</v>
      </c>
      <c r="N9" s="5" t="s">
        <v>33</v>
      </c>
      <c r="O9" s="6" t="s">
        <v>85</v>
      </c>
      <c r="P9" s="6" t="s">
        <v>86</v>
      </c>
      <c r="Q9" s="5" t="s">
        <v>87</v>
      </c>
      <c r="R9" s="6" t="str">
        <f t="shared" si="0"/>
        <v>1. بيانات فنية: النوع حسب ASTM C494 (A إلى G)؛ الجرعة الموصى بها؛ الكثافة؛ محتوى الكلوريدات؛ التوافق مع نوع الأسمنت؛ مدة الصلاحية وشروط التخزين
2. شهادات: شهادة مطابقة من المصنع لكل تشغيلة؛ إقرار خلو من الكلوريدات؛ تسجيل SASO أو اعتماد جهة محلية حيث يلزم
3. تقارير اختبار: تقارير الخلطات التجريبية بالإضافة وخلطة تحكم بدونها؛ محتوى الهواء والكثافة
4. عينات: عبوة أصلية مختومة من نفس التشغيلة
5. ضمان: لا يلزم
6. المواصفات: ASTM C494؛ BS EN 934-2؛ ECP 203</v>
      </c>
    </row>
    <row r="10" spans="1:18" ht="162" x14ac:dyDescent="0.25">
      <c r="A10" s="7" t="s">
        <v>88</v>
      </c>
      <c r="B10" s="8" t="s">
        <v>21</v>
      </c>
      <c r="C10" s="7" t="s">
        <v>22</v>
      </c>
      <c r="D10" s="8" t="s">
        <v>89</v>
      </c>
      <c r="E10" s="8" t="s">
        <v>90</v>
      </c>
      <c r="F10" s="8" t="s">
        <v>91</v>
      </c>
      <c r="G10" s="8" t="s">
        <v>92</v>
      </c>
      <c r="H10" s="8" t="s">
        <v>93</v>
      </c>
      <c r="I10" s="8" t="s">
        <v>28</v>
      </c>
      <c r="J10" s="8" t="s">
        <v>94</v>
      </c>
      <c r="K10" s="8" t="s">
        <v>95</v>
      </c>
      <c r="L10" s="8" t="s">
        <v>96</v>
      </c>
      <c r="M10" s="8" t="s">
        <v>97</v>
      </c>
      <c r="N10" s="7" t="s">
        <v>33</v>
      </c>
      <c r="O10" s="8" t="s">
        <v>98</v>
      </c>
      <c r="P10" s="8" t="s">
        <v>99</v>
      </c>
      <c r="Q10" s="7" t="s">
        <v>100</v>
      </c>
      <c r="R10" s="8" t="str">
        <f t="shared" si="0"/>
        <v>1. بيانات فنية: تصميم الخلطة لكل رتبة من مكتب مواد متخصص: نسب المكونات، نسبة الماء للأسمنت، الهبوط، نوع الإضافات، المقاومة المستهدفة
2. شهادات: اعتماد المحطة بعد معاينتها؛ شهادات معايرة موازين الركام والأسمنت والماء والإضافات تجدد كل 6 أشهر؛ شهادة معايرة ماكينة الكسر
3. تقارير اختبار: نتائج 3 خلطات تأكيدية لكل رتبة (مقاومة 28 يوما، هبوط، هواء، كثافة)؛ تقارير مواد الخلطة
4. عينات: خلطات تجريبية بحضور الاستشاري
5. ضمان: لا يلزم
6. المواصفات: ASTM C94؛ م.ق.م 5130-1/2006؛ ECP 203؛ ACI 318؛ ACI 305</v>
      </c>
    </row>
    <row r="11" spans="1:18" ht="162" x14ac:dyDescent="0.25">
      <c r="A11" s="5" t="s">
        <v>101</v>
      </c>
      <c r="B11" s="6" t="s">
        <v>102</v>
      </c>
      <c r="C11" s="5" t="s">
        <v>103</v>
      </c>
      <c r="D11" s="6" t="s">
        <v>104</v>
      </c>
      <c r="E11" s="6" t="s">
        <v>105</v>
      </c>
      <c r="F11" s="6" t="s">
        <v>106</v>
      </c>
      <c r="G11" s="6" t="s">
        <v>107</v>
      </c>
      <c r="H11" s="6" t="s">
        <v>108</v>
      </c>
      <c r="I11" s="6" t="s">
        <v>28</v>
      </c>
      <c r="J11" s="6" t="s">
        <v>109</v>
      </c>
      <c r="K11" s="6" t="s">
        <v>110</v>
      </c>
      <c r="L11" s="6" t="s">
        <v>111</v>
      </c>
      <c r="M11" s="6" t="s">
        <v>112</v>
      </c>
      <c r="N11" s="5" t="s">
        <v>33</v>
      </c>
      <c r="O11" s="6" t="s">
        <v>113</v>
      </c>
      <c r="P11" s="6" t="s">
        <v>114</v>
      </c>
      <c r="Q11" s="5" t="s">
        <v>115</v>
      </c>
      <c r="R11" s="6" t="str">
        <f t="shared" si="0"/>
        <v>1. بيانات فنية: الرتبة (36/52 أو Grade 60 أو B500B)؛ الأقطار؛ جدول الأوزان الاسمية؛ شكل النتوءات وعلامات الدرفلة؛ قابلية اللحام
2. شهادات: شهادة المصنع لكل صبة (Mill Certificate)؛ شهادة منشأ؛ شهادة مطابقة سابر SASO أو علامة الجودة المصرية
3. تقارير اختبار: تقرير مختبر محايد معتمد: شد (خضوع، شد أقصى، استطالة)، ثني، وزن المتر الطولي، بختم حي وتوقيع مدير المختبر
4. عينات: عينة من كل قطر بطول مناسب للاعتماد
5. ضمان: لا يلزم
6. المواصفات: ASTM A615؛ ASTM A370؛ BS 4449؛ م.ق.م 262؛ ECP 203</v>
      </c>
    </row>
    <row r="12" spans="1:18" ht="162" x14ac:dyDescent="0.25">
      <c r="A12" s="7" t="s">
        <v>116</v>
      </c>
      <c r="B12" s="8" t="s">
        <v>102</v>
      </c>
      <c r="C12" s="7" t="s">
        <v>103</v>
      </c>
      <c r="D12" s="8" t="s">
        <v>117</v>
      </c>
      <c r="E12" s="8" t="s">
        <v>118</v>
      </c>
      <c r="F12" s="8" t="s">
        <v>119</v>
      </c>
      <c r="G12" s="8" t="s">
        <v>120</v>
      </c>
      <c r="H12" s="8" t="s">
        <v>121</v>
      </c>
      <c r="I12" s="8" t="s">
        <v>28</v>
      </c>
      <c r="J12" s="8" t="s">
        <v>122</v>
      </c>
      <c r="K12" s="8" t="s">
        <v>123</v>
      </c>
      <c r="L12" s="8" t="s">
        <v>124</v>
      </c>
      <c r="M12" s="8" t="s">
        <v>125</v>
      </c>
      <c r="N12" s="7" t="s">
        <v>33</v>
      </c>
      <c r="O12" s="8" t="s">
        <v>126</v>
      </c>
      <c r="P12" s="8" t="s">
        <v>127</v>
      </c>
      <c r="Q12" s="7" t="s">
        <v>128</v>
      </c>
      <c r="R12" s="8" t="str">
        <f t="shared" si="0"/>
        <v>1. بيانات فنية: أبعاد الفتحات وأقطار الأسلاك؛ مقاس اللوح؛ رتبة السلك؛ نوع السطح (أملس أو بنتوءات)
2. شهادات: شهادة المصنع لكل توريد؛ شهادة مطابقة سابر SASO أو علامة الجودة المصرية
3. تقارير اختبار: تقرير مختبر: شد، ثني، القطر ومساحة المقطع، مقاومة قص اللحامات، المظهر
4. عينات: لوح عينة
5. ضمان: لا يلزم
6. المواصفات: ASTM A1064 (بديل ASTM A185 وA82)؛ BS 4483؛ ECP 203</v>
      </c>
    </row>
    <row r="13" spans="1:18" ht="144" x14ac:dyDescent="0.25">
      <c r="A13" s="5" t="s">
        <v>129</v>
      </c>
      <c r="B13" s="6" t="s">
        <v>102</v>
      </c>
      <c r="C13" s="5" t="s">
        <v>130</v>
      </c>
      <c r="D13" s="6" t="s">
        <v>131</v>
      </c>
      <c r="E13" s="6" t="s">
        <v>132</v>
      </c>
      <c r="F13" s="6" t="s">
        <v>133</v>
      </c>
      <c r="G13" s="6" t="s">
        <v>134</v>
      </c>
      <c r="H13" s="6" t="s">
        <v>135</v>
      </c>
      <c r="I13" s="6" t="s">
        <v>28</v>
      </c>
      <c r="J13" s="6" t="s">
        <v>136</v>
      </c>
      <c r="K13" s="6" t="s">
        <v>137</v>
      </c>
      <c r="L13" s="6" t="s">
        <v>138</v>
      </c>
      <c r="M13" s="6" t="s">
        <v>139</v>
      </c>
      <c r="N13" s="5" t="s">
        <v>140</v>
      </c>
      <c r="O13" s="6" t="s">
        <v>141</v>
      </c>
      <c r="P13" s="6" t="s">
        <v>142</v>
      </c>
      <c r="Q13" s="5" t="s">
        <v>143</v>
      </c>
      <c r="R13" s="6" t="str">
        <f t="shared" si="0"/>
        <v>1. بيانات فنية: كتالوج النظام (خشبي أو معدني أو ألواح)؛ جداول الأحمال المسموحة للقوائم والكمرات؛ نوع مادة فك القوالب؛ الإكسسوارات والشطف
2. شهادات: تصميم إنشائي للشدة معتمد للمشاريع الكبرى والأسقف الثقيلة؛ شهادات اختبار حمل القوائم والسقالات من المورد
3. تقارير اختبار: حسابات الشدة والمخطط التنفيذي لها
4. عينات: عينة لوح الشدة للأسطح الظاهرة (Fair Face) عند طلبها
5. ضمان: لا يلزم
6. المواصفات: ACI 347؛ BS 5975؛ ECP 203</v>
      </c>
    </row>
    <row r="14" spans="1:18" ht="126" x14ac:dyDescent="0.25">
      <c r="A14" s="7" t="s">
        <v>144</v>
      </c>
      <c r="B14" s="8" t="s">
        <v>145</v>
      </c>
      <c r="C14" s="7" t="s">
        <v>146</v>
      </c>
      <c r="D14" s="8" t="s">
        <v>147</v>
      </c>
      <c r="E14" s="8" t="s">
        <v>148</v>
      </c>
      <c r="F14" s="8" t="s">
        <v>149</v>
      </c>
      <c r="G14" s="8" t="s">
        <v>150</v>
      </c>
      <c r="H14" s="8" t="s">
        <v>151</v>
      </c>
      <c r="I14" s="8" t="s">
        <v>152</v>
      </c>
      <c r="J14" s="8" t="s">
        <v>153</v>
      </c>
      <c r="K14" s="8" t="s">
        <v>154</v>
      </c>
      <c r="L14" s="8" t="s">
        <v>155</v>
      </c>
      <c r="M14" s="8" t="s">
        <v>156</v>
      </c>
      <c r="N14" s="7" t="s">
        <v>140</v>
      </c>
      <c r="O14" s="8" t="s">
        <v>157</v>
      </c>
      <c r="P14" s="8" t="s">
        <v>158</v>
      </c>
      <c r="Q14" s="7"/>
      <c r="R14" s="8" t="str">
        <f t="shared" si="0"/>
        <v>1. بيانات فنية: النوع (PVC، مطاط، شريط منتفخ Hydrophilic)؛ العرض والسمك والشكل؛ مقاومة الضغط المائي؛ طريقة اللحام والتثبيت
2. شهادات: شهادة مطابقة من المصنع لكل تشغيلة
3. تقارير اختبار: تقارير الصانع للشد والاستطالة والصلادة، ونسبة الانتفاخ للنوع المنتفخ
4. عينات: قطعة من كل نوع ووصلة لحام نموذجية
5. ضمان: حسب العقد
6. المواصفات: CRD-C 572 للنوع PVC؛ مواصفة المشروع وبيانات الصانع</v>
      </c>
    </row>
    <row r="15" spans="1:18" ht="180" x14ac:dyDescent="0.25">
      <c r="A15" s="5" t="s">
        <v>159</v>
      </c>
      <c r="B15" s="6" t="s">
        <v>145</v>
      </c>
      <c r="C15" s="5" t="s">
        <v>146</v>
      </c>
      <c r="D15" s="6" t="s">
        <v>160</v>
      </c>
      <c r="E15" s="6" t="s">
        <v>161</v>
      </c>
      <c r="F15" s="6" t="s">
        <v>162</v>
      </c>
      <c r="G15" s="6" t="s">
        <v>163</v>
      </c>
      <c r="H15" s="6" t="s">
        <v>164</v>
      </c>
      <c r="I15" s="6" t="s">
        <v>165</v>
      </c>
      <c r="J15" s="6" t="s">
        <v>166</v>
      </c>
      <c r="K15" s="6" t="s">
        <v>167</v>
      </c>
      <c r="L15" s="6" t="s">
        <v>168</v>
      </c>
      <c r="M15" s="6" t="s">
        <v>169</v>
      </c>
      <c r="N15" s="5" t="s">
        <v>33</v>
      </c>
      <c r="O15" s="6" t="s">
        <v>170</v>
      </c>
      <c r="P15" s="6" t="s">
        <v>171</v>
      </c>
      <c r="Q15" s="5" t="s">
        <v>172</v>
      </c>
      <c r="R15" s="6" t="str">
        <f t="shared" si="0"/>
        <v>1. بيانات فنية: نوع البيتومين المعدل (SBS أو APP)؛ السمك؛ نوع التسليح (بوليستر أو ألياف زجاجية)؛ مقاومة الحرارة والمرونة على البارد؛ البرايمر المصاحب
2. شهادات: شهادة مطابقة من المصنع؛ خطاب خبرة لمقاول العزل لا تقل عن 3 سنوات
3. تقارير اختبار: اختبارات البيتومين (نقطة الوميض، نقطة الليونة، الاختراق)؛ اختبارات اللفائف (التمزق، السمك، مقاومة الحرارة، التسليح، الشد والاستطالة)
4. عينات: قطعة لفافة وعينة تركيب
5. ضمان: شهادة ضمان من شركة العزل غالبا 10 سنوات
6. المواصفات: ASTM D6164؛ ASTM D6222؛ ASTM D5147؛ ASTM D5؛ ASTM D36؛ ASTM D92؛ المواصفات المصرية لأعمال العزل</v>
      </c>
    </row>
    <row r="16" spans="1:18" ht="144" x14ac:dyDescent="0.25">
      <c r="A16" s="7" t="s">
        <v>173</v>
      </c>
      <c r="B16" s="8" t="s">
        <v>145</v>
      </c>
      <c r="C16" s="7" t="s">
        <v>146</v>
      </c>
      <c r="D16" s="8" t="s">
        <v>174</v>
      </c>
      <c r="E16" s="8" t="s">
        <v>175</v>
      </c>
      <c r="F16" s="8" t="s">
        <v>176</v>
      </c>
      <c r="G16" s="8" t="s">
        <v>177</v>
      </c>
      <c r="H16" s="8" t="s">
        <v>178</v>
      </c>
      <c r="I16" s="8" t="s">
        <v>179</v>
      </c>
      <c r="J16" s="8" t="s">
        <v>180</v>
      </c>
      <c r="K16" s="8" t="s">
        <v>181</v>
      </c>
      <c r="L16" s="8" t="s">
        <v>182</v>
      </c>
      <c r="M16" s="8" t="s">
        <v>183</v>
      </c>
      <c r="N16" s="7" t="s">
        <v>33</v>
      </c>
      <c r="O16" s="8" t="s">
        <v>184</v>
      </c>
      <c r="P16" s="8" t="s">
        <v>185</v>
      </c>
      <c r="Q16" s="7" t="s">
        <v>186</v>
      </c>
      <c r="R16" s="8" t="str">
        <f t="shared" si="0"/>
        <v>1. بيانات فنية: نوع المادة (بيتومين بارد، بولي يوريثان، أكريلك، أسمنتي مرن)؛ معدل الفرد؛ عدد الطبقات؛ السمك الجاف؛ زمن الجفاف
2. شهادات: شهادة مطابقة من المصنع لكل تشغيلة؛ شهادة صلاحية لملامسة مياه الشرب عند استخدامها بالخزانات
3. تقارير اختبار: تقارير الصانع للالتصاق والاستطالة وعدم النفاذية
4. عينات: عينة مطبقة على مساحة تجريبية
5. ضمان: شهادة ضمان حسب العقد غالبا 10 سنوات
6. المواصفات: ASTM C836؛ BS EN 14891</v>
      </c>
    </row>
    <row r="17" spans="1:18" ht="162" x14ac:dyDescent="0.25">
      <c r="A17" s="5" t="s">
        <v>187</v>
      </c>
      <c r="B17" s="6" t="s">
        <v>145</v>
      </c>
      <c r="C17" s="5" t="s">
        <v>146</v>
      </c>
      <c r="D17" s="6" t="s">
        <v>188</v>
      </c>
      <c r="E17" s="6" t="s">
        <v>189</v>
      </c>
      <c r="F17" s="6" t="s">
        <v>190</v>
      </c>
      <c r="G17" s="6" t="s">
        <v>191</v>
      </c>
      <c r="H17" s="6" t="s">
        <v>121</v>
      </c>
      <c r="I17" s="6" t="s">
        <v>28</v>
      </c>
      <c r="J17" s="6" t="s">
        <v>192</v>
      </c>
      <c r="K17" s="6" t="s">
        <v>193</v>
      </c>
      <c r="L17" s="6" t="s">
        <v>155</v>
      </c>
      <c r="M17" s="6" t="s">
        <v>194</v>
      </c>
      <c r="N17" s="5" t="s">
        <v>33</v>
      </c>
      <c r="O17" s="6" t="s">
        <v>195</v>
      </c>
      <c r="P17" s="6" t="s">
        <v>196</v>
      </c>
      <c r="Q17" s="5" t="s">
        <v>197</v>
      </c>
      <c r="R17" s="6" t="str">
        <f t="shared" si="0"/>
        <v>1. بيانات فنية: نوع العازل (XPS أو EPS أو بولي يوريثان أو صوف صخري)؛ السمك والكثافة؛ معامل التوصيل الحراري؛ مقاومة الضغط؛ امتصاص الماء؛ تصنيف الحريق
2. شهادات: شهادة مطابقة من المصنع؛ شهادة مطابقة سابر SASO حيث تنطبق؛ حسابات الالتزام بكود ترشيد الطاقة SBC 601 أو SBC 602
3. تقارير اختبار: تقارير الكثافة ومقاومة الضغط والتوصيل الحراري
4. عينات: لوح عينة
5. ضمان: لا يلزم
6. المواصفات: ASTM C578؛ ASTM D1622؛ ASTM D1621؛ ASTM C518؛ SBC 601؛ SBC 602</v>
      </c>
    </row>
    <row r="18" spans="1:18" ht="126" x14ac:dyDescent="0.25">
      <c r="A18" s="7" t="s">
        <v>198</v>
      </c>
      <c r="B18" s="8" t="s">
        <v>199</v>
      </c>
      <c r="C18" s="7" t="s">
        <v>200</v>
      </c>
      <c r="D18" s="8" t="s">
        <v>201</v>
      </c>
      <c r="E18" s="8" t="s">
        <v>202</v>
      </c>
      <c r="F18" s="8" t="s">
        <v>203</v>
      </c>
      <c r="G18" s="8" t="s">
        <v>204</v>
      </c>
      <c r="H18" s="8" t="s">
        <v>205</v>
      </c>
      <c r="I18" s="8" t="s">
        <v>28</v>
      </c>
      <c r="J18" s="8" t="s">
        <v>206</v>
      </c>
      <c r="K18" s="8" t="s">
        <v>207</v>
      </c>
      <c r="L18" s="8" t="s">
        <v>208</v>
      </c>
      <c r="M18" s="8" t="s">
        <v>209</v>
      </c>
      <c r="N18" s="7" t="s">
        <v>33</v>
      </c>
      <c r="O18" s="8" t="s">
        <v>210</v>
      </c>
      <c r="P18" s="8" t="s">
        <v>211</v>
      </c>
      <c r="Q18" s="7" t="s">
        <v>212</v>
      </c>
      <c r="R18" s="8" t="str">
        <f t="shared" si="0"/>
        <v>1. بيانات فنية: النوع (مفرغ أو مصمت، حامل أو غير حامل، عازل)؛ المقاسات؛ نسبة الفجوات وسمك الجدران؛ الكثافة؛ مقاومة الحريق عند الحاجة
2. شهادات: اعتماد المصنع بعد زيارته؛ شهادة مطابقة سابر SASO للسعودية
3. تقارير اختبار: تقرير مختبر: ضغط، امتصاص، انكماش طولي، وزن، محتوى رطوبة
4. عينات: عينة بلوك من كل نوع
5. ضمان: لا يلزم
6. المواصفات: ASTM C129؛ ASTM C90؛ ASTM C140؛ ECP 204</v>
      </c>
    </row>
    <row r="19" spans="1:18" ht="126" x14ac:dyDescent="0.25">
      <c r="A19" s="5" t="s">
        <v>213</v>
      </c>
      <c r="B19" s="6" t="s">
        <v>199</v>
      </c>
      <c r="C19" s="5" t="s">
        <v>200</v>
      </c>
      <c r="D19" s="6" t="s">
        <v>214</v>
      </c>
      <c r="E19" s="6" t="s">
        <v>215</v>
      </c>
      <c r="F19" s="6" t="s">
        <v>216</v>
      </c>
      <c r="G19" s="6" t="s">
        <v>217</v>
      </c>
      <c r="H19" s="6" t="s">
        <v>218</v>
      </c>
      <c r="I19" s="6" t="s">
        <v>28</v>
      </c>
      <c r="J19" s="6" t="s">
        <v>219</v>
      </c>
      <c r="K19" s="6" t="s">
        <v>220</v>
      </c>
      <c r="L19" s="6" t="s">
        <v>221</v>
      </c>
      <c r="M19" s="6" t="s">
        <v>222</v>
      </c>
      <c r="N19" s="5" t="s">
        <v>33</v>
      </c>
      <c r="O19" s="6" t="s">
        <v>223</v>
      </c>
      <c r="P19" s="6" t="s">
        <v>224</v>
      </c>
      <c r="Q19" s="5" t="s">
        <v>225</v>
      </c>
      <c r="R19" s="6" t="str">
        <f t="shared" si="0"/>
        <v>1. بيانات فنية: المصدر؛ منحنى التدرج؛ نسبة الطمي والمواد الناعمة
2. شهادات: خطاب اعتماد المصدر
3. تقارير اختبار: تقرير مختبر: تحليل منخلي رطب وجاف، غبار وطمي، كثافة نسبية، شوائب عضوية، كلوريدات، كبريتات
4. عينات: عينة معتمدة تحفظ بالموقع
5. ضمان: لا يلزم
6. المواصفات: ASTM C144؛ ASTM C270</v>
      </c>
    </row>
    <row r="20" spans="1:18" ht="126" x14ac:dyDescent="0.25">
      <c r="A20" s="7" t="s">
        <v>226</v>
      </c>
      <c r="B20" s="8" t="s">
        <v>199</v>
      </c>
      <c r="C20" s="7" t="s">
        <v>227</v>
      </c>
      <c r="D20" s="8" t="s">
        <v>228</v>
      </c>
      <c r="E20" s="8" t="s">
        <v>229</v>
      </c>
      <c r="F20" s="8" t="s">
        <v>216</v>
      </c>
      <c r="G20" s="8" t="s">
        <v>230</v>
      </c>
      <c r="H20" s="8" t="s">
        <v>218</v>
      </c>
      <c r="I20" s="8" t="s">
        <v>28</v>
      </c>
      <c r="J20" s="8" t="s">
        <v>231</v>
      </c>
      <c r="K20" s="8" t="s">
        <v>232</v>
      </c>
      <c r="L20" s="8" t="s">
        <v>233</v>
      </c>
      <c r="M20" s="8" t="s">
        <v>234</v>
      </c>
      <c r="N20" s="7" t="s">
        <v>33</v>
      </c>
      <c r="O20" s="8" t="s">
        <v>235</v>
      </c>
      <c r="P20" s="8" t="s">
        <v>236</v>
      </c>
      <c r="Q20" s="7" t="s">
        <v>237</v>
      </c>
      <c r="R20" s="8" t="str">
        <f t="shared" si="0"/>
        <v>1. بيانات فنية: المصدر؛ منحنى التدرج للطبقة التحتية وطبقة الختم
2. شهادات: خطاب اعتماد المصدر
3. تقارير اختبار: تقرير مختبر: تدرج بالغسيل، طين وطمي وتراب، كثافة نسبية، شوائب عضوية، كلوريدات وكبريتات
4. عينات: عينة معتمدة تحفظ بالموقع
5. ضمان: لا يلزم
6. المواصفات: ASTM C897؛ الكود المصري للبياض 2006</v>
      </c>
    </row>
    <row r="21" spans="1:18" ht="144" x14ac:dyDescent="0.25">
      <c r="A21" s="5" t="s">
        <v>238</v>
      </c>
      <c r="B21" s="6" t="s">
        <v>239</v>
      </c>
      <c r="C21" s="5" t="s">
        <v>240</v>
      </c>
      <c r="D21" s="6" t="s">
        <v>241</v>
      </c>
      <c r="E21" s="6" t="s">
        <v>242</v>
      </c>
      <c r="F21" s="6" t="s">
        <v>243</v>
      </c>
      <c r="G21" s="6" t="s">
        <v>244</v>
      </c>
      <c r="H21" s="6" t="s">
        <v>245</v>
      </c>
      <c r="I21" s="6" t="s">
        <v>28</v>
      </c>
      <c r="J21" s="6" t="s">
        <v>246</v>
      </c>
      <c r="K21" s="6" t="s">
        <v>247</v>
      </c>
      <c r="L21" s="6" t="s">
        <v>248</v>
      </c>
      <c r="M21" s="6" t="s">
        <v>249</v>
      </c>
      <c r="N21" s="5" t="s">
        <v>33</v>
      </c>
      <c r="O21" s="6" t="s">
        <v>250</v>
      </c>
      <c r="P21" s="6" t="s">
        <v>251</v>
      </c>
      <c r="Q21" s="5" t="s">
        <v>252</v>
      </c>
      <c r="R21" s="6" t="str">
        <f t="shared" si="0"/>
        <v>1. بيانات فنية: الفئة ونسبة الامتصاص؛ المقاس والسمك؛ مقاومة الانزلاق والبري؛ اللون ورقم التشغيلة
2. شهادات: شهادة مطابقة من المصنع؛ شهادة منشأ؛ شهادة مطابقة سابر SASO للسعودية
3. تقارير اختبار: تقرير الامتصاص والكسر والأبعاد
4. عينات: عينات من كل نوع ولون مع مخطط شكل التركيب والإطار
5. ضمان: لا يلزم
6. المواصفات: ISO 13006؛ ISO 10545؛ ANSI A137.1</v>
      </c>
    </row>
    <row r="22" spans="1:18" ht="144" x14ac:dyDescent="0.25">
      <c r="A22" s="7" t="s">
        <v>253</v>
      </c>
      <c r="B22" s="8" t="s">
        <v>239</v>
      </c>
      <c r="C22" s="7" t="s">
        <v>240</v>
      </c>
      <c r="D22" s="8" t="s">
        <v>254</v>
      </c>
      <c r="E22" s="8" t="s">
        <v>255</v>
      </c>
      <c r="F22" s="8" t="s">
        <v>256</v>
      </c>
      <c r="G22" s="8" t="s">
        <v>257</v>
      </c>
      <c r="H22" s="8" t="s">
        <v>258</v>
      </c>
      <c r="I22" s="8" t="s">
        <v>259</v>
      </c>
      <c r="J22" s="8" t="s">
        <v>260</v>
      </c>
      <c r="K22" s="8" t="s">
        <v>261</v>
      </c>
      <c r="L22" s="8" t="s">
        <v>262</v>
      </c>
      <c r="M22" s="8" t="s">
        <v>263</v>
      </c>
      <c r="N22" s="7" t="s">
        <v>33</v>
      </c>
      <c r="O22" s="8" t="s">
        <v>264</v>
      </c>
      <c r="P22" s="8" t="s">
        <v>265</v>
      </c>
      <c r="Q22" s="7" t="s">
        <v>266</v>
      </c>
      <c r="R22" s="8" t="str">
        <f t="shared" si="0"/>
        <v>1. بيانات فنية: الاسم التجاري والمحجر؛ السمك والتشطيب؛ الامتصاص والكثافة ومقاومة الانحناء
2. شهادات: شهادة المحجر والمورد الثابت؛ للتكسيات الميكانيكية: الحسابات الإنشائية للتثبيت وضمان صلاحيتها
3. تقارير اختبار: تقرير الامتصاص والكثافة ومعامل الكسر
4. عينات: 3 عينات من كل نوع للتكسيات مع إكسسوارات التثبيت؛ مخطط تقسيم الفراغ
5. ضمان: ضمان تصميم وسائل التثبيت للواجهات
6. المواصفات: ASTM C503؛ ASTM C97؛ ASTM C99؛ ASTM C880</v>
      </c>
    </row>
    <row r="23" spans="1:18" ht="144" x14ac:dyDescent="0.25">
      <c r="A23" s="5" t="s">
        <v>267</v>
      </c>
      <c r="B23" s="6" t="s">
        <v>239</v>
      </c>
      <c r="C23" s="5" t="s">
        <v>240</v>
      </c>
      <c r="D23" s="6" t="s">
        <v>268</v>
      </c>
      <c r="E23" s="6" t="s">
        <v>269</v>
      </c>
      <c r="F23" s="6" t="s">
        <v>270</v>
      </c>
      <c r="G23" s="6" t="s">
        <v>271</v>
      </c>
      <c r="H23" s="6" t="s">
        <v>272</v>
      </c>
      <c r="I23" s="6" t="s">
        <v>259</v>
      </c>
      <c r="J23" s="6" t="s">
        <v>273</v>
      </c>
      <c r="K23" s="6" t="s">
        <v>274</v>
      </c>
      <c r="L23" s="6" t="s">
        <v>262</v>
      </c>
      <c r="M23" s="6" t="s">
        <v>275</v>
      </c>
      <c r="N23" s="5" t="s">
        <v>33</v>
      </c>
      <c r="O23" s="6" t="s">
        <v>276</v>
      </c>
      <c r="P23" s="6" t="s">
        <v>277</v>
      </c>
      <c r="Q23" s="5" t="s">
        <v>278</v>
      </c>
      <c r="R23" s="6" t="str">
        <f t="shared" si="0"/>
        <v>1. بيانات فنية: الاسم التجاري والمحجر؛ السمك والتشطيب؛ الامتصاص والكثافة ومقاومة الانحناء والضغط
2. شهادات: شهادة المحجر والمورد الثابت؛ للواجهات: الحسابات الإنشائية ونوع المشابك stainless
3. تقارير اختبار: تقرير الامتصاص والكثافة ومعامل الكسر والضغط
4. عينات: 3 عينات من كل نوع مع إكسسوارات التثبيت
5. ضمان: ضمان تصميم وسائل التثبيت للواجهات
6. المواصفات: ASTM C615؛ ASTM C97؛ ASTM C99؛ ASTM C170</v>
      </c>
    </row>
    <row r="24" spans="1:18" ht="126" x14ac:dyDescent="0.25">
      <c r="A24" s="7" t="s">
        <v>279</v>
      </c>
      <c r="B24" s="8" t="s">
        <v>239</v>
      </c>
      <c r="C24" s="7" t="s">
        <v>240</v>
      </c>
      <c r="D24" s="8" t="s">
        <v>280</v>
      </c>
      <c r="E24" s="8" t="s">
        <v>281</v>
      </c>
      <c r="F24" s="8" t="s">
        <v>149</v>
      </c>
      <c r="G24" s="8" t="s">
        <v>282</v>
      </c>
      <c r="H24" s="8" t="s">
        <v>283</v>
      </c>
      <c r="I24" s="8" t="s">
        <v>28</v>
      </c>
      <c r="J24" s="8" t="s">
        <v>284</v>
      </c>
      <c r="K24" s="8" t="s">
        <v>285</v>
      </c>
      <c r="L24" s="8" t="s">
        <v>155</v>
      </c>
      <c r="M24" s="8" t="s">
        <v>286</v>
      </c>
      <c r="N24" s="7" t="s">
        <v>33</v>
      </c>
      <c r="O24" s="8" t="s">
        <v>287</v>
      </c>
      <c r="P24" s="8" t="s">
        <v>288</v>
      </c>
      <c r="Q24" s="7" t="s">
        <v>289</v>
      </c>
      <c r="R24" s="8" t="str">
        <f t="shared" si="0"/>
        <v>1. بيانات فنية: تصنيف اللاصق (C1 أو C2) والسقية (CG2 أو إيبوكسي)؛ زمن الفتح؛ مقاومة الالتصاق؛ الألوان
2. شهادات: شهادة مطابقة من المصنع لكل تشغيلة
3. تقارير اختبار: تقارير الصانع لمقاومة الشد بالالتصاق
4. عينات: عينة لون السقية مطبقة
5. ضمان: لا يلزم
6. المواصفات: BS EN 12004؛ BS EN 13888؛ BS EN 1348؛ ANSI A118.4</v>
      </c>
    </row>
    <row r="25" spans="1:18" ht="126" x14ac:dyDescent="0.25">
      <c r="A25" s="5" t="s">
        <v>290</v>
      </c>
      <c r="B25" s="6" t="s">
        <v>239</v>
      </c>
      <c r="C25" s="5" t="s">
        <v>291</v>
      </c>
      <c r="D25" s="6" t="s">
        <v>292</v>
      </c>
      <c r="E25" s="6" t="s">
        <v>293</v>
      </c>
      <c r="F25" s="6" t="s">
        <v>294</v>
      </c>
      <c r="G25" s="6" t="s">
        <v>295</v>
      </c>
      <c r="H25" s="6" t="s">
        <v>296</v>
      </c>
      <c r="I25" s="6" t="s">
        <v>28</v>
      </c>
      <c r="J25" s="6" t="s">
        <v>297</v>
      </c>
      <c r="K25" s="6" t="s">
        <v>298</v>
      </c>
      <c r="L25" s="6" t="s">
        <v>155</v>
      </c>
      <c r="M25" s="6" t="s">
        <v>299</v>
      </c>
      <c r="N25" s="5" t="s">
        <v>33</v>
      </c>
      <c r="O25" s="6" t="s">
        <v>300</v>
      </c>
      <c r="P25" s="6" t="s">
        <v>301</v>
      </c>
      <c r="Q25" s="5" t="s">
        <v>302</v>
      </c>
      <c r="R25" s="6" t="str">
        <f t="shared" si="0"/>
        <v>1. بيانات فنية: نوع اللوح (عادي، مقاوم للرطوبة، مقاوم للحريق) وسمكه؛ القطاعات المعدنية وسماكاتها وجلفنتها؛ المعلقات والمسامير؛ بلاطات الأسقف المعلقة
2. شهادات: شهادة مطابقة من المصنع؛ تقرير مقاومة الحريق للألواح المقاومة
3. تقارير اختبار: تقارير الصانع للخصائص الفيزيائية
4. عينات: عينات الألواح والقطاعات والمعلقات؛ عينة الكرانيش الجبس
5. ضمان: لا يلزم
6. المواصفات: ASTM C1396؛ ASTM C635؛ ASTM C636؛ ASTM C645؛ BS EN 520</v>
      </c>
    </row>
    <row r="26" spans="1:18" ht="126" x14ac:dyDescent="0.25">
      <c r="A26" s="7" t="s">
        <v>303</v>
      </c>
      <c r="B26" s="8" t="s">
        <v>239</v>
      </c>
      <c r="C26" s="7" t="s">
        <v>304</v>
      </c>
      <c r="D26" s="8" t="s">
        <v>305</v>
      </c>
      <c r="E26" s="8" t="s">
        <v>306</v>
      </c>
      <c r="F26" s="8" t="s">
        <v>307</v>
      </c>
      <c r="G26" s="8" t="s">
        <v>308</v>
      </c>
      <c r="H26" s="8" t="s">
        <v>309</v>
      </c>
      <c r="I26" s="8" t="s">
        <v>28</v>
      </c>
      <c r="J26" s="8" t="s">
        <v>310</v>
      </c>
      <c r="K26" s="8" t="s">
        <v>311</v>
      </c>
      <c r="L26" s="8" t="s">
        <v>312</v>
      </c>
      <c r="M26" s="8" t="s">
        <v>313</v>
      </c>
      <c r="N26" s="7" t="s">
        <v>33</v>
      </c>
      <c r="O26" s="8" t="s">
        <v>314</v>
      </c>
      <c r="P26" s="8" t="s">
        <v>315</v>
      </c>
      <c r="Q26" s="7" t="s">
        <v>316</v>
      </c>
      <c r="R26" s="8" t="str">
        <f t="shared" si="0"/>
        <v>1. بيانات فنية: النوع والنظام (معجون، أساس، أوجه)؛ نسبة المواد الصلبة؛ معدل التغطية؛ زمن الجفاف؛ VOC؛ تعليمات التخفيف
2. شهادات: شهادة مطابقة من المصنع
3. تقارير اختبار: تقارير الصانع؛ ونماذج ألوان معتمدة
4. عينات: عينة ألوان مطبقة على مساحة بالموقع
5. ضمان: لا يلزم
6. المواصفات: BS EN 13300؛ ASTM D4414</v>
      </c>
    </row>
    <row r="27" spans="1:18" ht="126" x14ac:dyDescent="0.25">
      <c r="A27" s="5" t="s">
        <v>317</v>
      </c>
      <c r="B27" s="6" t="s">
        <v>239</v>
      </c>
      <c r="C27" s="5" t="s">
        <v>304</v>
      </c>
      <c r="D27" s="6" t="s">
        <v>318</v>
      </c>
      <c r="E27" s="6" t="s">
        <v>319</v>
      </c>
      <c r="F27" s="6" t="s">
        <v>307</v>
      </c>
      <c r="G27" s="6" t="s">
        <v>320</v>
      </c>
      <c r="H27" s="6" t="s">
        <v>321</v>
      </c>
      <c r="I27" s="6" t="s">
        <v>322</v>
      </c>
      <c r="J27" s="6" t="s">
        <v>323</v>
      </c>
      <c r="K27" s="6" t="s">
        <v>324</v>
      </c>
      <c r="L27" s="6" t="s">
        <v>325</v>
      </c>
      <c r="M27" s="6" t="s">
        <v>326</v>
      </c>
      <c r="N27" s="5" t="s">
        <v>33</v>
      </c>
      <c r="O27" s="6" t="s">
        <v>327</v>
      </c>
      <c r="P27" s="6" t="s">
        <v>328</v>
      </c>
      <c r="Q27" s="5" t="s">
        <v>329</v>
      </c>
      <c r="R27" s="6" t="str">
        <f t="shared" si="0"/>
        <v>1. بيانات فنية: النوع (أكريلك، سيليكون، تكستشر)؛ مقاومة الأشعة فوق البنفسجية والقلويات؛ نفاذية بخار الماء؛ معدل التغطية؛ نظام الطبقات
2. شهادات: شهادة مطابقة من المصنع
3. تقارير اختبار: تقارير الصانع لمقاومة الطقس والالتصاق
4. عينات: مساحة تجريبية على الواجهة لاعتماد اللون والملمس
5. ضمان: ضمان الصانع حسب العقد
6. المواصفات: BS EN 1062-1؛ ASTM D3359</v>
      </c>
    </row>
    <row r="28" spans="1:18" ht="126" x14ac:dyDescent="0.25">
      <c r="A28" s="7" t="s">
        <v>330</v>
      </c>
      <c r="B28" s="8" t="s">
        <v>239</v>
      </c>
      <c r="C28" s="7" t="s">
        <v>304</v>
      </c>
      <c r="D28" s="8" t="s">
        <v>331</v>
      </c>
      <c r="E28" s="8" t="s">
        <v>332</v>
      </c>
      <c r="F28" s="8" t="s">
        <v>307</v>
      </c>
      <c r="G28" s="8" t="s">
        <v>333</v>
      </c>
      <c r="H28" s="8" t="s">
        <v>334</v>
      </c>
      <c r="I28" s="8" t="s">
        <v>335</v>
      </c>
      <c r="J28" s="8" t="s">
        <v>336</v>
      </c>
      <c r="K28" s="8" t="s">
        <v>337</v>
      </c>
      <c r="L28" s="8" t="s">
        <v>338</v>
      </c>
      <c r="M28" s="8" t="s">
        <v>339</v>
      </c>
      <c r="N28" s="7" t="s">
        <v>33</v>
      </c>
      <c r="O28" s="8" t="s">
        <v>340</v>
      </c>
      <c r="P28" s="8" t="s">
        <v>341</v>
      </c>
      <c r="Q28" s="7" t="s">
        <v>342</v>
      </c>
      <c r="R28" s="8" t="str">
        <f t="shared" si="0"/>
        <v>1. بيانات فنية: نظام الطبقات (برايمر، طبقة أساس، طبقة نهائية)؛ السمك؛ مقاومة البري والكيماويات؛ مقاومة الانزلاق؛ نسبة الخلط وزمن الصلاحية
2. شهادات: شهادة مطابقة من المصنع
3. تقارير اختبار: تقارير الصانع للبري والالتصاق
4. عينات: عينة لون ومساحة تجريبية
5. ضمان: ضمان الصانع والمقاول حسب العقد
6. المواصفات: ASTM D4060؛ ASTM D7234؛ ASTM F2170</v>
      </c>
    </row>
    <row r="29" spans="1:18" ht="126" x14ac:dyDescent="0.25">
      <c r="A29" s="5" t="s">
        <v>343</v>
      </c>
      <c r="B29" s="6" t="s">
        <v>344</v>
      </c>
      <c r="C29" s="5" t="s">
        <v>345</v>
      </c>
      <c r="D29" s="6" t="s">
        <v>346</v>
      </c>
      <c r="E29" s="6" t="s">
        <v>347</v>
      </c>
      <c r="F29" s="6" t="s">
        <v>348</v>
      </c>
      <c r="G29" s="6" t="s">
        <v>349</v>
      </c>
      <c r="H29" s="6" t="s">
        <v>350</v>
      </c>
      <c r="I29" s="6" t="s">
        <v>152</v>
      </c>
      <c r="J29" s="6" t="s">
        <v>351</v>
      </c>
      <c r="K29" s="6" t="s">
        <v>352</v>
      </c>
      <c r="L29" s="6" t="s">
        <v>353</v>
      </c>
      <c r="M29" s="6" t="s">
        <v>354</v>
      </c>
      <c r="N29" s="5" t="s">
        <v>33</v>
      </c>
      <c r="O29" s="6" t="s">
        <v>355</v>
      </c>
      <c r="P29" s="6" t="s">
        <v>356</v>
      </c>
      <c r="Q29" s="5" t="s">
        <v>357</v>
      </c>
      <c r="R29" s="6" t="str">
        <f t="shared" si="0"/>
        <v>1. بيانات فنية: نوع الخشب ودرجته؛ أبعاد الحلوق والضلف؛ طريقة التجميع والوصلات؛ نوع القشرة أو الحشو؛ نظام الدهان
2. شهادات: شهادة منشأ الخشب؛ شهادة معالجة ضد الحشرات والفطريات
3. تقارير اختبار: تقرير محتوى الرطوبة
4. عينات: باب عينة كامل بالحلق والخردوات
5. ضمان: حسب العقد
6. المواصفات: المواصفات المصرية للنجارة المعمارية 2005؛ BS EN 942؛ ASTM D4442</v>
      </c>
    </row>
    <row r="30" spans="1:18" ht="144" x14ac:dyDescent="0.25">
      <c r="A30" s="7" t="s">
        <v>358</v>
      </c>
      <c r="B30" s="8" t="s">
        <v>344</v>
      </c>
      <c r="C30" s="7" t="s">
        <v>359</v>
      </c>
      <c r="D30" s="8" t="s">
        <v>360</v>
      </c>
      <c r="E30" s="8" t="s">
        <v>361</v>
      </c>
      <c r="F30" s="8" t="s">
        <v>362</v>
      </c>
      <c r="G30" s="8" t="s">
        <v>363</v>
      </c>
      <c r="H30" s="8" t="s">
        <v>364</v>
      </c>
      <c r="I30" s="8" t="s">
        <v>322</v>
      </c>
      <c r="J30" s="8" t="s">
        <v>365</v>
      </c>
      <c r="K30" s="8" t="s">
        <v>366</v>
      </c>
      <c r="L30" s="8" t="s">
        <v>155</v>
      </c>
      <c r="M30" s="8" t="s">
        <v>367</v>
      </c>
      <c r="N30" s="7" t="s">
        <v>140</v>
      </c>
      <c r="O30" s="8" t="s">
        <v>368</v>
      </c>
      <c r="P30" s="8" t="s">
        <v>369</v>
      </c>
      <c r="Q30" s="7" t="s">
        <v>370</v>
      </c>
      <c r="R30" s="8" t="str">
        <f t="shared" si="0"/>
        <v>1. بيانات فنية: جدول خردوات لكل باب (مفصلات، كوالين، أكر، مغلقات، مصدات)؛ المادة والتشطيب؛ درجة الأداء؛ نظام الماستر كي
2. شهادات: شهادة منشأ؛ شهادات الاختبار للخردوات المستخدمة في أبواب الحريق
3. تقارير اختبار: تقارير الصانع لعدد دورات التشغيل
4. عينات: لوحة خردوات معتمدة تحفظ لدى المهندس حتى نهاية المشروع
5. ضمان: ضمان الصانع حسب العقد
6. المواصفات: BS EN 1935؛ BS EN 12209؛ BS EN 1154؛ BS EN 1125؛ ANSI/BHMA A156</v>
      </c>
    </row>
    <row r="31" spans="1:18" ht="162" x14ac:dyDescent="0.25">
      <c r="A31" s="5" t="s">
        <v>371</v>
      </c>
      <c r="B31" s="6" t="s">
        <v>344</v>
      </c>
      <c r="C31" s="5" t="s">
        <v>359</v>
      </c>
      <c r="D31" s="6" t="s">
        <v>372</v>
      </c>
      <c r="E31" s="6" t="s">
        <v>373</v>
      </c>
      <c r="F31" s="6" t="s">
        <v>374</v>
      </c>
      <c r="G31" s="6" t="s">
        <v>375</v>
      </c>
      <c r="H31" s="6" t="s">
        <v>376</v>
      </c>
      <c r="I31" s="6" t="s">
        <v>377</v>
      </c>
      <c r="J31" s="6" t="s">
        <v>378</v>
      </c>
      <c r="K31" s="6" t="s">
        <v>379</v>
      </c>
      <c r="L31" s="6" t="s">
        <v>380</v>
      </c>
      <c r="M31" s="6" t="s">
        <v>381</v>
      </c>
      <c r="N31" s="5" t="s">
        <v>33</v>
      </c>
      <c r="O31" s="6" t="s">
        <v>382</v>
      </c>
      <c r="P31" s="6" t="s">
        <v>383</v>
      </c>
      <c r="Q31" s="5" t="s">
        <v>384</v>
      </c>
      <c r="R31" s="6" t="str">
        <f t="shared" si="0"/>
        <v>1. بيانات فنية: القطاعات وسماكاتها؛ نوع المعالجة (أنودايز أو بودرة)؛ نوع الزجاج وسمكه؛ الخردوات وشرائط العزل؛ أداء الهواء والماء والرياح
2. شهادات: شهادة منشأ للقطاعات والزجاج؛ شهادة الصانع لسمك الطلاء
3. تقارير اختبار: تقارير أداء النظام للهواء والماء وضغط الرياح
4. عينات: قطاع ركني مجمع بالزجاج والخردوات قبل التعاقد؛ ورسومات تصنيع معتمدة
5. ضمان: خطاب ضمان على المواد والمصنعية عامان من الاستلام الابتدائي أو حسب العقد
6. المواصفات: AAMA 2604؛ AAMA 2605؛ ASTM C1036؛ BS EN 12150؛ ASTM E283؛ ASTM E331</v>
      </c>
    </row>
    <row r="32" spans="1:18" ht="126" x14ac:dyDescent="0.25">
      <c r="A32" s="7" t="s">
        <v>385</v>
      </c>
      <c r="B32" s="8" t="s">
        <v>344</v>
      </c>
      <c r="C32" s="7" t="s">
        <v>359</v>
      </c>
      <c r="D32" s="8" t="s">
        <v>386</v>
      </c>
      <c r="E32" s="8" t="s">
        <v>387</v>
      </c>
      <c r="F32" s="8" t="s">
        <v>388</v>
      </c>
      <c r="G32" s="8" t="s">
        <v>389</v>
      </c>
      <c r="H32" s="8" t="s">
        <v>390</v>
      </c>
      <c r="I32" s="8" t="s">
        <v>152</v>
      </c>
      <c r="J32" s="8" t="s">
        <v>391</v>
      </c>
      <c r="K32" s="8" t="s">
        <v>392</v>
      </c>
      <c r="L32" s="8" t="s">
        <v>155</v>
      </c>
      <c r="M32" s="8" t="s">
        <v>393</v>
      </c>
      <c r="N32" s="7" t="s">
        <v>33</v>
      </c>
      <c r="O32" s="8" t="s">
        <v>394</v>
      </c>
      <c r="P32" s="8" t="s">
        <v>395</v>
      </c>
      <c r="Q32" s="7" t="s">
        <v>396</v>
      </c>
      <c r="R32" s="8" t="str">
        <f t="shared" si="0"/>
        <v>1. بيانات فنية: سمك صاج الضلفة والحلق؛ الحشو؛ التقويات؛ اتجاه الفتح؛ أماكن المفصلات والكوالين؛ نظام الدهان
2. شهادات: اعتماد المصنع المورد
3. تقارير اختبار: تقارير الصانع
4. عينات: عينة قطاع في ركن الباب؛ باب عينة كامل؛ لوحة الخردوات
5. ضمان: حسب العقد
6. المواصفات: ANSI/SDI A250.8؛ ASTM A653</v>
      </c>
    </row>
    <row r="33" spans="1:18" ht="144" x14ac:dyDescent="0.25">
      <c r="A33" s="5" t="s">
        <v>397</v>
      </c>
      <c r="B33" s="6" t="s">
        <v>344</v>
      </c>
      <c r="C33" s="5" t="s">
        <v>359</v>
      </c>
      <c r="D33" s="6" t="s">
        <v>398</v>
      </c>
      <c r="E33" s="6" t="s">
        <v>399</v>
      </c>
      <c r="F33" s="6" t="s">
        <v>400</v>
      </c>
      <c r="G33" s="6" t="s">
        <v>401</v>
      </c>
      <c r="H33" s="6" t="s">
        <v>402</v>
      </c>
      <c r="I33" s="6" t="s">
        <v>403</v>
      </c>
      <c r="J33" s="6" t="s">
        <v>404</v>
      </c>
      <c r="K33" s="6" t="s">
        <v>405</v>
      </c>
      <c r="L33" s="6" t="s">
        <v>406</v>
      </c>
      <c r="M33" s="6" t="s">
        <v>407</v>
      </c>
      <c r="N33" s="5" t="s">
        <v>33</v>
      </c>
      <c r="O33" s="6" t="s">
        <v>408</v>
      </c>
      <c r="P33" s="6" t="s">
        <v>409</v>
      </c>
      <c r="Q33" s="5" t="s">
        <v>410</v>
      </c>
      <c r="R33" s="6" t="str">
        <f t="shared" si="0"/>
        <v>1. بيانات فنية: درجة مقاومة الحريق بالدقائق؛ مكونات الباب والحلق والزجاج والخردوات المختبرة معه؛ مانعات الدخان والمغلقات
2. شهادات: شهادة اختبار الباب ضمن الحلق من جهة معتمدة؛ إدراج طرف ثالث UL أو Intertek؛ اعتماد الدفاع المدني
3. تقارير اختبار: تقرير اختبار الحريق للتصميم المورد
4. عينات: باب عينة؛ ومخطط أماكن الأبواب ومدد مقاومتها
5. ضمان: شهادة ضمان حسب العقد
6. المواصفات: NFPA 80؛ NFPA 252؛ UL 10C؛ BS EN 1634-1؛ SBC 801</v>
      </c>
    </row>
    <row r="34" spans="1:18" ht="144" x14ac:dyDescent="0.25">
      <c r="A34" s="7" t="s">
        <v>411</v>
      </c>
      <c r="B34" s="8" t="s">
        <v>412</v>
      </c>
      <c r="C34" s="7" t="s">
        <v>413</v>
      </c>
      <c r="D34" s="8" t="s">
        <v>414</v>
      </c>
      <c r="E34" s="8" t="s">
        <v>415</v>
      </c>
      <c r="F34" s="8" t="s">
        <v>416</v>
      </c>
      <c r="G34" s="8" t="s">
        <v>417</v>
      </c>
      <c r="H34" s="8" t="s">
        <v>418</v>
      </c>
      <c r="I34" s="8" t="s">
        <v>152</v>
      </c>
      <c r="J34" s="8" t="s">
        <v>419</v>
      </c>
      <c r="K34" s="8" t="s">
        <v>420</v>
      </c>
      <c r="L34" s="8" t="s">
        <v>421</v>
      </c>
      <c r="M34" s="8" t="s">
        <v>422</v>
      </c>
      <c r="N34" s="7" t="s">
        <v>33</v>
      </c>
      <c r="O34" s="8" t="s">
        <v>423</v>
      </c>
      <c r="P34" s="8" t="s">
        <v>424</v>
      </c>
      <c r="Q34" s="7" t="s">
        <v>425</v>
      </c>
      <c r="R34" s="8" t="str">
        <f t="shared" si="0"/>
        <v>1. بيانات فنية: الاستخدام (صرف أو تغذية)؛ القطر الخارجي والسمك والفئة؛ نوع الوصلات (لصق أو جوان)؛ الغراء والجوانات
2. شهادات: شهادة مطابقة من المصنع؛ شهادة مطابقة سابر SASO أو علامة الجودة المصرية
3. تقارير اختبار: تقارير الصانع للأبعاد والضغط ومقاومة الصدم
4. عينات: عينة ماسورة وقطع من كل قطر
5. ضمان: حسب العقد
6. المواصفات: BS EN 1329؛ BS EN 1401؛ ASTM D2665؛ ASTM D1785؛ ISO 1452</v>
      </c>
    </row>
    <row r="35" spans="1:18" ht="108" x14ac:dyDescent="0.25">
      <c r="A35" s="5" t="s">
        <v>426</v>
      </c>
      <c r="B35" s="6" t="s">
        <v>412</v>
      </c>
      <c r="C35" s="5" t="s">
        <v>413</v>
      </c>
      <c r="D35" s="6" t="s">
        <v>427</v>
      </c>
      <c r="E35" s="6" t="s">
        <v>428</v>
      </c>
      <c r="F35" s="6" t="s">
        <v>429</v>
      </c>
      <c r="G35" s="6" t="s">
        <v>430</v>
      </c>
      <c r="H35" s="6" t="s">
        <v>431</v>
      </c>
      <c r="I35" s="6" t="s">
        <v>322</v>
      </c>
      <c r="J35" s="6" t="s">
        <v>432</v>
      </c>
      <c r="K35" s="6" t="s">
        <v>433</v>
      </c>
      <c r="L35" s="6" t="s">
        <v>421</v>
      </c>
      <c r="M35" s="6" t="s">
        <v>434</v>
      </c>
      <c r="N35" s="5" t="s">
        <v>33</v>
      </c>
      <c r="O35" s="6" t="s">
        <v>435</v>
      </c>
      <c r="P35" s="6" t="s">
        <v>436</v>
      </c>
      <c r="Q35" s="5" t="s">
        <v>437</v>
      </c>
      <c r="R35" s="6" t="str">
        <f t="shared" si="0"/>
        <v>1. بيانات فنية: الفئة PN وSDR؛ الأقطار؛ حدود الحرارة والضغط؛ وصلات اللحام الحراري
2. شهادات: شهادة مطابقة من المصنع؛ شهادة صلاحية لمياه الشرب
3. تقارير اختبار: تقارير الصانع للضغط الهيدروستاتيكي
4. عينات: عينة ماسورة وقطع
5. ضمان: ضمان الصانع حسب العقد
6. المواصفات: DIN 8077؛ DIN 8078؛ ISO 15874</v>
      </c>
    </row>
    <row r="36" spans="1:18" ht="144" x14ac:dyDescent="0.25">
      <c r="A36" s="7" t="s">
        <v>438</v>
      </c>
      <c r="B36" s="8" t="s">
        <v>412</v>
      </c>
      <c r="C36" s="7" t="s">
        <v>413</v>
      </c>
      <c r="D36" s="8" t="s">
        <v>439</v>
      </c>
      <c r="E36" s="8" t="s">
        <v>440</v>
      </c>
      <c r="F36" s="8" t="s">
        <v>441</v>
      </c>
      <c r="G36" s="8" t="s">
        <v>442</v>
      </c>
      <c r="H36" s="8" t="s">
        <v>443</v>
      </c>
      <c r="I36" s="8" t="s">
        <v>322</v>
      </c>
      <c r="J36" s="8" t="s">
        <v>444</v>
      </c>
      <c r="K36" s="8" t="s">
        <v>445</v>
      </c>
      <c r="L36" s="8" t="s">
        <v>446</v>
      </c>
      <c r="M36" s="8" t="s">
        <v>447</v>
      </c>
      <c r="N36" s="7" t="s">
        <v>33</v>
      </c>
      <c r="O36" s="8" t="s">
        <v>448</v>
      </c>
      <c r="P36" s="8" t="s">
        <v>449</v>
      </c>
      <c r="Q36" s="7" t="s">
        <v>450</v>
      </c>
      <c r="R36" s="8" t="str">
        <f t="shared" si="0"/>
        <v>1. بيانات فنية: الفئة PN وSDR؛ الأقطار؛ درجة الراتنج PE100؛ طريقة اللحام (تناكبي أو كهربائي)
2. شهادات: شهادة مطابقة من المصنع؛ شهادة صلاحية لمياه الشرب؛ شهادات اللحامين
3. تقارير اختبار: تقارير الصانع للضغط والأبعاد
4. عينات: عينة ماسورة
5. ضمان: ضمان الصانع حسب العقد
6. المواصفات: ISO 4427؛ BS EN 12201</v>
      </c>
    </row>
    <row r="37" spans="1:18" ht="144" x14ac:dyDescent="0.25">
      <c r="A37" s="5" t="s">
        <v>451</v>
      </c>
      <c r="B37" s="6" t="s">
        <v>412</v>
      </c>
      <c r="C37" s="5" t="s">
        <v>413</v>
      </c>
      <c r="D37" s="6" t="s">
        <v>452</v>
      </c>
      <c r="E37" s="6" t="s">
        <v>453</v>
      </c>
      <c r="F37" s="6" t="s">
        <v>454</v>
      </c>
      <c r="G37" s="6" t="s">
        <v>455</v>
      </c>
      <c r="H37" s="6" t="s">
        <v>456</v>
      </c>
      <c r="I37" s="6" t="s">
        <v>28</v>
      </c>
      <c r="J37" s="6" t="s">
        <v>457</v>
      </c>
      <c r="K37" s="6" t="s">
        <v>458</v>
      </c>
      <c r="L37" s="6" t="s">
        <v>459</v>
      </c>
      <c r="M37" s="6" t="s">
        <v>460</v>
      </c>
      <c r="N37" s="5" t="s">
        <v>33</v>
      </c>
      <c r="O37" s="6" t="s">
        <v>461</v>
      </c>
      <c r="P37" s="6" t="s">
        <v>462</v>
      </c>
      <c r="Q37" s="5" t="s">
        <v>463</v>
      </c>
      <c r="R37" s="6" t="str">
        <f t="shared" ref="R37:R55" si="1">"1. بيانات فنية: "&amp;E37&amp;CHAR(10)&amp;"2. شهادات: "&amp;F37&amp;CHAR(10)&amp;"3. تقارير اختبار: "&amp;G37&amp;CHAR(10)&amp;"4. عينات: "&amp;H37&amp;CHAR(10)&amp;"5. ضمان: "&amp;I37&amp;CHAR(10)&amp;"6. المواصفات: "&amp;J37</f>
        <v>1. بيانات فنية: المواصفة والدرجة؛ السمك (Schedule 40)؛ ملحومة أو Seamless؛ الجلفنة؛ نوع الوصلات (قلاووظ، لحام، فلانشات، Grooved)
2. شهادات: شهادة المصنع لكل تشغيلة (Mill Certificate)؛ إدراج UL أو FM لمواسير ووصلات الحريق عند الطلب
3. تقارير اختبار: تقارير الاختبار الهيدروستاتيكي والأبعاد من المصنع
4. عينات: عينة ماسورة ووصلات
5. ضمان: لا يلزم
6. المواصفات: ASTM A53؛ ASTM A106؛ BS EN 10255؛ NFPA 13</v>
      </c>
    </row>
    <row r="38" spans="1:18" ht="126" x14ac:dyDescent="0.25">
      <c r="A38" s="7" t="s">
        <v>464</v>
      </c>
      <c r="B38" s="8" t="s">
        <v>412</v>
      </c>
      <c r="C38" s="7" t="s">
        <v>413</v>
      </c>
      <c r="D38" s="8" t="s">
        <v>465</v>
      </c>
      <c r="E38" s="8" t="s">
        <v>466</v>
      </c>
      <c r="F38" s="8" t="s">
        <v>467</v>
      </c>
      <c r="G38" s="8" t="s">
        <v>468</v>
      </c>
      <c r="H38" s="8" t="s">
        <v>469</v>
      </c>
      <c r="I38" s="8" t="s">
        <v>322</v>
      </c>
      <c r="J38" s="8" t="s">
        <v>470</v>
      </c>
      <c r="K38" s="8" t="s">
        <v>471</v>
      </c>
      <c r="L38" s="8" t="s">
        <v>155</v>
      </c>
      <c r="M38" s="8" t="s">
        <v>472</v>
      </c>
      <c r="N38" s="7" t="s">
        <v>140</v>
      </c>
      <c r="O38" s="8" t="s">
        <v>473</v>
      </c>
      <c r="P38" s="8" t="s">
        <v>474</v>
      </c>
      <c r="Q38" s="7" t="s">
        <v>475</v>
      </c>
      <c r="R38" s="8" t="str">
        <f t="shared" si="1"/>
        <v>1. بيانات فنية: النوع (بوابة، كروية، فراشة، عدم رجوع، تخفيض ضغط)؛ فئة الضغط PN؛ مادة الجسم والحشو؛ نوع التوصيل
2. شهادات: شهادة اختبار المصنع؛ إدراج UL أو FM لمحابس الحريق
3. تقارير اختبار: تقرير اختبار الضغط والإحكام من المصنع
4. عينات: محبس عينة من كل نوع
5. ضمان: ضمان الصانع حسب العقد
6. المواصفات: API 598؛ BS EN 12266-1؛ NFPA 13</v>
      </c>
    </row>
    <row r="39" spans="1:18" ht="144" x14ac:dyDescent="0.25">
      <c r="A39" s="5" t="s">
        <v>476</v>
      </c>
      <c r="B39" s="6" t="s">
        <v>412</v>
      </c>
      <c r="C39" s="5" t="s">
        <v>413</v>
      </c>
      <c r="D39" s="6" t="s">
        <v>477</v>
      </c>
      <c r="E39" s="6" t="s">
        <v>478</v>
      </c>
      <c r="F39" s="6" t="s">
        <v>479</v>
      </c>
      <c r="G39" s="6" t="s">
        <v>480</v>
      </c>
      <c r="H39" s="6" t="s">
        <v>28</v>
      </c>
      <c r="I39" s="6" t="s">
        <v>481</v>
      </c>
      <c r="J39" s="6" t="s">
        <v>482</v>
      </c>
      <c r="K39" s="6" t="s">
        <v>483</v>
      </c>
      <c r="L39" s="6" t="s">
        <v>484</v>
      </c>
      <c r="M39" s="6" t="s">
        <v>485</v>
      </c>
      <c r="N39" s="5" t="s">
        <v>33</v>
      </c>
      <c r="O39" s="6" t="s">
        <v>486</v>
      </c>
      <c r="P39" s="6" t="s">
        <v>487</v>
      </c>
      <c r="Q39" s="5" t="s">
        <v>488</v>
      </c>
      <c r="R39" s="6" t="str">
        <f t="shared" si="1"/>
        <v>1. بيانات فنية: منحنى الأداء (التصرف، الرفع، الكفاءة، NPSH)؛ قدرة المحرك ودرجة الحماية؛ مواد الجسم والدفاعة؛ لوحة التحكم
2. شهادات: شهادة اختبار الأداء بالمصنع؛ إدراج UL أو FM لمضخات الحريق؛ شهادة منشأ وبوليصة الشحن
3. تقارير اختبار: تقرير اختبار الأداء بالمصنع
4. عينات: لا يلزم
5. ضمان: شهادة ضمان الصانع مع قائمة قطع الغيار
6. المواصفات: ISO 9906؛ NFPA 20</v>
      </c>
    </row>
    <row r="40" spans="1:18" ht="126" x14ac:dyDescent="0.25">
      <c r="A40" s="7" t="s">
        <v>489</v>
      </c>
      <c r="B40" s="8" t="s">
        <v>412</v>
      </c>
      <c r="C40" s="7" t="s">
        <v>490</v>
      </c>
      <c r="D40" s="8" t="s">
        <v>491</v>
      </c>
      <c r="E40" s="8" t="s">
        <v>492</v>
      </c>
      <c r="F40" s="8" t="s">
        <v>493</v>
      </c>
      <c r="G40" s="8" t="s">
        <v>389</v>
      </c>
      <c r="H40" s="8" t="s">
        <v>494</v>
      </c>
      <c r="I40" s="8" t="s">
        <v>322</v>
      </c>
      <c r="J40" s="8" t="s">
        <v>495</v>
      </c>
      <c r="K40" s="8" t="s">
        <v>496</v>
      </c>
      <c r="L40" s="8" t="s">
        <v>497</v>
      </c>
      <c r="M40" s="8" t="s">
        <v>498</v>
      </c>
      <c r="N40" s="7" t="s">
        <v>33</v>
      </c>
      <c r="O40" s="8" t="s">
        <v>499</v>
      </c>
      <c r="P40" s="8" t="s">
        <v>500</v>
      </c>
      <c r="Q40" s="7" t="s">
        <v>501</v>
      </c>
      <c r="R40" s="8" t="str">
        <f t="shared" si="1"/>
        <v>1. بيانات فنية: السعة والأبعاد؛ مادة الألواح أو الجسم؛ السمك؛ الوصلات والفتحات والسلالم؛ الدعامات
2. شهادات: شهادة صلاحية المواد لمياه الشرب؛ شهادة مطابقة من المصنع
3. تقارير اختبار: تقارير الصانع
4. عينات: لوح أو قطعة عينة
5. ضمان: ضمان الصانع حسب العقد
6. المواصفات: BS EN 13280؛ NSF/ANSI 61</v>
      </c>
    </row>
    <row r="41" spans="1:18" ht="126" x14ac:dyDescent="0.25">
      <c r="A41" s="5" t="s">
        <v>502</v>
      </c>
      <c r="B41" s="6" t="s">
        <v>412</v>
      </c>
      <c r="C41" s="5" t="s">
        <v>413</v>
      </c>
      <c r="D41" s="6" t="s">
        <v>503</v>
      </c>
      <c r="E41" s="6" t="s">
        <v>504</v>
      </c>
      <c r="F41" s="6" t="s">
        <v>505</v>
      </c>
      <c r="G41" s="6" t="s">
        <v>389</v>
      </c>
      <c r="H41" s="6" t="s">
        <v>506</v>
      </c>
      <c r="I41" s="6" t="s">
        <v>322</v>
      </c>
      <c r="J41" s="6" t="s">
        <v>507</v>
      </c>
      <c r="K41" s="6" t="s">
        <v>508</v>
      </c>
      <c r="L41" s="6" t="s">
        <v>509</v>
      </c>
      <c r="M41" s="6" t="s">
        <v>510</v>
      </c>
      <c r="N41" s="5" t="s">
        <v>33</v>
      </c>
      <c r="O41" s="6" t="s">
        <v>511</v>
      </c>
      <c r="P41" s="6" t="s">
        <v>512</v>
      </c>
      <c r="Q41" s="5" t="s">
        <v>513</v>
      </c>
      <c r="R41" s="6" t="str">
        <f t="shared" si="1"/>
        <v>1. بيانات فنية: النوع والمقاسات؛ المادة (بورسلين، ستانلس)؛ معدلات التدفق والطرد؛ الخلاطات والملحقات
2. شهادات: شهادة منشأ؛ شهادة مطابقة سابر SASO ومتطلبات ترشيد المياه
3. تقارير اختبار: تقارير الصانع
4. عينات: عينة من كل جهاز وخلاط
5. ضمان: ضمان الصانع حسب العقد
6. المواصفات: ASME A112.19.2؛ BS EN 997</v>
      </c>
    </row>
    <row r="42" spans="1:18" ht="144" x14ac:dyDescent="0.25">
      <c r="A42" s="7" t="s">
        <v>514</v>
      </c>
      <c r="B42" s="8" t="s">
        <v>515</v>
      </c>
      <c r="C42" s="7" t="s">
        <v>516</v>
      </c>
      <c r="D42" s="8" t="s">
        <v>517</v>
      </c>
      <c r="E42" s="8" t="s">
        <v>518</v>
      </c>
      <c r="F42" s="8" t="s">
        <v>519</v>
      </c>
      <c r="G42" s="8" t="s">
        <v>520</v>
      </c>
      <c r="H42" s="8" t="s">
        <v>521</v>
      </c>
      <c r="I42" s="8" t="s">
        <v>28</v>
      </c>
      <c r="J42" s="8" t="s">
        <v>522</v>
      </c>
      <c r="K42" s="8" t="s">
        <v>523</v>
      </c>
      <c r="L42" s="8" t="s">
        <v>524</v>
      </c>
      <c r="M42" s="8" t="s">
        <v>525</v>
      </c>
      <c r="N42" s="7" t="s">
        <v>33</v>
      </c>
      <c r="O42" s="8" t="s">
        <v>526</v>
      </c>
      <c r="P42" s="8" t="s">
        <v>527</v>
      </c>
      <c r="Q42" s="7" t="s">
        <v>528</v>
      </c>
      <c r="R42" s="8" t="str">
        <f t="shared" si="1"/>
        <v>1. بيانات فنية: عدد القلوب والمقطع؛ مادة الموصل والعزل والغلاف (XLPE أو PVC، مسلح أو غير مسلح)؛ جهد التشغيل؛ مقاومة اللهب
2. شهادات: شهادة الاختبارات الروتينية بالمصنع؛ شهادة مطابقة سابر SASO أو علامة الجودة المصرية؛ شهادة منشأ
3. تقارير اختبار: تقارير الصانع للاختبارات الروتينية والنوعية
4. عينات: عينات من أنواع الكابلات والأسلاك مثبتة على لوح
5. ضمان: لا يلزم
6. المواصفات: IEC 60502-1؛ IEC 60228؛ IEC 60227</v>
      </c>
    </row>
    <row r="43" spans="1:18" ht="144" x14ac:dyDescent="0.25">
      <c r="A43" s="5" t="s">
        <v>529</v>
      </c>
      <c r="B43" s="6" t="s">
        <v>515</v>
      </c>
      <c r="C43" s="5" t="s">
        <v>516</v>
      </c>
      <c r="D43" s="6" t="s">
        <v>530</v>
      </c>
      <c r="E43" s="6" t="s">
        <v>531</v>
      </c>
      <c r="F43" s="6" t="s">
        <v>307</v>
      </c>
      <c r="G43" s="6" t="s">
        <v>389</v>
      </c>
      <c r="H43" s="6" t="s">
        <v>532</v>
      </c>
      <c r="I43" s="6" t="s">
        <v>28</v>
      </c>
      <c r="J43" s="6" t="s">
        <v>533</v>
      </c>
      <c r="K43" s="6" t="s">
        <v>534</v>
      </c>
      <c r="L43" s="6" t="s">
        <v>155</v>
      </c>
      <c r="M43" s="6" t="s">
        <v>535</v>
      </c>
      <c r="N43" s="5" t="s">
        <v>33</v>
      </c>
      <c r="O43" s="6" t="s">
        <v>536</v>
      </c>
      <c r="P43" s="6" t="s">
        <v>537</v>
      </c>
      <c r="Q43" s="5" t="s">
        <v>538</v>
      </c>
      <c r="R43" s="6" t="str">
        <f t="shared" si="1"/>
        <v>1. بيانات فنية: المادة (PVC أو صلب مجلفن)؛ الأقطار والسماكات؛ الملحقات والعلب؛ تصنيف الصدم والحريق
2. شهادات: شهادة مطابقة من المصنع
3. تقارير اختبار: تقارير الصانع
4. عينات: عينات كل مقاسات المواسير وملحقاتها؛ عينات الحوامل وقطع الوصل على لوحة
5. ضمان: لا يلزم
6. المواصفات: BS EN 61386؛ BS EN 50085؛ IEC 61537</v>
      </c>
    </row>
    <row r="44" spans="1:18" ht="126" x14ac:dyDescent="0.25">
      <c r="A44" s="7" t="s">
        <v>539</v>
      </c>
      <c r="B44" s="8" t="s">
        <v>515</v>
      </c>
      <c r="C44" s="7" t="s">
        <v>516</v>
      </c>
      <c r="D44" s="8" t="s">
        <v>540</v>
      </c>
      <c r="E44" s="8" t="s">
        <v>541</v>
      </c>
      <c r="F44" s="8" t="s">
        <v>542</v>
      </c>
      <c r="G44" s="8" t="s">
        <v>543</v>
      </c>
      <c r="H44" s="8" t="s">
        <v>544</v>
      </c>
      <c r="I44" s="8" t="s">
        <v>322</v>
      </c>
      <c r="J44" s="8" t="s">
        <v>545</v>
      </c>
      <c r="K44" s="8" t="s">
        <v>546</v>
      </c>
      <c r="L44" s="8" t="s">
        <v>547</v>
      </c>
      <c r="M44" s="8" t="s">
        <v>548</v>
      </c>
      <c r="N44" s="7" t="s">
        <v>33</v>
      </c>
      <c r="O44" s="8" t="s">
        <v>549</v>
      </c>
      <c r="P44" s="8" t="s">
        <v>550</v>
      </c>
      <c r="Q44" s="7" t="s">
        <v>551</v>
      </c>
      <c r="R44" s="8" t="str">
        <f t="shared" si="1"/>
        <v>1. بيانات فنية: مخطط تصنيع بالمكونات؛ القواطع وسعاتها وقدرة القطع؛ البسبارات؛ درجة الحماية IP؛ المخطط الأحادي SLD
2. شهادات: شهادات الاختبار النوعي للتجميعة؛ شهادة منشأ القواطع
3. تقارير اختبار: تقرير الاختبار الروتيني بالمصنع
4. عينات: مطابقة اللوحة لعينة أو نموذج معتمد
5. ضمان: ضمان الصانع حسب العقد
6. المواصفات: IEC 61439-1؛ IEC 61439-3</v>
      </c>
    </row>
    <row r="45" spans="1:18" ht="126" x14ac:dyDescent="0.25">
      <c r="A45" s="5" t="s">
        <v>552</v>
      </c>
      <c r="B45" s="6" t="s">
        <v>515</v>
      </c>
      <c r="C45" s="5" t="s">
        <v>516</v>
      </c>
      <c r="D45" s="6" t="s">
        <v>553</v>
      </c>
      <c r="E45" s="6" t="s">
        <v>554</v>
      </c>
      <c r="F45" s="6" t="s">
        <v>555</v>
      </c>
      <c r="G45" s="6" t="s">
        <v>556</v>
      </c>
      <c r="H45" s="6" t="s">
        <v>557</v>
      </c>
      <c r="I45" s="6" t="s">
        <v>322</v>
      </c>
      <c r="J45" s="6" t="s">
        <v>558</v>
      </c>
      <c r="K45" s="6" t="s">
        <v>559</v>
      </c>
      <c r="L45" s="6" t="s">
        <v>560</v>
      </c>
      <c r="M45" s="6" t="s">
        <v>561</v>
      </c>
      <c r="N45" s="5" t="s">
        <v>33</v>
      </c>
      <c r="O45" s="6" t="s">
        <v>562</v>
      </c>
      <c r="P45" s="6" t="s">
        <v>563</v>
      </c>
      <c r="Q45" s="5" t="s">
        <v>564</v>
      </c>
      <c r="R45" s="6" t="str">
        <f t="shared" si="1"/>
        <v>1. بيانات فنية: النوع والقدرة؛ الفيض الضوئي والكفاءة؛ درجة حرارة اللون؛ درجة الحماية IP؛ المشغل؛ حسابات الإضاءة
2. شهادات: شهادة مطابقة سابر SASO وبطاقة كفاءة الطاقة؛ شهادة منشأ
3. تقارير اختبار: تقارير الصانع الضوئية (ملف IES)
4. عينات: وحدة عينة من كل نوع
5. ضمان: ضمان الصانع حسب العقد
6. المواصفات: IEC 60598-1</v>
      </c>
    </row>
    <row r="46" spans="1:18" ht="126" x14ac:dyDescent="0.25">
      <c r="A46" s="7" t="s">
        <v>565</v>
      </c>
      <c r="B46" s="8" t="s">
        <v>566</v>
      </c>
      <c r="C46" s="7" t="s">
        <v>567</v>
      </c>
      <c r="D46" s="8" t="s">
        <v>568</v>
      </c>
      <c r="E46" s="8" t="s">
        <v>569</v>
      </c>
      <c r="F46" s="8" t="s">
        <v>570</v>
      </c>
      <c r="G46" s="8" t="s">
        <v>389</v>
      </c>
      <c r="H46" s="8" t="s">
        <v>571</v>
      </c>
      <c r="I46" s="8" t="s">
        <v>322</v>
      </c>
      <c r="J46" s="8" t="s">
        <v>572</v>
      </c>
      <c r="K46" s="8" t="s">
        <v>573</v>
      </c>
      <c r="L46" s="8" t="s">
        <v>574</v>
      </c>
      <c r="M46" s="8" t="s">
        <v>575</v>
      </c>
      <c r="N46" s="7" t="s">
        <v>33</v>
      </c>
      <c r="O46" s="8" t="s">
        <v>562</v>
      </c>
      <c r="P46" s="8" t="s">
        <v>576</v>
      </c>
      <c r="Q46" s="7" t="s">
        <v>577</v>
      </c>
      <c r="R46" s="8" t="str">
        <f t="shared" si="1"/>
        <v>1. بيانات فنية: لوحة التحكم FACP؛ الكواشف (دخان، حرارة)؛ أزرار النداء؛ أجهزة التنبيه؛ حسابات البطاريات؛ مخططات التوزيع
2. شهادات: إدراج UL أو اعتماد FM أو شهادة EN 54؛ اعتماد الدفاع المدني
3. تقارير اختبار: تقارير الصانع
4. عينات: عينة من كل جهاز
5. ضمان: ضمان الصانع حسب العقد
6. المواصفات: NFPA 72؛ BS EN 54؛ UL 268؛ UL 521؛ UL 864</v>
      </c>
    </row>
    <row r="47" spans="1:18" ht="126" x14ac:dyDescent="0.25">
      <c r="A47" s="5" t="s">
        <v>578</v>
      </c>
      <c r="B47" s="6" t="s">
        <v>566</v>
      </c>
      <c r="C47" s="5" t="s">
        <v>567</v>
      </c>
      <c r="D47" s="6" t="s">
        <v>579</v>
      </c>
      <c r="E47" s="6" t="s">
        <v>580</v>
      </c>
      <c r="F47" s="6" t="s">
        <v>581</v>
      </c>
      <c r="G47" s="6" t="s">
        <v>389</v>
      </c>
      <c r="H47" s="6" t="s">
        <v>582</v>
      </c>
      <c r="I47" s="6" t="s">
        <v>28</v>
      </c>
      <c r="J47" s="6" t="s">
        <v>583</v>
      </c>
      <c r="K47" s="6" t="s">
        <v>584</v>
      </c>
      <c r="L47" s="6" t="s">
        <v>585</v>
      </c>
      <c r="M47" s="6" t="s">
        <v>586</v>
      </c>
      <c r="N47" s="5" t="s">
        <v>33</v>
      </c>
      <c r="O47" s="6" t="s">
        <v>587</v>
      </c>
      <c r="P47" s="6" t="s">
        <v>588</v>
      </c>
      <c r="Q47" s="5" t="s">
        <v>589</v>
      </c>
      <c r="R47" s="6" t="str">
        <f t="shared" si="1"/>
        <v>1. بيانات فنية: نوع الرشاش ومعامل K ودرجة الحرارة وزمن الاستجابة؛ الوصلات والمحابس ومفاتيح التدفق؛ صناديق الحريق
2. شهادات: إدراج UL أو اعتماد FM؛ اعتماد الدفاع المدني
3. تقارير اختبار: تقارير الصانع
4. عينات: عينة من كل رشاش ووصلة
5. ضمان: لا يلزم
6. المواصفات: NFPA 13؛ UL 199</v>
      </c>
    </row>
    <row r="48" spans="1:18" ht="126" x14ac:dyDescent="0.25">
      <c r="A48" s="7" t="s">
        <v>590</v>
      </c>
      <c r="B48" s="8" t="s">
        <v>591</v>
      </c>
      <c r="C48" s="7" t="s">
        <v>592</v>
      </c>
      <c r="D48" s="8" t="s">
        <v>593</v>
      </c>
      <c r="E48" s="8" t="s">
        <v>594</v>
      </c>
      <c r="F48" s="8" t="s">
        <v>595</v>
      </c>
      <c r="G48" s="8" t="s">
        <v>389</v>
      </c>
      <c r="H48" s="8" t="s">
        <v>596</v>
      </c>
      <c r="I48" s="8" t="s">
        <v>28</v>
      </c>
      <c r="J48" s="8" t="s">
        <v>597</v>
      </c>
      <c r="K48" s="8" t="s">
        <v>598</v>
      </c>
      <c r="L48" s="8" t="s">
        <v>599</v>
      </c>
      <c r="M48" s="8" t="s">
        <v>600</v>
      </c>
      <c r="N48" s="7" t="s">
        <v>33</v>
      </c>
      <c r="O48" s="8" t="s">
        <v>601</v>
      </c>
      <c r="P48" s="8" t="s">
        <v>602</v>
      </c>
      <c r="Q48" s="7" t="s">
        <v>603</v>
      </c>
      <c r="R48" s="8" t="str">
        <f t="shared" si="1"/>
        <v>1. بيانات فنية: نوع الصاج ودرجة الجلفنة؛ السمك لكل مقاس؛ فئة الضغط؛ الوصلات والتقويات والإحكام
2. شهادات: شهادة المصنع للصاج؛ بيان شركة التصنيع
3. تقارير اختبار: تقارير الصانع
4. عينات: عينات الصاج والعزل والغراء وإكسسوارات التعليق على لوح
5. ضمان: لا يلزم
6. المواصفات: SMACNA HVAC Duct Construction Standards؛ ASTM A653</v>
      </c>
    </row>
    <row r="49" spans="1:18" ht="126" x14ac:dyDescent="0.25">
      <c r="A49" s="5" t="s">
        <v>604</v>
      </c>
      <c r="B49" s="6" t="s">
        <v>591</v>
      </c>
      <c r="C49" s="5" t="s">
        <v>592</v>
      </c>
      <c r="D49" s="6" t="s">
        <v>605</v>
      </c>
      <c r="E49" s="6" t="s">
        <v>606</v>
      </c>
      <c r="F49" s="6" t="s">
        <v>607</v>
      </c>
      <c r="G49" s="6" t="s">
        <v>389</v>
      </c>
      <c r="H49" s="6" t="s">
        <v>608</v>
      </c>
      <c r="I49" s="6" t="s">
        <v>28</v>
      </c>
      <c r="J49" s="6" t="s">
        <v>609</v>
      </c>
      <c r="K49" s="6" t="s">
        <v>610</v>
      </c>
      <c r="L49" s="6" t="s">
        <v>155</v>
      </c>
      <c r="M49" s="6" t="s">
        <v>611</v>
      </c>
      <c r="N49" s="5" t="s">
        <v>33</v>
      </c>
      <c r="O49" s="6" t="s">
        <v>612</v>
      </c>
      <c r="P49" s="6" t="s">
        <v>613</v>
      </c>
      <c r="Q49" s="5" t="s">
        <v>614</v>
      </c>
      <c r="R49" s="6" t="str">
        <f t="shared" si="1"/>
        <v>1. بيانات فنية: نوع العازل (صوف زجاجي، مطاط)؛ السمك والكثافة؛ معامل التوصيل؛ حاجز البخار؛ تصنيف الحريق
2. شهادات: شهادة مطابقة من المصنع؛ تقرير انتشار اللهب والدخان
3. تقارير اختبار: تقارير الصانع
4. عينات: عينة مثبتة على لوح
5. ضمان: لا يلزم
6. المواصفات: ASTM C553؛ ASTM C1071؛ ASTM E84</v>
      </c>
    </row>
    <row r="50" spans="1:18" ht="144" x14ac:dyDescent="0.25">
      <c r="A50" s="7" t="s">
        <v>615</v>
      </c>
      <c r="B50" s="8" t="s">
        <v>591</v>
      </c>
      <c r="C50" s="7" t="s">
        <v>592</v>
      </c>
      <c r="D50" s="8" t="s">
        <v>616</v>
      </c>
      <c r="E50" s="8" t="s">
        <v>617</v>
      </c>
      <c r="F50" s="8" t="s">
        <v>618</v>
      </c>
      <c r="G50" s="8" t="s">
        <v>619</v>
      </c>
      <c r="H50" s="8" t="s">
        <v>28</v>
      </c>
      <c r="I50" s="8" t="s">
        <v>620</v>
      </c>
      <c r="J50" s="8" t="s">
        <v>621</v>
      </c>
      <c r="K50" s="8" t="s">
        <v>622</v>
      </c>
      <c r="L50" s="8" t="s">
        <v>623</v>
      </c>
      <c r="M50" s="8" t="s">
        <v>624</v>
      </c>
      <c r="N50" s="7" t="s">
        <v>140</v>
      </c>
      <c r="O50" s="8" t="s">
        <v>625</v>
      </c>
      <c r="P50" s="8" t="s">
        <v>626</v>
      </c>
      <c r="Q50" s="7" t="s">
        <v>627</v>
      </c>
      <c r="R50" s="8" t="str">
        <f t="shared" si="1"/>
        <v>1. بيانات فنية: السعة وكفاءة الطاقة؛ نوع وسيط التبريد؛ مستوى الضوضاء؛ الاهتزاز؛ البيانات الكهربائية؛ موانع الاهتزاز
2. شهادات: شهادة اختبار الأداء بالمصنع؛ بطاقة كفاءة الطاقة SASO؛ شهادة منشأ وبوليصة الشحن
3. تقارير اختبار: تقرير اختبار الأداء AHRI
4. عينات: لا يلزم
5. ضمان: شهادة ضمان الصانع؛ اختبار الثقة 30 يوما خلال عام الضمان
6. المواصفات: AHRI 550/590؛ AHRI 210/240؛ ASHRAE 15</v>
      </c>
    </row>
    <row r="51" spans="1:18" ht="144" x14ac:dyDescent="0.25">
      <c r="A51" s="5" t="s">
        <v>628</v>
      </c>
      <c r="B51" s="6" t="s">
        <v>629</v>
      </c>
      <c r="C51" s="5" t="s">
        <v>630</v>
      </c>
      <c r="D51" s="6" t="s">
        <v>631</v>
      </c>
      <c r="E51" s="6" t="s">
        <v>632</v>
      </c>
      <c r="F51" s="6" t="s">
        <v>633</v>
      </c>
      <c r="G51" s="6" t="s">
        <v>634</v>
      </c>
      <c r="H51" s="6" t="s">
        <v>635</v>
      </c>
      <c r="I51" s="6" t="s">
        <v>636</v>
      </c>
      <c r="J51" s="6" t="s">
        <v>637</v>
      </c>
      <c r="K51" s="6" t="s">
        <v>638</v>
      </c>
      <c r="L51" s="6" t="s">
        <v>639</v>
      </c>
      <c r="M51" s="6" t="s">
        <v>640</v>
      </c>
      <c r="N51" s="5" t="s">
        <v>140</v>
      </c>
      <c r="O51" s="6" t="s">
        <v>641</v>
      </c>
      <c r="P51" s="6" t="s">
        <v>642</v>
      </c>
      <c r="Q51" s="5" t="s">
        <v>643</v>
      </c>
      <c r="R51" s="6" t="str">
        <f t="shared" si="1"/>
        <v>1. بيانات فنية: الحمولة والسرعة وعدد الوقفات؛ أبعاد البئر وعمق الحفرة (غالبا 100 إلى 170 سم) قبل صب أرضية البئر؛ نوع الماكينة؛ التشطيبات؛ أنظمة السلامة
2. شهادات: شهادة منشأ موثقة من السفارة للمصعد المستورد؛ شهادة مطابقة الصانع
3. تقارير اختبار: تقارير وشهادات اختبار المصاعد
4. عينات: عينات التشطيبات
5. ضمان: ضمان غالبا 5 سنوات حسب العقد
6. المواصفات: BS EN 81-20؛ BS EN 81-50؛ ASME A17.1</v>
      </c>
    </row>
    <row r="52" spans="1:18" ht="126" x14ac:dyDescent="0.25">
      <c r="A52" s="7" t="s">
        <v>644</v>
      </c>
      <c r="B52" s="8" t="s">
        <v>645</v>
      </c>
      <c r="C52" s="7" t="s">
        <v>646</v>
      </c>
      <c r="D52" s="8" t="s">
        <v>647</v>
      </c>
      <c r="E52" s="8" t="s">
        <v>648</v>
      </c>
      <c r="F52" s="8" t="s">
        <v>649</v>
      </c>
      <c r="G52" s="8" t="s">
        <v>650</v>
      </c>
      <c r="H52" s="8" t="s">
        <v>28</v>
      </c>
      <c r="I52" s="8" t="s">
        <v>28</v>
      </c>
      <c r="J52" s="8" t="s">
        <v>651</v>
      </c>
      <c r="K52" s="8" t="s">
        <v>652</v>
      </c>
      <c r="L52" s="8" t="s">
        <v>653</v>
      </c>
      <c r="M52" s="8" t="s">
        <v>654</v>
      </c>
      <c r="N52" s="7" t="s">
        <v>33</v>
      </c>
      <c r="O52" s="8" t="s">
        <v>655</v>
      </c>
      <c r="P52" s="8" t="s">
        <v>656</v>
      </c>
      <c r="Q52" s="7" t="s">
        <v>657</v>
      </c>
      <c r="R52" s="8" t="str">
        <f t="shared" si="1"/>
        <v>1. بيانات فنية: تصميم الخلطة (Job Mix Formula) لطبقتي Base وWearing؛ نوع البيتومين؛ تدرج الركام
2. شهادات: اعتماد الخلاطة؛ شهادة البيتومين
3. تقارير اختبار: تقارير مارشال والاستخلاص
4. عينات: لا يلزم
5. ضمان: لا يلزم
6. المواصفات: ASTM D6927؛ ASTM D2172؛ ASTM D946</v>
      </c>
    </row>
    <row r="53" spans="1:18" ht="108" x14ac:dyDescent="0.25">
      <c r="A53" s="5" t="s">
        <v>658</v>
      </c>
      <c r="B53" s="6" t="s">
        <v>645</v>
      </c>
      <c r="C53" s="5" t="s">
        <v>646</v>
      </c>
      <c r="D53" s="6" t="s">
        <v>659</v>
      </c>
      <c r="E53" s="6" t="s">
        <v>660</v>
      </c>
      <c r="F53" s="6" t="s">
        <v>661</v>
      </c>
      <c r="G53" s="6" t="s">
        <v>662</v>
      </c>
      <c r="H53" s="6" t="s">
        <v>663</v>
      </c>
      <c r="I53" s="6" t="s">
        <v>28</v>
      </c>
      <c r="J53" s="6" t="s">
        <v>664</v>
      </c>
      <c r="K53" s="6" t="s">
        <v>665</v>
      </c>
      <c r="L53" s="6" t="s">
        <v>666</v>
      </c>
      <c r="M53" s="6" t="s">
        <v>667</v>
      </c>
      <c r="N53" s="5" t="s">
        <v>33</v>
      </c>
      <c r="O53" s="6" t="s">
        <v>668</v>
      </c>
      <c r="P53" s="6" t="s">
        <v>669</v>
      </c>
      <c r="Q53" s="5" t="s">
        <v>670</v>
      </c>
      <c r="R53" s="6" t="str">
        <f t="shared" si="1"/>
        <v>1. بيانات فنية: الأبعاد والشكل؛ المقاومة والامتصاص
2. شهادات: اعتماد المصنع
3. تقارير اختبار: تقارير الكسر والامتصاص والكبريتات والسيليكا
4. عينات: عينة بردورة
5. ضمان: لا يلزم
6. المواصفات: BS EN 1340</v>
      </c>
    </row>
    <row r="54" spans="1:18" ht="108" x14ac:dyDescent="0.25">
      <c r="A54" s="7" t="s">
        <v>671</v>
      </c>
      <c r="B54" s="8" t="s">
        <v>645</v>
      </c>
      <c r="C54" s="7" t="s">
        <v>646</v>
      </c>
      <c r="D54" s="8" t="s">
        <v>672</v>
      </c>
      <c r="E54" s="8" t="s">
        <v>673</v>
      </c>
      <c r="F54" s="8" t="s">
        <v>661</v>
      </c>
      <c r="G54" s="8" t="s">
        <v>674</v>
      </c>
      <c r="H54" s="8" t="s">
        <v>675</v>
      </c>
      <c r="I54" s="8" t="s">
        <v>28</v>
      </c>
      <c r="J54" s="8" t="s">
        <v>676</v>
      </c>
      <c r="K54" s="8" t="s">
        <v>677</v>
      </c>
      <c r="L54" s="8" t="s">
        <v>678</v>
      </c>
      <c r="M54" s="8" t="s">
        <v>679</v>
      </c>
      <c r="N54" s="7" t="s">
        <v>33</v>
      </c>
      <c r="O54" s="8" t="s">
        <v>668</v>
      </c>
      <c r="P54" s="8" t="s">
        <v>680</v>
      </c>
      <c r="Q54" s="7" t="s">
        <v>681</v>
      </c>
      <c r="R54" s="8" t="str">
        <f t="shared" si="1"/>
        <v>1. بيانات فنية: الأبعاد والسمك؛ اللون والشكل؛ المقاومة
2. شهادات: اعتماد المصنع
3. تقارير اختبار: تقارير التحمل والامتصاص والكلوريد والكبريتات
4. عينات: عينات ومخطط ألوان وتشكيلات
5. ضمان: لا يلزم
6. المواصفات: ASTM C936؛ BS EN 1338</v>
      </c>
    </row>
    <row r="55" spans="1:18" ht="108" x14ac:dyDescent="0.25">
      <c r="A55" s="5" t="s">
        <v>682</v>
      </c>
      <c r="B55" s="6" t="s">
        <v>645</v>
      </c>
      <c r="C55" s="5" t="s">
        <v>683</v>
      </c>
      <c r="D55" s="6" t="s">
        <v>684</v>
      </c>
      <c r="E55" s="6" t="s">
        <v>685</v>
      </c>
      <c r="F55" s="6" t="s">
        <v>686</v>
      </c>
      <c r="G55" s="6" t="s">
        <v>687</v>
      </c>
      <c r="H55" s="6" t="s">
        <v>28</v>
      </c>
      <c r="I55" s="6" t="s">
        <v>688</v>
      </c>
      <c r="J55" s="6" t="s">
        <v>689</v>
      </c>
      <c r="K55" s="6" t="s">
        <v>690</v>
      </c>
      <c r="L55" s="6" t="s">
        <v>691</v>
      </c>
      <c r="M55" s="6" t="s">
        <v>692</v>
      </c>
      <c r="N55" s="5" t="s">
        <v>33</v>
      </c>
      <c r="O55" s="6" t="s">
        <v>693</v>
      </c>
      <c r="P55" s="6" t="s">
        <v>694</v>
      </c>
      <c r="Q55" s="5" t="s">
        <v>695</v>
      </c>
      <c r="R55" s="6" t="str">
        <f t="shared" si="1"/>
        <v>1. بيانات فنية: المادة الفعالة وتركيزها؛ معدل الرش؛ طريقة التطبيق
2. شهادات: تسجيل المبيد لدى الجهة المختصة؛ اعتماد شركة متخصصة ذات خبرة
3. تقارير اختبار: شهادة تحليل المادة من الصانع
4. عينات: لا يلزم
5. ضمان: ضمان الشركة غالبا 5 إلى 10 سنوات
6. المواصفات: مواصفة المشروع وبيانات الصانع؛ AS 3660.1 كمرجع</v>
      </c>
    </row>
  </sheetData>
  <autoFilter ref="A4:R55" xr:uid="{00000000-0009-0000-0000-000000000000}"/>
  <printOptions horizontalCentered="1"/>
  <pageMargins left="0.75" right="0.75" top="1" bottom="1" header="0.5" footer="0.5"/>
  <pageSetup paperSize="8" fitToHeight="0" orientation="landscape"/>
  <headerFooter>
    <oddFooter>&amp;Lالمبدعون العرب للاستشارات الهندسية ACE&amp;Cصفحة &amp;P من &amp;N&amp;R&amp;A</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52976"/>
    <pageSetUpPr fitToPage="1"/>
  </sheetPr>
  <dimension ref="A1:W305"/>
  <sheetViews>
    <sheetView rightToLeft="1" workbookViewId="0">
      <pane xSplit="4" ySplit="5" topLeftCell="E6" activePane="bottomRight" state="frozen"/>
      <selection pane="topRight"/>
      <selection pane="bottomLeft"/>
      <selection pane="bottomRight"/>
    </sheetView>
  </sheetViews>
  <sheetFormatPr defaultRowHeight="13.8" x14ac:dyDescent="0.25"/>
  <cols>
    <col min="1" max="1" width="11" customWidth="1"/>
    <col min="2" max="2" width="8" customWidth="1"/>
    <col min="3" max="3" width="12" customWidth="1"/>
    <col min="4" max="4" width="26" customWidth="1"/>
    <col min="5" max="5" width="10" customWidth="1"/>
    <col min="6" max="6" width="50" customWidth="1"/>
    <col min="7" max="7" width="40" customWidth="1"/>
    <col min="8" max="8" width="18" customWidth="1"/>
    <col min="9" max="9" width="9" customWidth="1"/>
    <col min="10" max="10" width="8" customWidth="1"/>
    <col min="11" max="11" width="16" customWidth="1"/>
    <col min="12" max="12" width="14" customWidth="1"/>
    <col min="13" max="13" width="10" customWidth="1"/>
    <col min="14" max="15" width="12" customWidth="1"/>
    <col min="16" max="16" width="9" customWidth="1"/>
    <col min="17" max="17" width="20" customWidth="1"/>
    <col min="18" max="19" width="11" customWidth="1"/>
    <col min="20" max="20" width="10" customWidth="1"/>
    <col min="21" max="21" width="14" customWidth="1"/>
    <col min="22" max="22" width="26" customWidth="1"/>
    <col min="23" max="23" width="14" customWidth="1"/>
  </cols>
  <sheetData>
    <row r="1" spans="1:23" ht="30" customHeight="1" x14ac:dyDescent="0.65">
      <c r="A1" s="1" t="s">
        <v>696</v>
      </c>
      <c r="B1" s="2"/>
      <c r="C1" s="2"/>
      <c r="D1" s="2"/>
      <c r="E1" s="2"/>
      <c r="F1" s="2"/>
      <c r="G1" s="2"/>
      <c r="H1" s="2"/>
      <c r="I1" s="2"/>
      <c r="J1" s="2"/>
      <c r="K1" s="2"/>
      <c r="L1" s="2"/>
      <c r="M1" s="2"/>
      <c r="N1" s="2"/>
      <c r="O1" s="2"/>
      <c r="P1" s="2"/>
      <c r="Q1" s="2"/>
      <c r="R1" s="2"/>
      <c r="S1" s="2"/>
      <c r="T1" s="2"/>
      <c r="U1" s="2"/>
      <c r="V1" s="2"/>
      <c r="W1" s="2"/>
    </row>
    <row r="2" spans="1:23" ht="22.05" customHeight="1" x14ac:dyDescent="0.55000000000000004">
      <c r="A2" s="3" t="s">
        <v>697</v>
      </c>
      <c r="B2" s="2"/>
      <c r="C2" s="2"/>
      <c r="D2" s="2"/>
      <c r="E2" s="2"/>
      <c r="F2" s="2"/>
      <c r="G2" s="2"/>
      <c r="H2" s="2"/>
      <c r="I2" s="2"/>
      <c r="J2" s="2"/>
      <c r="K2" s="2"/>
      <c r="L2" s="2"/>
      <c r="M2" s="2"/>
      <c r="N2" s="2"/>
      <c r="O2" s="2"/>
      <c r="P2" s="2"/>
      <c r="Q2" s="2"/>
      <c r="R2" s="2"/>
      <c r="S2" s="2"/>
      <c r="T2" s="2"/>
      <c r="U2" s="2"/>
      <c r="V2" s="2"/>
      <c r="W2" s="2"/>
    </row>
    <row r="3" spans="1:23" ht="18.600000000000001" x14ac:dyDescent="0.55000000000000004">
      <c r="A3" s="9" t="s">
        <v>698</v>
      </c>
      <c r="B3" s="2"/>
      <c r="C3" s="10" t="str">
        <f>Settings!B4</f>
        <v>اسم المشروع</v>
      </c>
      <c r="D3" s="2"/>
      <c r="E3" s="2"/>
      <c r="F3" s="9" t="s">
        <v>699</v>
      </c>
      <c r="G3" s="10" t="str">
        <f>Settings!B5</f>
        <v>اسم المقاول</v>
      </c>
      <c r="H3" s="2"/>
      <c r="I3" s="2"/>
      <c r="J3" s="2"/>
      <c r="K3" s="4" t="s">
        <v>700</v>
      </c>
      <c r="L3" s="11">
        <f>COUNTIF($D$6:$D$305,"?*")</f>
        <v>0</v>
      </c>
      <c r="M3" s="4" t="s">
        <v>701</v>
      </c>
      <c r="N3" s="11">
        <f>COUNTIF($P$6:$P$305,"A")+COUNTIF($P$6:$P$305,"B")</f>
        <v>0</v>
      </c>
      <c r="O3" s="4" t="s">
        <v>702</v>
      </c>
      <c r="P3" s="11">
        <f>COUNTIF($P$6:$P$305,"C")</f>
        <v>0</v>
      </c>
      <c r="Q3" s="4" t="s">
        <v>703</v>
      </c>
      <c r="R3" s="11">
        <f>COUNTIF($P$6:$P$305,"D")</f>
        <v>0</v>
      </c>
      <c r="S3" s="4" t="s">
        <v>704</v>
      </c>
      <c r="T3" s="11">
        <f>COUNTIF($T$6:$T$305,"متأخر")</f>
        <v>0</v>
      </c>
      <c r="U3" s="2"/>
      <c r="V3" s="2"/>
      <c r="W3" s="2"/>
    </row>
    <row r="4" spans="1:23" ht="18.600000000000001" x14ac:dyDescent="0.55000000000000004">
      <c r="A4" s="2"/>
      <c r="B4" s="2"/>
      <c r="C4" s="2"/>
      <c r="D4" s="2"/>
      <c r="E4" s="2"/>
      <c r="F4" s="2"/>
      <c r="G4" s="2"/>
      <c r="H4" s="2"/>
      <c r="I4" s="2"/>
      <c r="J4" s="2"/>
      <c r="K4" s="2"/>
      <c r="L4" s="2"/>
      <c r="M4" s="2"/>
      <c r="N4" s="2"/>
      <c r="O4" s="2"/>
      <c r="P4" s="2"/>
      <c r="Q4" s="2"/>
      <c r="R4" s="2"/>
      <c r="S4" s="2"/>
      <c r="T4" s="2"/>
      <c r="U4" s="2"/>
      <c r="V4" s="2"/>
      <c r="W4" s="2"/>
    </row>
    <row r="5" spans="1:23" ht="43.95" customHeight="1" x14ac:dyDescent="0.25">
      <c r="A5" s="4" t="s">
        <v>705</v>
      </c>
      <c r="B5" s="4" t="s">
        <v>706</v>
      </c>
      <c r="C5" s="4" t="s">
        <v>707</v>
      </c>
      <c r="D5" s="4" t="s">
        <v>5</v>
      </c>
      <c r="E5" s="4" t="s">
        <v>708</v>
      </c>
      <c r="F5" s="4" t="s">
        <v>709</v>
      </c>
      <c r="G5" s="4" t="s">
        <v>710</v>
      </c>
      <c r="H5" s="4" t="s">
        <v>711</v>
      </c>
      <c r="I5" s="4" t="s">
        <v>712</v>
      </c>
      <c r="J5" s="4" t="s">
        <v>713</v>
      </c>
      <c r="K5" s="4" t="s">
        <v>714</v>
      </c>
      <c r="L5" s="4" t="s">
        <v>715</v>
      </c>
      <c r="M5" s="4" t="s">
        <v>716</v>
      </c>
      <c r="N5" s="4" t="s">
        <v>717</v>
      </c>
      <c r="O5" s="4" t="s">
        <v>718</v>
      </c>
      <c r="P5" s="4" t="s">
        <v>719</v>
      </c>
      <c r="Q5" s="4" t="s">
        <v>720</v>
      </c>
      <c r="R5" s="4" t="s">
        <v>721</v>
      </c>
      <c r="S5" s="4" t="s">
        <v>722</v>
      </c>
      <c r="T5" s="4" t="s">
        <v>723</v>
      </c>
      <c r="U5" s="4" t="s">
        <v>724</v>
      </c>
      <c r="V5" s="4" t="s">
        <v>725</v>
      </c>
      <c r="W5" s="4" t="s">
        <v>726</v>
      </c>
    </row>
    <row r="6" spans="1:23" ht="18" x14ac:dyDescent="0.25">
      <c r="A6" s="5" t="str">
        <f t="shared" ref="A6:A69" si="0">IF($D6="","","MIR-"&amp;TEXT(ROW()-5,"000"))</f>
        <v/>
      </c>
      <c r="B6" s="12"/>
      <c r="C6" s="13"/>
      <c r="D6" s="14"/>
      <c r="E6" s="15" t="str">
        <f>IF($D6="","",IFERROR(INDEX(Requirements!$A$5:$A$55,MATCH($D6,Requirements!$D$5:$D$55,0)),"غير موجودة"))</f>
        <v/>
      </c>
      <c r="F6" s="16" t="str">
        <f>IF($D6="","",IFERROR(INDEX(Requirements!$R$5:$R$55,MATCH($D6,Requirements!$D$5:$D$55,0)),""))</f>
        <v/>
      </c>
      <c r="G6" s="16" t="str">
        <f>IF($D6="","",IFERROR(INDEX(Requirements!$K$5:$K$55,MATCH($D6,Requirements!$D$5:$D$55,0))&amp;CHAR(10)&amp;"المعدل: "&amp;INDEX(Requirements!$L$5:$L$55,MATCH($D6,Requirements!$D$5:$D$55,0))&amp;CHAR(10)&amp;"القبول: "&amp;INDEX(Requirements!$M$5:$M$55,MATCH($D6,Requirements!$D$5:$D$55,0)),""))</f>
        <v/>
      </c>
      <c r="H6" s="12"/>
      <c r="I6" s="12"/>
      <c r="J6" s="12"/>
      <c r="K6" s="12"/>
      <c r="L6" s="12"/>
      <c r="M6" s="12"/>
      <c r="N6" s="13"/>
      <c r="O6" s="13"/>
      <c r="P6" s="12"/>
      <c r="Q6" s="15" t="str">
        <f>IF($P6="","",IFERROR(INDEX(Settings!$B$11:$B$14,MATCH($P6,Settings!$A$11:$A$14,0)),""))</f>
        <v/>
      </c>
      <c r="R6" s="5" t="str">
        <f t="shared" ref="R6:R69" si="1">IF(OR($C6="",$O6=""),"",$O6-$C6)</f>
        <v/>
      </c>
      <c r="S6" s="5" t="str">
        <f>IF(OR($C6="",$O6=""),"",NETWORKDAYS.INTL($C6,$O6,Settings!$B$7)-1)</f>
        <v/>
      </c>
      <c r="T6" s="5" t="str">
        <f>IF($S6="","",IF($S6&lt;=Settings!$B$6,"نعم","متأخر"))</f>
        <v/>
      </c>
      <c r="U6" s="5" t="str">
        <f t="shared" ref="U6:U69" si="2">IF($D6="","",IF($P6="","قيد المراجعة",IF(OR($P6="A",$P6="B"),"مقبولة",IF($P6="C","يعاد التقديم","مرفوضة"))))</f>
        <v/>
      </c>
      <c r="V6" s="14"/>
      <c r="W6" s="12"/>
    </row>
    <row r="7" spans="1:23" ht="18" x14ac:dyDescent="0.25">
      <c r="A7" s="5" t="str">
        <f t="shared" si="0"/>
        <v/>
      </c>
      <c r="B7" s="12"/>
      <c r="C7" s="13"/>
      <c r="D7" s="14"/>
      <c r="E7" s="15" t="str">
        <f>IF($D7="","",IFERROR(INDEX(Requirements!$A$5:$A$55,MATCH($D7,Requirements!$D$5:$D$55,0)),"غير موجودة"))</f>
        <v/>
      </c>
      <c r="F7" s="16" t="str">
        <f>IF($D7="","",IFERROR(INDEX(Requirements!$R$5:$R$55,MATCH($D7,Requirements!$D$5:$D$55,0)),""))</f>
        <v/>
      </c>
      <c r="G7" s="16" t="str">
        <f>IF($D7="","",IFERROR(INDEX(Requirements!$K$5:$K$55,MATCH($D7,Requirements!$D$5:$D$55,0))&amp;CHAR(10)&amp;"المعدل: "&amp;INDEX(Requirements!$L$5:$L$55,MATCH($D7,Requirements!$D$5:$D$55,0))&amp;CHAR(10)&amp;"القبول: "&amp;INDEX(Requirements!$M$5:$M$55,MATCH($D7,Requirements!$D$5:$D$55,0)),""))</f>
        <v/>
      </c>
      <c r="H7" s="12"/>
      <c r="I7" s="12"/>
      <c r="J7" s="12"/>
      <c r="K7" s="12"/>
      <c r="L7" s="12"/>
      <c r="M7" s="12"/>
      <c r="N7" s="13"/>
      <c r="O7" s="13"/>
      <c r="P7" s="12"/>
      <c r="Q7" s="15" t="str">
        <f>IF($P7="","",IFERROR(INDEX(Settings!$B$11:$B$14,MATCH($P7,Settings!$A$11:$A$14,0)),""))</f>
        <v/>
      </c>
      <c r="R7" s="5" t="str">
        <f t="shared" si="1"/>
        <v/>
      </c>
      <c r="S7" s="5" t="str">
        <f>IF(OR($C7="",$O7=""),"",NETWORKDAYS.INTL($C7,$O7,Settings!$B$7)-1)</f>
        <v/>
      </c>
      <c r="T7" s="5" t="str">
        <f>IF($S7="","",IF($S7&lt;=Settings!$B$6,"نعم","متأخر"))</f>
        <v/>
      </c>
      <c r="U7" s="5" t="str">
        <f t="shared" si="2"/>
        <v/>
      </c>
      <c r="V7" s="14"/>
      <c r="W7" s="12"/>
    </row>
    <row r="8" spans="1:23" ht="18" x14ac:dyDescent="0.25">
      <c r="A8" s="5" t="str">
        <f t="shared" si="0"/>
        <v/>
      </c>
      <c r="B8" s="12"/>
      <c r="C8" s="13"/>
      <c r="D8" s="14"/>
      <c r="E8" s="15" t="str">
        <f>IF($D8="","",IFERROR(INDEX(Requirements!$A$5:$A$55,MATCH($D8,Requirements!$D$5:$D$55,0)),"غير موجودة"))</f>
        <v/>
      </c>
      <c r="F8" s="16" t="str">
        <f>IF($D8="","",IFERROR(INDEX(Requirements!$R$5:$R$55,MATCH($D8,Requirements!$D$5:$D$55,0)),""))</f>
        <v/>
      </c>
      <c r="G8" s="16" t="str">
        <f>IF($D8="","",IFERROR(INDEX(Requirements!$K$5:$K$55,MATCH($D8,Requirements!$D$5:$D$55,0))&amp;CHAR(10)&amp;"المعدل: "&amp;INDEX(Requirements!$L$5:$L$55,MATCH($D8,Requirements!$D$5:$D$55,0))&amp;CHAR(10)&amp;"القبول: "&amp;INDEX(Requirements!$M$5:$M$55,MATCH($D8,Requirements!$D$5:$D$55,0)),""))</f>
        <v/>
      </c>
      <c r="H8" s="12"/>
      <c r="I8" s="12"/>
      <c r="J8" s="12"/>
      <c r="K8" s="12"/>
      <c r="L8" s="12"/>
      <c r="M8" s="12"/>
      <c r="N8" s="13"/>
      <c r="O8" s="13"/>
      <c r="P8" s="12"/>
      <c r="Q8" s="15" t="str">
        <f>IF($P8="","",IFERROR(INDEX(Settings!$B$11:$B$14,MATCH($P8,Settings!$A$11:$A$14,0)),""))</f>
        <v/>
      </c>
      <c r="R8" s="5" t="str">
        <f t="shared" si="1"/>
        <v/>
      </c>
      <c r="S8" s="5" t="str">
        <f>IF(OR($C8="",$O8=""),"",NETWORKDAYS.INTL($C8,$O8,Settings!$B$7)-1)</f>
        <v/>
      </c>
      <c r="T8" s="5" t="str">
        <f>IF($S8="","",IF($S8&lt;=Settings!$B$6,"نعم","متأخر"))</f>
        <v/>
      </c>
      <c r="U8" s="5" t="str">
        <f t="shared" si="2"/>
        <v/>
      </c>
      <c r="V8" s="14"/>
      <c r="W8" s="12"/>
    </row>
    <row r="9" spans="1:23" ht="18" x14ac:dyDescent="0.25">
      <c r="A9" s="5" t="str">
        <f t="shared" si="0"/>
        <v/>
      </c>
      <c r="B9" s="12"/>
      <c r="C9" s="13"/>
      <c r="D9" s="14"/>
      <c r="E9" s="15" t="str">
        <f>IF($D9="","",IFERROR(INDEX(Requirements!$A$5:$A$55,MATCH($D9,Requirements!$D$5:$D$55,0)),"غير موجودة"))</f>
        <v/>
      </c>
      <c r="F9" s="16" t="str">
        <f>IF($D9="","",IFERROR(INDEX(Requirements!$R$5:$R$55,MATCH($D9,Requirements!$D$5:$D$55,0)),""))</f>
        <v/>
      </c>
      <c r="G9" s="16" t="str">
        <f>IF($D9="","",IFERROR(INDEX(Requirements!$K$5:$K$55,MATCH($D9,Requirements!$D$5:$D$55,0))&amp;CHAR(10)&amp;"المعدل: "&amp;INDEX(Requirements!$L$5:$L$55,MATCH($D9,Requirements!$D$5:$D$55,0))&amp;CHAR(10)&amp;"القبول: "&amp;INDEX(Requirements!$M$5:$M$55,MATCH($D9,Requirements!$D$5:$D$55,0)),""))</f>
        <v/>
      </c>
      <c r="H9" s="12"/>
      <c r="I9" s="12"/>
      <c r="J9" s="12"/>
      <c r="K9" s="12"/>
      <c r="L9" s="12"/>
      <c r="M9" s="12"/>
      <c r="N9" s="13"/>
      <c r="O9" s="13"/>
      <c r="P9" s="12"/>
      <c r="Q9" s="15" t="str">
        <f>IF($P9="","",IFERROR(INDEX(Settings!$B$11:$B$14,MATCH($P9,Settings!$A$11:$A$14,0)),""))</f>
        <v/>
      </c>
      <c r="R9" s="5" t="str">
        <f t="shared" si="1"/>
        <v/>
      </c>
      <c r="S9" s="5" t="str">
        <f>IF(OR($C9="",$O9=""),"",NETWORKDAYS.INTL($C9,$O9,Settings!$B$7)-1)</f>
        <v/>
      </c>
      <c r="T9" s="5" t="str">
        <f>IF($S9="","",IF($S9&lt;=Settings!$B$6,"نعم","متأخر"))</f>
        <v/>
      </c>
      <c r="U9" s="5" t="str">
        <f t="shared" si="2"/>
        <v/>
      </c>
      <c r="V9" s="14"/>
      <c r="W9" s="12"/>
    </row>
    <row r="10" spans="1:23" ht="18" x14ac:dyDescent="0.25">
      <c r="A10" s="5" t="str">
        <f t="shared" si="0"/>
        <v/>
      </c>
      <c r="B10" s="12"/>
      <c r="C10" s="13"/>
      <c r="D10" s="14"/>
      <c r="E10" s="15" t="str">
        <f>IF($D10="","",IFERROR(INDEX(Requirements!$A$5:$A$55,MATCH($D10,Requirements!$D$5:$D$55,0)),"غير موجودة"))</f>
        <v/>
      </c>
      <c r="F10" s="16" t="str">
        <f>IF($D10="","",IFERROR(INDEX(Requirements!$R$5:$R$55,MATCH($D10,Requirements!$D$5:$D$55,0)),""))</f>
        <v/>
      </c>
      <c r="G10" s="16" t="str">
        <f>IF($D10="","",IFERROR(INDEX(Requirements!$K$5:$K$55,MATCH($D10,Requirements!$D$5:$D$55,0))&amp;CHAR(10)&amp;"المعدل: "&amp;INDEX(Requirements!$L$5:$L$55,MATCH($D10,Requirements!$D$5:$D$55,0))&amp;CHAR(10)&amp;"القبول: "&amp;INDEX(Requirements!$M$5:$M$55,MATCH($D10,Requirements!$D$5:$D$55,0)),""))</f>
        <v/>
      </c>
      <c r="H10" s="12"/>
      <c r="I10" s="12"/>
      <c r="J10" s="12"/>
      <c r="K10" s="12"/>
      <c r="L10" s="12"/>
      <c r="M10" s="12"/>
      <c r="N10" s="13"/>
      <c r="O10" s="13"/>
      <c r="P10" s="12"/>
      <c r="Q10" s="15" t="str">
        <f>IF($P10="","",IFERROR(INDEX(Settings!$B$11:$B$14,MATCH($P10,Settings!$A$11:$A$14,0)),""))</f>
        <v/>
      </c>
      <c r="R10" s="5" t="str">
        <f t="shared" si="1"/>
        <v/>
      </c>
      <c r="S10" s="5" t="str">
        <f>IF(OR($C10="",$O10=""),"",NETWORKDAYS.INTL($C10,$O10,Settings!$B$7)-1)</f>
        <v/>
      </c>
      <c r="T10" s="5" t="str">
        <f>IF($S10="","",IF($S10&lt;=Settings!$B$6,"نعم","متأخر"))</f>
        <v/>
      </c>
      <c r="U10" s="5" t="str">
        <f t="shared" si="2"/>
        <v/>
      </c>
      <c r="V10" s="14"/>
      <c r="W10" s="12"/>
    </row>
    <row r="11" spans="1:23" ht="18" x14ac:dyDescent="0.25">
      <c r="A11" s="5" t="str">
        <f t="shared" si="0"/>
        <v/>
      </c>
      <c r="B11" s="12"/>
      <c r="C11" s="13"/>
      <c r="D11" s="14"/>
      <c r="E11" s="15" t="str">
        <f>IF($D11="","",IFERROR(INDEX(Requirements!$A$5:$A$55,MATCH($D11,Requirements!$D$5:$D$55,0)),"غير موجودة"))</f>
        <v/>
      </c>
      <c r="F11" s="16" t="str">
        <f>IF($D11="","",IFERROR(INDEX(Requirements!$R$5:$R$55,MATCH($D11,Requirements!$D$5:$D$55,0)),""))</f>
        <v/>
      </c>
      <c r="G11" s="16" t="str">
        <f>IF($D11="","",IFERROR(INDEX(Requirements!$K$5:$K$55,MATCH($D11,Requirements!$D$5:$D$55,0))&amp;CHAR(10)&amp;"المعدل: "&amp;INDEX(Requirements!$L$5:$L$55,MATCH($D11,Requirements!$D$5:$D$55,0))&amp;CHAR(10)&amp;"القبول: "&amp;INDEX(Requirements!$M$5:$M$55,MATCH($D11,Requirements!$D$5:$D$55,0)),""))</f>
        <v/>
      </c>
      <c r="H11" s="12"/>
      <c r="I11" s="12"/>
      <c r="J11" s="12"/>
      <c r="K11" s="12"/>
      <c r="L11" s="12"/>
      <c r="M11" s="12"/>
      <c r="N11" s="13"/>
      <c r="O11" s="13"/>
      <c r="P11" s="12"/>
      <c r="Q11" s="15" t="str">
        <f>IF($P11="","",IFERROR(INDEX(Settings!$B$11:$B$14,MATCH($P11,Settings!$A$11:$A$14,0)),""))</f>
        <v/>
      </c>
      <c r="R11" s="5" t="str">
        <f t="shared" si="1"/>
        <v/>
      </c>
      <c r="S11" s="5" t="str">
        <f>IF(OR($C11="",$O11=""),"",NETWORKDAYS.INTL($C11,$O11,Settings!$B$7)-1)</f>
        <v/>
      </c>
      <c r="T11" s="5" t="str">
        <f>IF($S11="","",IF($S11&lt;=Settings!$B$6,"نعم","متأخر"))</f>
        <v/>
      </c>
      <c r="U11" s="5" t="str">
        <f t="shared" si="2"/>
        <v/>
      </c>
      <c r="V11" s="14"/>
      <c r="W11" s="12"/>
    </row>
    <row r="12" spans="1:23" ht="18" x14ac:dyDescent="0.25">
      <c r="A12" s="5" t="str">
        <f t="shared" si="0"/>
        <v/>
      </c>
      <c r="B12" s="12"/>
      <c r="C12" s="13"/>
      <c r="D12" s="14"/>
      <c r="E12" s="15" t="str">
        <f>IF($D12="","",IFERROR(INDEX(Requirements!$A$5:$A$55,MATCH($D12,Requirements!$D$5:$D$55,0)),"غير موجودة"))</f>
        <v/>
      </c>
      <c r="F12" s="16" t="str">
        <f>IF($D12="","",IFERROR(INDEX(Requirements!$R$5:$R$55,MATCH($D12,Requirements!$D$5:$D$55,0)),""))</f>
        <v/>
      </c>
      <c r="G12" s="16" t="str">
        <f>IF($D12="","",IFERROR(INDEX(Requirements!$K$5:$K$55,MATCH($D12,Requirements!$D$5:$D$55,0))&amp;CHAR(10)&amp;"المعدل: "&amp;INDEX(Requirements!$L$5:$L$55,MATCH($D12,Requirements!$D$5:$D$55,0))&amp;CHAR(10)&amp;"القبول: "&amp;INDEX(Requirements!$M$5:$M$55,MATCH($D12,Requirements!$D$5:$D$55,0)),""))</f>
        <v/>
      </c>
      <c r="H12" s="12"/>
      <c r="I12" s="12"/>
      <c r="J12" s="12"/>
      <c r="K12" s="12"/>
      <c r="L12" s="12"/>
      <c r="M12" s="12"/>
      <c r="N12" s="13"/>
      <c r="O12" s="13"/>
      <c r="P12" s="12"/>
      <c r="Q12" s="15" t="str">
        <f>IF($P12="","",IFERROR(INDEX(Settings!$B$11:$B$14,MATCH($P12,Settings!$A$11:$A$14,0)),""))</f>
        <v/>
      </c>
      <c r="R12" s="5" t="str">
        <f t="shared" si="1"/>
        <v/>
      </c>
      <c r="S12" s="5" t="str">
        <f>IF(OR($C12="",$O12=""),"",NETWORKDAYS.INTL($C12,$O12,Settings!$B$7)-1)</f>
        <v/>
      </c>
      <c r="T12" s="5" t="str">
        <f>IF($S12="","",IF($S12&lt;=Settings!$B$6,"نعم","متأخر"))</f>
        <v/>
      </c>
      <c r="U12" s="5" t="str">
        <f t="shared" si="2"/>
        <v/>
      </c>
      <c r="V12" s="14"/>
      <c r="W12" s="12"/>
    </row>
    <row r="13" spans="1:23" ht="18" x14ac:dyDescent="0.25">
      <c r="A13" s="5" t="str">
        <f t="shared" si="0"/>
        <v/>
      </c>
      <c r="B13" s="12"/>
      <c r="C13" s="13"/>
      <c r="D13" s="14"/>
      <c r="E13" s="15" t="str">
        <f>IF($D13="","",IFERROR(INDEX(Requirements!$A$5:$A$55,MATCH($D13,Requirements!$D$5:$D$55,0)),"غير موجودة"))</f>
        <v/>
      </c>
      <c r="F13" s="16" t="str">
        <f>IF($D13="","",IFERROR(INDEX(Requirements!$R$5:$R$55,MATCH($D13,Requirements!$D$5:$D$55,0)),""))</f>
        <v/>
      </c>
      <c r="G13" s="16" t="str">
        <f>IF($D13="","",IFERROR(INDEX(Requirements!$K$5:$K$55,MATCH($D13,Requirements!$D$5:$D$55,0))&amp;CHAR(10)&amp;"المعدل: "&amp;INDEX(Requirements!$L$5:$L$55,MATCH($D13,Requirements!$D$5:$D$55,0))&amp;CHAR(10)&amp;"القبول: "&amp;INDEX(Requirements!$M$5:$M$55,MATCH($D13,Requirements!$D$5:$D$55,0)),""))</f>
        <v/>
      </c>
      <c r="H13" s="12"/>
      <c r="I13" s="12"/>
      <c r="J13" s="12"/>
      <c r="K13" s="12"/>
      <c r="L13" s="12"/>
      <c r="M13" s="12"/>
      <c r="N13" s="13"/>
      <c r="O13" s="13"/>
      <c r="P13" s="12"/>
      <c r="Q13" s="15" t="str">
        <f>IF($P13="","",IFERROR(INDEX(Settings!$B$11:$B$14,MATCH($P13,Settings!$A$11:$A$14,0)),""))</f>
        <v/>
      </c>
      <c r="R13" s="5" t="str">
        <f t="shared" si="1"/>
        <v/>
      </c>
      <c r="S13" s="5" t="str">
        <f>IF(OR($C13="",$O13=""),"",NETWORKDAYS.INTL($C13,$O13,Settings!$B$7)-1)</f>
        <v/>
      </c>
      <c r="T13" s="5" t="str">
        <f>IF($S13="","",IF($S13&lt;=Settings!$B$6,"نعم","متأخر"))</f>
        <v/>
      </c>
      <c r="U13" s="5" t="str">
        <f t="shared" si="2"/>
        <v/>
      </c>
      <c r="V13" s="14"/>
      <c r="W13" s="12"/>
    </row>
    <row r="14" spans="1:23" ht="18" x14ac:dyDescent="0.25">
      <c r="A14" s="5" t="str">
        <f t="shared" si="0"/>
        <v/>
      </c>
      <c r="B14" s="12"/>
      <c r="C14" s="13"/>
      <c r="D14" s="14"/>
      <c r="E14" s="15" t="str">
        <f>IF($D14="","",IFERROR(INDEX(Requirements!$A$5:$A$55,MATCH($D14,Requirements!$D$5:$D$55,0)),"غير موجودة"))</f>
        <v/>
      </c>
      <c r="F14" s="16" t="str">
        <f>IF($D14="","",IFERROR(INDEX(Requirements!$R$5:$R$55,MATCH($D14,Requirements!$D$5:$D$55,0)),""))</f>
        <v/>
      </c>
      <c r="G14" s="16" t="str">
        <f>IF($D14="","",IFERROR(INDEX(Requirements!$K$5:$K$55,MATCH($D14,Requirements!$D$5:$D$55,0))&amp;CHAR(10)&amp;"المعدل: "&amp;INDEX(Requirements!$L$5:$L$55,MATCH($D14,Requirements!$D$5:$D$55,0))&amp;CHAR(10)&amp;"القبول: "&amp;INDEX(Requirements!$M$5:$M$55,MATCH($D14,Requirements!$D$5:$D$55,0)),""))</f>
        <v/>
      </c>
      <c r="H14" s="12"/>
      <c r="I14" s="12"/>
      <c r="J14" s="12"/>
      <c r="K14" s="12"/>
      <c r="L14" s="12"/>
      <c r="M14" s="12"/>
      <c r="N14" s="13"/>
      <c r="O14" s="13"/>
      <c r="P14" s="12"/>
      <c r="Q14" s="15" t="str">
        <f>IF($P14="","",IFERROR(INDEX(Settings!$B$11:$B$14,MATCH($P14,Settings!$A$11:$A$14,0)),""))</f>
        <v/>
      </c>
      <c r="R14" s="5" t="str">
        <f t="shared" si="1"/>
        <v/>
      </c>
      <c r="S14" s="5" t="str">
        <f>IF(OR($C14="",$O14=""),"",NETWORKDAYS.INTL($C14,$O14,Settings!$B$7)-1)</f>
        <v/>
      </c>
      <c r="T14" s="5" t="str">
        <f>IF($S14="","",IF($S14&lt;=Settings!$B$6,"نعم","متأخر"))</f>
        <v/>
      </c>
      <c r="U14" s="5" t="str">
        <f t="shared" si="2"/>
        <v/>
      </c>
      <c r="V14" s="14"/>
      <c r="W14" s="12"/>
    </row>
    <row r="15" spans="1:23" ht="18" x14ac:dyDescent="0.25">
      <c r="A15" s="5" t="str">
        <f t="shared" si="0"/>
        <v/>
      </c>
      <c r="B15" s="12"/>
      <c r="C15" s="13"/>
      <c r="D15" s="14"/>
      <c r="E15" s="15" t="str">
        <f>IF($D15="","",IFERROR(INDEX(Requirements!$A$5:$A$55,MATCH($D15,Requirements!$D$5:$D$55,0)),"غير موجودة"))</f>
        <v/>
      </c>
      <c r="F15" s="16" t="str">
        <f>IF($D15="","",IFERROR(INDEX(Requirements!$R$5:$R$55,MATCH($D15,Requirements!$D$5:$D$55,0)),""))</f>
        <v/>
      </c>
      <c r="G15" s="16" t="str">
        <f>IF($D15="","",IFERROR(INDEX(Requirements!$K$5:$K$55,MATCH($D15,Requirements!$D$5:$D$55,0))&amp;CHAR(10)&amp;"المعدل: "&amp;INDEX(Requirements!$L$5:$L$55,MATCH($D15,Requirements!$D$5:$D$55,0))&amp;CHAR(10)&amp;"القبول: "&amp;INDEX(Requirements!$M$5:$M$55,MATCH($D15,Requirements!$D$5:$D$55,0)),""))</f>
        <v/>
      </c>
      <c r="H15" s="12"/>
      <c r="I15" s="12"/>
      <c r="J15" s="12"/>
      <c r="K15" s="12"/>
      <c r="L15" s="12"/>
      <c r="M15" s="12"/>
      <c r="N15" s="13"/>
      <c r="O15" s="13"/>
      <c r="P15" s="12"/>
      <c r="Q15" s="15" t="str">
        <f>IF($P15="","",IFERROR(INDEX(Settings!$B$11:$B$14,MATCH($P15,Settings!$A$11:$A$14,0)),""))</f>
        <v/>
      </c>
      <c r="R15" s="5" t="str">
        <f t="shared" si="1"/>
        <v/>
      </c>
      <c r="S15" s="5" t="str">
        <f>IF(OR($C15="",$O15=""),"",NETWORKDAYS.INTL($C15,$O15,Settings!$B$7)-1)</f>
        <v/>
      </c>
      <c r="T15" s="5" t="str">
        <f>IF($S15="","",IF($S15&lt;=Settings!$B$6,"نعم","متأخر"))</f>
        <v/>
      </c>
      <c r="U15" s="5" t="str">
        <f t="shared" si="2"/>
        <v/>
      </c>
      <c r="V15" s="14"/>
      <c r="W15" s="12"/>
    </row>
    <row r="16" spans="1:23" ht="18" x14ac:dyDescent="0.25">
      <c r="A16" s="5" t="str">
        <f t="shared" si="0"/>
        <v/>
      </c>
      <c r="B16" s="12"/>
      <c r="C16" s="13"/>
      <c r="D16" s="14"/>
      <c r="E16" s="15" t="str">
        <f>IF($D16="","",IFERROR(INDEX(Requirements!$A$5:$A$55,MATCH($D16,Requirements!$D$5:$D$55,0)),"غير موجودة"))</f>
        <v/>
      </c>
      <c r="F16" s="16" t="str">
        <f>IF($D16="","",IFERROR(INDEX(Requirements!$R$5:$R$55,MATCH($D16,Requirements!$D$5:$D$55,0)),""))</f>
        <v/>
      </c>
      <c r="G16" s="16" t="str">
        <f>IF($D16="","",IFERROR(INDEX(Requirements!$K$5:$K$55,MATCH($D16,Requirements!$D$5:$D$55,0))&amp;CHAR(10)&amp;"المعدل: "&amp;INDEX(Requirements!$L$5:$L$55,MATCH($D16,Requirements!$D$5:$D$55,0))&amp;CHAR(10)&amp;"القبول: "&amp;INDEX(Requirements!$M$5:$M$55,MATCH($D16,Requirements!$D$5:$D$55,0)),""))</f>
        <v/>
      </c>
      <c r="H16" s="12"/>
      <c r="I16" s="12"/>
      <c r="J16" s="12"/>
      <c r="K16" s="12"/>
      <c r="L16" s="12"/>
      <c r="M16" s="12"/>
      <c r="N16" s="13"/>
      <c r="O16" s="13"/>
      <c r="P16" s="12"/>
      <c r="Q16" s="15" t="str">
        <f>IF($P16="","",IFERROR(INDEX(Settings!$B$11:$B$14,MATCH($P16,Settings!$A$11:$A$14,0)),""))</f>
        <v/>
      </c>
      <c r="R16" s="5" t="str">
        <f t="shared" si="1"/>
        <v/>
      </c>
      <c r="S16" s="5" t="str">
        <f>IF(OR($C16="",$O16=""),"",NETWORKDAYS.INTL($C16,$O16,Settings!$B$7)-1)</f>
        <v/>
      </c>
      <c r="T16" s="5" t="str">
        <f>IF($S16="","",IF($S16&lt;=Settings!$B$6,"نعم","متأخر"))</f>
        <v/>
      </c>
      <c r="U16" s="5" t="str">
        <f t="shared" si="2"/>
        <v/>
      </c>
      <c r="V16" s="14"/>
      <c r="W16" s="12"/>
    </row>
    <row r="17" spans="1:23" ht="18" x14ac:dyDescent="0.25">
      <c r="A17" s="5" t="str">
        <f t="shared" si="0"/>
        <v/>
      </c>
      <c r="B17" s="12"/>
      <c r="C17" s="13"/>
      <c r="D17" s="14"/>
      <c r="E17" s="15" t="str">
        <f>IF($D17="","",IFERROR(INDEX(Requirements!$A$5:$A$55,MATCH($D17,Requirements!$D$5:$D$55,0)),"غير موجودة"))</f>
        <v/>
      </c>
      <c r="F17" s="16" t="str">
        <f>IF($D17="","",IFERROR(INDEX(Requirements!$R$5:$R$55,MATCH($D17,Requirements!$D$5:$D$55,0)),""))</f>
        <v/>
      </c>
      <c r="G17" s="16" t="str">
        <f>IF($D17="","",IFERROR(INDEX(Requirements!$K$5:$K$55,MATCH($D17,Requirements!$D$5:$D$55,0))&amp;CHAR(10)&amp;"المعدل: "&amp;INDEX(Requirements!$L$5:$L$55,MATCH($D17,Requirements!$D$5:$D$55,0))&amp;CHAR(10)&amp;"القبول: "&amp;INDEX(Requirements!$M$5:$M$55,MATCH($D17,Requirements!$D$5:$D$55,0)),""))</f>
        <v/>
      </c>
      <c r="H17" s="12"/>
      <c r="I17" s="12"/>
      <c r="J17" s="12"/>
      <c r="K17" s="12"/>
      <c r="L17" s="12"/>
      <c r="M17" s="12"/>
      <c r="N17" s="13"/>
      <c r="O17" s="13"/>
      <c r="P17" s="12"/>
      <c r="Q17" s="15" t="str">
        <f>IF($P17="","",IFERROR(INDEX(Settings!$B$11:$B$14,MATCH($P17,Settings!$A$11:$A$14,0)),""))</f>
        <v/>
      </c>
      <c r="R17" s="5" t="str">
        <f t="shared" si="1"/>
        <v/>
      </c>
      <c r="S17" s="5" t="str">
        <f>IF(OR($C17="",$O17=""),"",NETWORKDAYS.INTL($C17,$O17,Settings!$B$7)-1)</f>
        <v/>
      </c>
      <c r="T17" s="5" t="str">
        <f>IF($S17="","",IF($S17&lt;=Settings!$B$6,"نعم","متأخر"))</f>
        <v/>
      </c>
      <c r="U17" s="5" t="str">
        <f t="shared" si="2"/>
        <v/>
      </c>
      <c r="V17" s="14"/>
      <c r="W17" s="12"/>
    </row>
    <row r="18" spans="1:23" ht="18" x14ac:dyDescent="0.25">
      <c r="A18" s="5" t="str">
        <f t="shared" si="0"/>
        <v/>
      </c>
      <c r="B18" s="12"/>
      <c r="C18" s="13"/>
      <c r="D18" s="14"/>
      <c r="E18" s="15" t="str">
        <f>IF($D18="","",IFERROR(INDEX(Requirements!$A$5:$A$55,MATCH($D18,Requirements!$D$5:$D$55,0)),"غير موجودة"))</f>
        <v/>
      </c>
      <c r="F18" s="16" t="str">
        <f>IF($D18="","",IFERROR(INDEX(Requirements!$R$5:$R$55,MATCH($D18,Requirements!$D$5:$D$55,0)),""))</f>
        <v/>
      </c>
      <c r="G18" s="16" t="str">
        <f>IF($D18="","",IFERROR(INDEX(Requirements!$K$5:$K$55,MATCH($D18,Requirements!$D$5:$D$55,0))&amp;CHAR(10)&amp;"المعدل: "&amp;INDEX(Requirements!$L$5:$L$55,MATCH($D18,Requirements!$D$5:$D$55,0))&amp;CHAR(10)&amp;"القبول: "&amp;INDEX(Requirements!$M$5:$M$55,MATCH($D18,Requirements!$D$5:$D$55,0)),""))</f>
        <v/>
      </c>
      <c r="H18" s="12"/>
      <c r="I18" s="12"/>
      <c r="J18" s="12"/>
      <c r="K18" s="12"/>
      <c r="L18" s="12"/>
      <c r="M18" s="12"/>
      <c r="N18" s="13"/>
      <c r="O18" s="13"/>
      <c r="P18" s="12"/>
      <c r="Q18" s="15" t="str">
        <f>IF($P18="","",IFERROR(INDEX(Settings!$B$11:$B$14,MATCH($P18,Settings!$A$11:$A$14,0)),""))</f>
        <v/>
      </c>
      <c r="R18" s="5" t="str">
        <f t="shared" si="1"/>
        <v/>
      </c>
      <c r="S18" s="5" t="str">
        <f>IF(OR($C18="",$O18=""),"",NETWORKDAYS.INTL($C18,$O18,Settings!$B$7)-1)</f>
        <v/>
      </c>
      <c r="T18" s="5" t="str">
        <f>IF($S18="","",IF($S18&lt;=Settings!$B$6,"نعم","متأخر"))</f>
        <v/>
      </c>
      <c r="U18" s="5" t="str">
        <f t="shared" si="2"/>
        <v/>
      </c>
      <c r="V18" s="14"/>
      <c r="W18" s="12"/>
    </row>
    <row r="19" spans="1:23" ht="18" x14ac:dyDescent="0.25">
      <c r="A19" s="5" t="str">
        <f t="shared" si="0"/>
        <v/>
      </c>
      <c r="B19" s="12"/>
      <c r="C19" s="13"/>
      <c r="D19" s="14"/>
      <c r="E19" s="15" t="str">
        <f>IF($D19="","",IFERROR(INDEX(Requirements!$A$5:$A$55,MATCH($D19,Requirements!$D$5:$D$55,0)),"غير موجودة"))</f>
        <v/>
      </c>
      <c r="F19" s="16" t="str">
        <f>IF($D19="","",IFERROR(INDEX(Requirements!$R$5:$R$55,MATCH($D19,Requirements!$D$5:$D$55,0)),""))</f>
        <v/>
      </c>
      <c r="G19" s="16" t="str">
        <f>IF($D19="","",IFERROR(INDEX(Requirements!$K$5:$K$55,MATCH($D19,Requirements!$D$5:$D$55,0))&amp;CHAR(10)&amp;"المعدل: "&amp;INDEX(Requirements!$L$5:$L$55,MATCH($D19,Requirements!$D$5:$D$55,0))&amp;CHAR(10)&amp;"القبول: "&amp;INDEX(Requirements!$M$5:$M$55,MATCH($D19,Requirements!$D$5:$D$55,0)),""))</f>
        <v/>
      </c>
      <c r="H19" s="12"/>
      <c r="I19" s="12"/>
      <c r="J19" s="12"/>
      <c r="K19" s="12"/>
      <c r="L19" s="12"/>
      <c r="M19" s="12"/>
      <c r="N19" s="13"/>
      <c r="O19" s="13"/>
      <c r="P19" s="12"/>
      <c r="Q19" s="15" t="str">
        <f>IF($P19="","",IFERROR(INDEX(Settings!$B$11:$B$14,MATCH($P19,Settings!$A$11:$A$14,0)),""))</f>
        <v/>
      </c>
      <c r="R19" s="5" t="str">
        <f t="shared" si="1"/>
        <v/>
      </c>
      <c r="S19" s="5" t="str">
        <f>IF(OR($C19="",$O19=""),"",NETWORKDAYS.INTL($C19,$O19,Settings!$B$7)-1)</f>
        <v/>
      </c>
      <c r="T19" s="5" t="str">
        <f>IF($S19="","",IF($S19&lt;=Settings!$B$6,"نعم","متأخر"))</f>
        <v/>
      </c>
      <c r="U19" s="5" t="str">
        <f t="shared" si="2"/>
        <v/>
      </c>
      <c r="V19" s="14"/>
      <c r="W19" s="12"/>
    </row>
    <row r="20" spans="1:23" ht="18" x14ac:dyDescent="0.25">
      <c r="A20" s="5" t="str">
        <f t="shared" si="0"/>
        <v/>
      </c>
      <c r="B20" s="12"/>
      <c r="C20" s="13"/>
      <c r="D20" s="14"/>
      <c r="E20" s="15" t="str">
        <f>IF($D20="","",IFERROR(INDEX(Requirements!$A$5:$A$55,MATCH($D20,Requirements!$D$5:$D$55,0)),"غير موجودة"))</f>
        <v/>
      </c>
      <c r="F20" s="16" t="str">
        <f>IF($D20="","",IFERROR(INDEX(Requirements!$R$5:$R$55,MATCH($D20,Requirements!$D$5:$D$55,0)),""))</f>
        <v/>
      </c>
      <c r="G20" s="16" t="str">
        <f>IF($D20="","",IFERROR(INDEX(Requirements!$K$5:$K$55,MATCH($D20,Requirements!$D$5:$D$55,0))&amp;CHAR(10)&amp;"المعدل: "&amp;INDEX(Requirements!$L$5:$L$55,MATCH($D20,Requirements!$D$5:$D$55,0))&amp;CHAR(10)&amp;"القبول: "&amp;INDEX(Requirements!$M$5:$M$55,MATCH($D20,Requirements!$D$5:$D$55,0)),""))</f>
        <v/>
      </c>
      <c r="H20" s="12"/>
      <c r="I20" s="12"/>
      <c r="J20" s="12"/>
      <c r="K20" s="12"/>
      <c r="L20" s="12"/>
      <c r="M20" s="12"/>
      <c r="N20" s="13"/>
      <c r="O20" s="13"/>
      <c r="P20" s="12"/>
      <c r="Q20" s="15" t="str">
        <f>IF($P20="","",IFERROR(INDEX(Settings!$B$11:$B$14,MATCH($P20,Settings!$A$11:$A$14,0)),""))</f>
        <v/>
      </c>
      <c r="R20" s="5" t="str">
        <f t="shared" si="1"/>
        <v/>
      </c>
      <c r="S20" s="5" t="str">
        <f>IF(OR($C20="",$O20=""),"",NETWORKDAYS.INTL($C20,$O20,Settings!$B$7)-1)</f>
        <v/>
      </c>
      <c r="T20" s="5" t="str">
        <f>IF($S20="","",IF($S20&lt;=Settings!$B$6,"نعم","متأخر"))</f>
        <v/>
      </c>
      <c r="U20" s="5" t="str">
        <f t="shared" si="2"/>
        <v/>
      </c>
      <c r="V20" s="14"/>
      <c r="W20" s="12"/>
    </row>
    <row r="21" spans="1:23" ht="18" x14ac:dyDescent="0.25">
      <c r="A21" s="5" t="str">
        <f t="shared" si="0"/>
        <v/>
      </c>
      <c r="B21" s="12"/>
      <c r="C21" s="13"/>
      <c r="D21" s="14"/>
      <c r="E21" s="15" t="str">
        <f>IF($D21="","",IFERROR(INDEX(Requirements!$A$5:$A$55,MATCH($D21,Requirements!$D$5:$D$55,0)),"غير موجودة"))</f>
        <v/>
      </c>
      <c r="F21" s="16" t="str">
        <f>IF($D21="","",IFERROR(INDEX(Requirements!$R$5:$R$55,MATCH($D21,Requirements!$D$5:$D$55,0)),""))</f>
        <v/>
      </c>
      <c r="G21" s="16" t="str">
        <f>IF($D21="","",IFERROR(INDEX(Requirements!$K$5:$K$55,MATCH($D21,Requirements!$D$5:$D$55,0))&amp;CHAR(10)&amp;"المعدل: "&amp;INDEX(Requirements!$L$5:$L$55,MATCH($D21,Requirements!$D$5:$D$55,0))&amp;CHAR(10)&amp;"القبول: "&amp;INDEX(Requirements!$M$5:$M$55,MATCH($D21,Requirements!$D$5:$D$55,0)),""))</f>
        <v/>
      </c>
      <c r="H21" s="12"/>
      <c r="I21" s="12"/>
      <c r="J21" s="12"/>
      <c r="K21" s="12"/>
      <c r="L21" s="12"/>
      <c r="M21" s="12"/>
      <c r="N21" s="13"/>
      <c r="O21" s="13"/>
      <c r="P21" s="12"/>
      <c r="Q21" s="15" t="str">
        <f>IF($P21="","",IFERROR(INDEX(Settings!$B$11:$B$14,MATCH($P21,Settings!$A$11:$A$14,0)),""))</f>
        <v/>
      </c>
      <c r="R21" s="5" t="str">
        <f t="shared" si="1"/>
        <v/>
      </c>
      <c r="S21" s="5" t="str">
        <f>IF(OR($C21="",$O21=""),"",NETWORKDAYS.INTL($C21,$O21,Settings!$B$7)-1)</f>
        <v/>
      </c>
      <c r="T21" s="5" t="str">
        <f>IF($S21="","",IF($S21&lt;=Settings!$B$6,"نعم","متأخر"))</f>
        <v/>
      </c>
      <c r="U21" s="5" t="str">
        <f t="shared" si="2"/>
        <v/>
      </c>
      <c r="V21" s="14"/>
      <c r="W21" s="12"/>
    </row>
    <row r="22" spans="1:23" ht="18" x14ac:dyDescent="0.25">
      <c r="A22" s="5" t="str">
        <f t="shared" si="0"/>
        <v/>
      </c>
      <c r="B22" s="12"/>
      <c r="C22" s="13"/>
      <c r="D22" s="14"/>
      <c r="E22" s="15" t="str">
        <f>IF($D22="","",IFERROR(INDEX(Requirements!$A$5:$A$55,MATCH($D22,Requirements!$D$5:$D$55,0)),"غير موجودة"))</f>
        <v/>
      </c>
      <c r="F22" s="16" t="str">
        <f>IF($D22="","",IFERROR(INDEX(Requirements!$R$5:$R$55,MATCH($D22,Requirements!$D$5:$D$55,0)),""))</f>
        <v/>
      </c>
      <c r="G22" s="16" t="str">
        <f>IF($D22="","",IFERROR(INDEX(Requirements!$K$5:$K$55,MATCH($D22,Requirements!$D$5:$D$55,0))&amp;CHAR(10)&amp;"المعدل: "&amp;INDEX(Requirements!$L$5:$L$55,MATCH($D22,Requirements!$D$5:$D$55,0))&amp;CHAR(10)&amp;"القبول: "&amp;INDEX(Requirements!$M$5:$M$55,MATCH($D22,Requirements!$D$5:$D$55,0)),""))</f>
        <v/>
      </c>
      <c r="H22" s="12"/>
      <c r="I22" s="12"/>
      <c r="J22" s="12"/>
      <c r="K22" s="12"/>
      <c r="L22" s="12"/>
      <c r="M22" s="12"/>
      <c r="N22" s="13"/>
      <c r="O22" s="13"/>
      <c r="P22" s="12"/>
      <c r="Q22" s="15" t="str">
        <f>IF($P22="","",IFERROR(INDEX(Settings!$B$11:$B$14,MATCH($P22,Settings!$A$11:$A$14,0)),""))</f>
        <v/>
      </c>
      <c r="R22" s="5" t="str">
        <f t="shared" si="1"/>
        <v/>
      </c>
      <c r="S22" s="5" t="str">
        <f>IF(OR($C22="",$O22=""),"",NETWORKDAYS.INTL($C22,$O22,Settings!$B$7)-1)</f>
        <v/>
      </c>
      <c r="T22" s="5" t="str">
        <f>IF($S22="","",IF($S22&lt;=Settings!$B$6,"نعم","متأخر"))</f>
        <v/>
      </c>
      <c r="U22" s="5" t="str">
        <f t="shared" si="2"/>
        <v/>
      </c>
      <c r="V22" s="14"/>
      <c r="W22" s="12"/>
    </row>
    <row r="23" spans="1:23" ht="18" x14ac:dyDescent="0.25">
      <c r="A23" s="5" t="str">
        <f t="shared" si="0"/>
        <v/>
      </c>
      <c r="B23" s="12"/>
      <c r="C23" s="13"/>
      <c r="D23" s="14"/>
      <c r="E23" s="15" t="str">
        <f>IF($D23="","",IFERROR(INDEX(Requirements!$A$5:$A$55,MATCH($D23,Requirements!$D$5:$D$55,0)),"غير موجودة"))</f>
        <v/>
      </c>
      <c r="F23" s="16" t="str">
        <f>IF($D23="","",IFERROR(INDEX(Requirements!$R$5:$R$55,MATCH($D23,Requirements!$D$5:$D$55,0)),""))</f>
        <v/>
      </c>
      <c r="G23" s="16" t="str">
        <f>IF($D23="","",IFERROR(INDEX(Requirements!$K$5:$K$55,MATCH($D23,Requirements!$D$5:$D$55,0))&amp;CHAR(10)&amp;"المعدل: "&amp;INDEX(Requirements!$L$5:$L$55,MATCH($D23,Requirements!$D$5:$D$55,0))&amp;CHAR(10)&amp;"القبول: "&amp;INDEX(Requirements!$M$5:$M$55,MATCH($D23,Requirements!$D$5:$D$55,0)),""))</f>
        <v/>
      </c>
      <c r="H23" s="12"/>
      <c r="I23" s="12"/>
      <c r="J23" s="12"/>
      <c r="K23" s="12"/>
      <c r="L23" s="12"/>
      <c r="M23" s="12"/>
      <c r="N23" s="13"/>
      <c r="O23" s="13"/>
      <c r="P23" s="12"/>
      <c r="Q23" s="15" t="str">
        <f>IF($P23="","",IFERROR(INDEX(Settings!$B$11:$B$14,MATCH($P23,Settings!$A$11:$A$14,0)),""))</f>
        <v/>
      </c>
      <c r="R23" s="5" t="str">
        <f t="shared" si="1"/>
        <v/>
      </c>
      <c r="S23" s="5" t="str">
        <f>IF(OR($C23="",$O23=""),"",NETWORKDAYS.INTL($C23,$O23,Settings!$B$7)-1)</f>
        <v/>
      </c>
      <c r="T23" s="5" t="str">
        <f>IF($S23="","",IF($S23&lt;=Settings!$B$6,"نعم","متأخر"))</f>
        <v/>
      </c>
      <c r="U23" s="5" t="str">
        <f t="shared" si="2"/>
        <v/>
      </c>
      <c r="V23" s="14"/>
      <c r="W23" s="12"/>
    </row>
    <row r="24" spans="1:23" ht="18" x14ac:dyDescent="0.25">
      <c r="A24" s="5" t="str">
        <f t="shared" si="0"/>
        <v/>
      </c>
      <c r="B24" s="12"/>
      <c r="C24" s="13"/>
      <c r="D24" s="14"/>
      <c r="E24" s="15" t="str">
        <f>IF($D24="","",IFERROR(INDEX(Requirements!$A$5:$A$55,MATCH($D24,Requirements!$D$5:$D$55,0)),"غير موجودة"))</f>
        <v/>
      </c>
      <c r="F24" s="16" t="str">
        <f>IF($D24="","",IFERROR(INDEX(Requirements!$R$5:$R$55,MATCH($D24,Requirements!$D$5:$D$55,0)),""))</f>
        <v/>
      </c>
      <c r="G24" s="16" t="str">
        <f>IF($D24="","",IFERROR(INDEX(Requirements!$K$5:$K$55,MATCH($D24,Requirements!$D$5:$D$55,0))&amp;CHAR(10)&amp;"المعدل: "&amp;INDEX(Requirements!$L$5:$L$55,MATCH($D24,Requirements!$D$5:$D$55,0))&amp;CHAR(10)&amp;"القبول: "&amp;INDEX(Requirements!$M$5:$M$55,MATCH($D24,Requirements!$D$5:$D$55,0)),""))</f>
        <v/>
      </c>
      <c r="H24" s="12"/>
      <c r="I24" s="12"/>
      <c r="J24" s="12"/>
      <c r="K24" s="12"/>
      <c r="L24" s="12"/>
      <c r="M24" s="12"/>
      <c r="N24" s="13"/>
      <c r="O24" s="13"/>
      <c r="P24" s="12"/>
      <c r="Q24" s="15" t="str">
        <f>IF($P24="","",IFERROR(INDEX(Settings!$B$11:$B$14,MATCH($P24,Settings!$A$11:$A$14,0)),""))</f>
        <v/>
      </c>
      <c r="R24" s="5" t="str">
        <f t="shared" si="1"/>
        <v/>
      </c>
      <c r="S24" s="5" t="str">
        <f>IF(OR($C24="",$O24=""),"",NETWORKDAYS.INTL($C24,$O24,Settings!$B$7)-1)</f>
        <v/>
      </c>
      <c r="T24" s="5" t="str">
        <f>IF($S24="","",IF($S24&lt;=Settings!$B$6,"نعم","متأخر"))</f>
        <v/>
      </c>
      <c r="U24" s="5" t="str">
        <f t="shared" si="2"/>
        <v/>
      </c>
      <c r="V24" s="14"/>
      <c r="W24" s="12"/>
    </row>
    <row r="25" spans="1:23" ht="18" x14ac:dyDescent="0.25">
      <c r="A25" s="5" t="str">
        <f t="shared" si="0"/>
        <v/>
      </c>
      <c r="B25" s="12"/>
      <c r="C25" s="13"/>
      <c r="D25" s="14"/>
      <c r="E25" s="15" t="str">
        <f>IF($D25="","",IFERROR(INDEX(Requirements!$A$5:$A$55,MATCH($D25,Requirements!$D$5:$D$55,0)),"غير موجودة"))</f>
        <v/>
      </c>
      <c r="F25" s="16" t="str">
        <f>IF($D25="","",IFERROR(INDEX(Requirements!$R$5:$R$55,MATCH($D25,Requirements!$D$5:$D$55,0)),""))</f>
        <v/>
      </c>
      <c r="G25" s="16" t="str">
        <f>IF($D25="","",IFERROR(INDEX(Requirements!$K$5:$K$55,MATCH($D25,Requirements!$D$5:$D$55,0))&amp;CHAR(10)&amp;"المعدل: "&amp;INDEX(Requirements!$L$5:$L$55,MATCH($D25,Requirements!$D$5:$D$55,0))&amp;CHAR(10)&amp;"القبول: "&amp;INDEX(Requirements!$M$5:$M$55,MATCH($D25,Requirements!$D$5:$D$55,0)),""))</f>
        <v/>
      </c>
      <c r="H25" s="12"/>
      <c r="I25" s="12"/>
      <c r="J25" s="12"/>
      <c r="K25" s="12"/>
      <c r="L25" s="12"/>
      <c r="M25" s="12"/>
      <c r="N25" s="13"/>
      <c r="O25" s="13"/>
      <c r="P25" s="12"/>
      <c r="Q25" s="15" t="str">
        <f>IF($P25="","",IFERROR(INDEX(Settings!$B$11:$B$14,MATCH($P25,Settings!$A$11:$A$14,0)),""))</f>
        <v/>
      </c>
      <c r="R25" s="5" t="str">
        <f t="shared" si="1"/>
        <v/>
      </c>
      <c r="S25" s="5" t="str">
        <f>IF(OR($C25="",$O25=""),"",NETWORKDAYS.INTL($C25,$O25,Settings!$B$7)-1)</f>
        <v/>
      </c>
      <c r="T25" s="5" t="str">
        <f>IF($S25="","",IF($S25&lt;=Settings!$B$6,"نعم","متأخر"))</f>
        <v/>
      </c>
      <c r="U25" s="5" t="str">
        <f t="shared" si="2"/>
        <v/>
      </c>
      <c r="V25" s="14"/>
      <c r="W25" s="12"/>
    </row>
    <row r="26" spans="1:23" ht="18" x14ac:dyDescent="0.25">
      <c r="A26" s="5" t="str">
        <f t="shared" si="0"/>
        <v/>
      </c>
      <c r="B26" s="12"/>
      <c r="C26" s="13"/>
      <c r="D26" s="14"/>
      <c r="E26" s="15" t="str">
        <f>IF($D26="","",IFERROR(INDEX(Requirements!$A$5:$A$55,MATCH($D26,Requirements!$D$5:$D$55,0)),"غير موجودة"))</f>
        <v/>
      </c>
      <c r="F26" s="16" t="str">
        <f>IF($D26="","",IFERROR(INDEX(Requirements!$R$5:$R$55,MATCH($D26,Requirements!$D$5:$D$55,0)),""))</f>
        <v/>
      </c>
      <c r="G26" s="16" t="str">
        <f>IF($D26="","",IFERROR(INDEX(Requirements!$K$5:$K$55,MATCH($D26,Requirements!$D$5:$D$55,0))&amp;CHAR(10)&amp;"المعدل: "&amp;INDEX(Requirements!$L$5:$L$55,MATCH($D26,Requirements!$D$5:$D$55,0))&amp;CHAR(10)&amp;"القبول: "&amp;INDEX(Requirements!$M$5:$M$55,MATCH($D26,Requirements!$D$5:$D$55,0)),""))</f>
        <v/>
      </c>
      <c r="H26" s="12"/>
      <c r="I26" s="12"/>
      <c r="J26" s="12"/>
      <c r="K26" s="12"/>
      <c r="L26" s="12"/>
      <c r="M26" s="12"/>
      <c r="N26" s="13"/>
      <c r="O26" s="13"/>
      <c r="P26" s="12"/>
      <c r="Q26" s="15" t="str">
        <f>IF($P26="","",IFERROR(INDEX(Settings!$B$11:$B$14,MATCH($P26,Settings!$A$11:$A$14,0)),""))</f>
        <v/>
      </c>
      <c r="R26" s="5" t="str">
        <f t="shared" si="1"/>
        <v/>
      </c>
      <c r="S26" s="5" t="str">
        <f>IF(OR($C26="",$O26=""),"",NETWORKDAYS.INTL($C26,$O26,Settings!$B$7)-1)</f>
        <v/>
      </c>
      <c r="T26" s="5" t="str">
        <f>IF($S26="","",IF($S26&lt;=Settings!$B$6,"نعم","متأخر"))</f>
        <v/>
      </c>
      <c r="U26" s="5" t="str">
        <f t="shared" si="2"/>
        <v/>
      </c>
      <c r="V26" s="14"/>
      <c r="W26" s="12"/>
    </row>
    <row r="27" spans="1:23" ht="18" x14ac:dyDescent="0.25">
      <c r="A27" s="5" t="str">
        <f t="shared" si="0"/>
        <v/>
      </c>
      <c r="B27" s="12"/>
      <c r="C27" s="13"/>
      <c r="D27" s="14"/>
      <c r="E27" s="15" t="str">
        <f>IF($D27="","",IFERROR(INDEX(Requirements!$A$5:$A$55,MATCH($D27,Requirements!$D$5:$D$55,0)),"غير موجودة"))</f>
        <v/>
      </c>
      <c r="F27" s="16" t="str">
        <f>IF($D27="","",IFERROR(INDEX(Requirements!$R$5:$R$55,MATCH($D27,Requirements!$D$5:$D$55,0)),""))</f>
        <v/>
      </c>
      <c r="G27" s="16" t="str">
        <f>IF($D27="","",IFERROR(INDEX(Requirements!$K$5:$K$55,MATCH($D27,Requirements!$D$5:$D$55,0))&amp;CHAR(10)&amp;"المعدل: "&amp;INDEX(Requirements!$L$5:$L$55,MATCH($D27,Requirements!$D$5:$D$55,0))&amp;CHAR(10)&amp;"القبول: "&amp;INDEX(Requirements!$M$5:$M$55,MATCH($D27,Requirements!$D$5:$D$55,0)),""))</f>
        <v/>
      </c>
      <c r="H27" s="12"/>
      <c r="I27" s="12"/>
      <c r="J27" s="12"/>
      <c r="K27" s="12"/>
      <c r="L27" s="12"/>
      <c r="M27" s="12"/>
      <c r="N27" s="13"/>
      <c r="O27" s="13"/>
      <c r="P27" s="12"/>
      <c r="Q27" s="15" t="str">
        <f>IF($P27="","",IFERROR(INDEX(Settings!$B$11:$B$14,MATCH($P27,Settings!$A$11:$A$14,0)),""))</f>
        <v/>
      </c>
      <c r="R27" s="5" t="str">
        <f t="shared" si="1"/>
        <v/>
      </c>
      <c r="S27" s="5" t="str">
        <f>IF(OR($C27="",$O27=""),"",NETWORKDAYS.INTL($C27,$O27,Settings!$B$7)-1)</f>
        <v/>
      </c>
      <c r="T27" s="5" t="str">
        <f>IF($S27="","",IF($S27&lt;=Settings!$B$6,"نعم","متأخر"))</f>
        <v/>
      </c>
      <c r="U27" s="5" t="str">
        <f t="shared" si="2"/>
        <v/>
      </c>
      <c r="V27" s="14"/>
      <c r="W27" s="12"/>
    </row>
    <row r="28" spans="1:23" ht="18" x14ac:dyDescent="0.25">
      <c r="A28" s="5" t="str">
        <f t="shared" si="0"/>
        <v/>
      </c>
      <c r="B28" s="12"/>
      <c r="C28" s="13"/>
      <c r="D28" s="14"/>
      <c r="E28" s="15" t="str">
        <f>IF($D28="","",IFERROR(INDEX(Requirements!$A$5:$A$55,MATCH($D28,Requirements!$D$5:$D$55,0)),"غير موجودة"))</f>
        <v/>
      </c>
      <c r="F28" s="16" t="str">
        <f>IF($D28="","",IFERROR(INDEX(Requirements!$R$5:$R$55,MATCH($D28,Requirements!$D$5:$D$55,0)),""))</f>
        <v/>
      </c>
      <c r="G28" s="16" t="str">
        <f>IF($D28="","",IFERROR(INDEX(Requirements!$K$5:$K$55,MATCH($D28,Requirements!$D$5:$D$55,0))&amp;CHAR(10)&amp;"المعدل: "&amp;INDEX(Requirements!$L$5:$L$55,MATCH($D28,Requirements!$D$5:$D$55,0))&amp;CHAR(10)&amp;"القبول: "&amp;INDEX(Requirements!$M$5:$M$55,MATCH($D28,Requirements!$D$5:$D$55,0)),""))</f>
        <v/>
      </c>
      <c r="H28" s="12"/>
      <c r="I28" s="12"/>
      <c r="J28" s="12"/>
      <c r="K28" s="12"/>
      <c r="L28" s="12"/>
      <c r="M28" s="12"/>
      <c r="N28" s="13"/>
      <c r="O28" s="13"/>
      <c r="P28" s="12"/>
      <c r="Q28" s="15" t="str">
        <f>IF($P28="","",IFERROR(INDEX(Settings!$B$11:$B$14,MATCH($P28,Settings!$A$11:$A$14,0)),""))</f>
        <v/>
      </c>
      <c r="R28" s="5" t="str">
        <f t="shared" si="1"/>
        <v/>
      </c>
      <c r="S28" s="5" t="str">
        <f>IF(OR($C28="",$O28=""),"",NETWORKDAYS.INTL($C28,$O28,Settings!$B$7)-1)</f>
        <v/>
      </c>
      <c r="T28" s="5" t="str">
        <f>IF($S28="","",IF($S28&lt;=Settings!$B$6,"نعم","متأخر"))</f>
        <v/>
      </c>
      <c r="U28" s="5" t="str">
        <f t="shared" si="2"/>
        <v/>
      </c>
      <c r="V28" s="14"/>
      <c r="W28" s="12"/>
    </row>
    <row r="29" spans="1:23" ht="18" x14ac:dyDescent="0.25">
      <c r="A29" s="5" t="str">
        <f t="shared" si="0"/>
        <v/>
      </c>
      <c r="B29" s="12"/>
      <c r="C29" s="13"/>
      <c r="D29" s="14"/>
      <c r="E29" s="15" t="str">
        <f>IF($D29="","",IFERROR(INDEX(Requirements!$A$5:$A$55,MATCH($D29,Requirements!$D$5:$D$55,0)),"غير موجودة"))</f>
        <v/>
      </c>
      <c r="F29" s="16" t="str">
        <f>IF($D29="","",IFERROR(INDEX(Requirements!$R$5:$R$55,MATCH($D29,Requirements!$D$5:$D$55,0)),""))</f>
        <v/>
      </c>
      <c r="G29" s="16" t="str">
        <f>IF($D29="","",IFERROR(INDEX(Requirements!$K$5:$K$55,MATCH($D29,Requirements!$D$5:$D$55,0))&amp;CHAR(10)&amp;"المعدل: "&amp;INDEX(Requirements!$L$5:$L$55,MATCH($D29,Requirements!$D$5:$D$55,0))&amp;CHAR(10)&amp;"القبول: "&amp;INDEX(Requirements!$M$5:$M$55,MATCH($D29,Requirements!$D$5:$D$55,0)),""))</f>
        <v/>
      </c>
      <c r="H29" s="12"/>
      <c r="I29" s="12"/>
      <c r="J29" s="12"/>
      <c r="K29" s="12"/>
      <c r="L29" s="12"/>
      <c r="M29" s="12"/>
      <c r="N29" s="13"/>
      <c r="O29" s="13"/>
      <c r="P29" s="12"/>
      <c r="Q29" s="15" t="str">
        <f>IF($P29="","",IFERROR(INDEX(Settings!$B$11:$B$14,MATCH($P29,Settings!$A$11:$A$14,0)),""))</f>
        <v/>
      </c>
      <c r="R29" s="5" t="str">
        <f t="shared" si="1"/>
        <v/>
      </c>
      <c r="S29" s="5" t="str">
        <f>IF(OR($C29="",$O29=""),"",NETWORKDAYS.INTL($C29,$O29,Settings!$B$7)-1)</f>
        <v/>
      </c>
      <c r="T29" s="5" t="str">
        <f>IF($S29="","",IF($S29&lt;=Settings!$B$6,"نعم","متأخر"))</f>
        <v/>
      </c>
      <c r="U29" s="5" t="str">
        <f t="shared" si="2"/>
        <v/>
      </c>
      <c r="V29" s="14"/>
      <c r="W29" s="12"/>
    </row>
    <row r="30" spans="1:23" ht="18" x14ac:dyDescent="0.25">
      <c r="A30" s="5" t="str">
        <f t="shared" si="0"/>
        <v/>
      </c>
      <c r="B30" s="12"/>
      <c r="C30" s="13"/>
      <c r="D30" s="14"/>
      <c r="E30" s="15" t="str">
        <f>IF($D30="","",IFERROR(INDEX(Requirements!$A$5:$A$55,MATCH($D30,Requirements!$D$5:$D$55,0)),"غير موجودة"))</f>
        <v/>
      </c>
      <c r="F30" s="16" t="str">
        <f>IF($D30="","",IFERROR(INDEX(Requirements!$R$5:$R$55,MATCH($D30,Requirements!$D$5:$D$55,0)),""))</f>
        <v/>
      </c>
      <c r="G30" s="16" t="str">
        <f>IF($D30="","",IFERROR(INDEX(Requirements!$K$5:$K$55,MATCH($D30,Requirements!$D$5:$D$55,0))&amp;CHAR(10)&amp;"المعدل: "&amp;INDEX(Requirements!$L$5:$L$55,MATCH($D30,Requirements!$D$5:$D$55,0))&amp;CHAR(10)&amp;"القبول: "&amp;INDEX(Requirements!$M$5:$M$55,MATCH($D30,Requirements!$D$5:$D$55,0)),""))</f>
        <v/>
      </c>
      <c r="H30" s="12"/>
      <c r="I30" s="12"/>
      <c r="J30" s="12"/>
      <c r="K30" s="12"/>
      <c r="L30" s="12"/>
      <c r="M30" s="12"/>
      <c r="N30" s="13"/>
      <c r="O30" s="13"/>
      <c r="P30" s="12"/>
      <c r="Q30" s="15" t="str">
        <f>IF($P30="","",IFERROR(INDEX(Settings!$B$11:$B$14,MATCH($P30,Settings!$A$11:$A$14,0)),""))</f>
        <v/>
      </c>
      <c r="R30" s="5" t="str">
        <f t="shared" si="1"/>
        <v/>
      </c>
      <c r="S30" s="5" t="str">
        <f>IF(OR($C30="",$O30=""),"",NETWORKDAYS.INTL($C30,$O30,Settings!$B$7)-1)</f>
        <v/>
      </c>
      <c r="T30" s="5" t="str">
        <f>IF($S30="","",IF($S30&lt;=Settings!$B$6,"نعم","متأخر"))</f>
        <v/>
      </c>
      <c r="U30" s="5" t="str">
        <f t="shared" si="2"/>
        <v/>
      </c>
      <c r="V30" s="14"/>
      <c r="W30" s="12"/>
    </row>
    <row r="31" spans="1:23" ht="18" x14ac:dyDescent="0.25">
      <c r="A31" s="5" t="str">
        <f t="shared" si="0"/>
        <v/>
      </c>
      <c r="B31" s="12"/>
      <c r="C31" s="13"/>
      <c r="D31" s="14"/>
      <c r="E31" s="15" t="str">
        <f>IF($D31="","",IFERROR(INDEX(Requirements!$A$5:$A$55,MATCH($D31,Requirements!$D$5:$D$55,0)),"غير موجودة"))</f>
        <v/>
      </c>
      <c r="F31" s="16" t="str">
        <f>IF($D31="","",IFERROR(INDEX(Requirements!$R$5:$R$55,MATCH($D31,Requirements!$D$5:$D$55,0)),""))</f>
        <v/>
      </c>
      <c r="G31" s="16" t="str">
        <f>IF($D31="","",IFERROR(INDEX(Requirements!$K$5:$K$55,MATCH($D31,Requirements!$D$5:$D$55,0))&amp;CHAR(10)&amp;"المعدل: "&amp;INDEX(Requirements!$L$5:$L$55,MATCH($D31,Requirements!$D$5:$D$55,0))&amp;CHAR(10)&amp;"القبول: "&amp;INDEX(Requirements!$M$5:$M$55,MATCH($D31,Requirements!$D$5:$D$55,0)),""))</f>
        <v/>
      </c>
      <c r="H31" s="12"/>
      <c r="I31" s="12"/>
      <c r="J31" s="12"/>
      <c r="K31" s="12"/>
      <c r="L31" s="12"/>
      <c r="M31" s="12"/>
      <c r="N31" s="13"/>
      <c r="O31" s="13"/>
      <c r="P31" s="12"/>
      <c r="Q31" s="15" t="str">
        <f>IF($P31="","",IFERROR(INDEX(Settings!$B$11:$B$14,MATCH($P31,Settings!$A$11:$A$14,0)),""))</f>
        <v/>
      </c>
      <c r="R31" s="5" t="str">
        <f t="shared" si="1"/>
        <v/>
      </c>
      <c r="S31" s="5" t="str">
        <f>IF(OR($C31="",$O31=""),"",NETWORKDAYS.INTL($C31,$O31,Settings!$B$7)-1)</f>
        <v/>
      </c>
      <c r="T31" s="5" t="str">
        <f>IF($S31="","",IF($S31&lt;=Settings!$B$6,"نعم","متأخر"))</f>
        <v/>
      </c>
      <c r="U31" s="5" t="str">
        <f t="shared" si="2"/>
        <v/>
      </c>
      <c r="V31" s="14"/>
      <c r="W31" s="12"/>
    </row>
    <row r="32" spans="1:23" ht="18" x14ac:dyDescent="0.25">
      <c r="A32" s="5" t="str">
        <f t="shared" si="0"/>
        <v/>
      </c>
      <c r="B32" s="12"/>
      <c r="C32" s="13"/>
      <c r="D32" s="14"/>
      <c r="E32" s="15" t="str">
        <f>IF($D32="","",IFERROR(INDEX(Requirements!$A$5:$A$55,MATCH($D32,Requirements!$D$5:$D$55,0)),"غير موجودة"))</f>
        <v/>
      </c>
      <c r="F32" s="16" t="str">
        <f>IF($D32="","",IFERROR(INDEX(Requirements!$R$5:$R$55,MATCH($D32,Requirements!$D$5:$D$55,0)),""))</f>
        <v/>
      </c>
      <c r="G32" s="16" t="str">
        <f>IF($D32="","",IFERROR(INDEX(Requirements!$K$5:$K$55,MATCH($D32,Requirements!$D$5:$D$55,0))&amp;CHAR(10)&amp;"المعدل: "&amp;INDEX(Requirements!$L$5:$L$55,MATCH($D32,Requirements!$D$5:$D$55,0))&amp;CHAR(10)&amp;"القبول: "&amp;INDEX(Requirements!$M$5:$M$55,MATCH($D32,Requirements!$D$5:$D$55,0)),""))</f>
        <v/>
      </c>
      <c r="H32" s="12"/>
      <c r="I32" s="12"/>
      <c r="J32" s="12"/>
      <c r="K32" s="12"/>
      <c r="L32" s="12"/>
      <c r="M32" s="12"/>
      <c r="N32" s="13"/>
      <c r="O32" s="13"/>
      <c r="P32" s="12"/>
      <c r="Q32" s="15" t="str">
        <f>IF($P32="","",IFERROR(INDEX(Settings!$B$11:$B$14,MATCH($P32,Settings!$A$11:$A$14,0)),""))</f>
        <v/>
      </c>
      <c r="R32" s="5" t="str">
        <f t="shared" si="1"/>
        <v/>
      </c>
      <c r="S32" s="5" t="str">
        <f>IF(OR($C32="",$O32=""),"",NETWORKDAYS.INTL($C32,$O32,Settings!$B$7)-1)</f>
        <v/>
      </c>
      <c r="T32" s="5" t="str">
        <f>IF($S32="","",IF($S32&lt;=Settings!$B$6,"نعم","متأخر"))</f>
        <v/>
      </c>
      <c r="U32" s="5" t="str">
        <f t="shared" si="2"/>
        <v/>
      </c>
      <c r="V32" s="14"/>
      <c r="W32" s="12"/>
    </row>
    <row r="33" spans="1:23" ht="18" x14ac:dyDescent="0.25">
      <c r="A33" s="5" t="str">
        <f t="shared" si="0"/>
        <v/>
      </c>
      <c r="B33" s="12"/>
      <c r="C33" s="13"/>
      <c r="D33" s="14"/>
      <c r="E33" s="15" t="str">
        <f>IF($D33="","",IFERROR(INDEX(Requirements!$A$5:$A$55,MATCH($D33,Requirements!$D$5:$D$55,0)),"غير موجودة"))</f>
        <v/>
      </c>
      <c r="F33" s="16" t="str">
        <f>IF($D33="","",IFERROR(INDEX(Requirements!$R$5:$R$55,MATCH($D33,Requirements!$D$5:$D$55,0)),""))</f>
        <v/>
      </c>
      <c r="G33" s="16" t="str">
        <f>IF($D33="","",IFERROR(INDEX(Requirements!$K$5:$K$55,MATCH($D33,Requirements!$D$5:$D$55,0))&amp;CHAR(10)&amp;"المعدل: "&amp;INDEX(Requirements!$L$5:$L$55,MATCH($D33,Requirements!$D$5:$D$55,0))&amp;CHAR(10)&amp;"القبول: "&amp;INDEX(Requirements!$M$5:$M$55,MATCH($D33,Requirements!$D$5:$D$55,0)),""))</f>
        <v/>
      </c>
      <c r="H33" s="12"/>
      <c r="I33" s="12"/>
      <c r="J33" s="12"/>
      <c r="K33" s="12"/>
      <c r="L33" s="12"/>
      <c r="M33" s="12"/>
      <c r="N33" s="13"/>
      <c r="O33" s="13"/>
      <c r="P33" s="12"/>
      <c r="Q33" s="15" t="str">
        <f>IF($P33="","",IFERROR(INDEX(Settings!$B$11:$B$14,MATCH($P33,Settings!$A$11:$A$14,0)),""))</f>
        <v/>
      </c>
      <c r="R33" s="5" t="str">
        <f t="shared" si="1"/>
        <v/>
      </c>
      <c r="S33" s="5" t="str">
        <f>IF(OR($C33="",$O33=""),"",NETWORKDAYS.INTL($C33,$O33,Settings!$B$7)-1)</f>
        <v/>
      </c>
      <c r="T33" s="5" t="str">
        <f>IF($S33="","",IF($S33&lt;=Settings!$B$6,"نعم","متأخر"))</f>
        <v/>
      </c>
      <c r="U33" s="5" t="str">
        <f t="shared" si="2"/>
        <v/>
      </c>
      <c r="V33" s="14"/>
      <c r="W33" s="12"/>
    </row>
    <row r="34" spans="1:23" ht="18" x14ac:dyDescent="0.25">
      <c r="A34" s="5" t="str">
        <f t="shared" si="0"/>
        <v/>
      </c>
      <c r="B34" s="12"/>
      <c r="C34" s="13"/>
      <c r="D34" s="14"/>
      <c r="E34" s="15" t="str">
        <f>IF($D34="","",IFERROR(INDEX(Requirements!$A$5:$A$55,MATCH($D34,Requirements!$D$5:$D$55,0)),"غير موجودة"))</f>
        <v/>
      </c>
      <c r="F34" s="16" t="str">
        <f>IF($D34="","",IFERROR(INDEX(Requirements!$R$5:$R$55,MATCH($D34,Requirements!$D$5:$D$55,0)),""))</f>
        <v/>
      </c>
      <c r="G34" s="16" t="str">
        <f>IF($D34="","",IFERROR(INDEX(Requirements!$K$5:$K$55,MATCH($D34,Requirements!$D$5:$D$55,0))&amp;CHAR(10)&amp;"المعدل: "&amp;INDEX(Requirements!$L$5:$L$55,MATCH($D34,Requirements!$D$5:$D$55,0))&amp;CHAR(10)&amp;"القبول: "&amp;INDEX(Requirements!$M$5:$M$55,MATCH($D34,Requirements!$D$5:$D$55,0)),""))</f>
        <v/>
      </c>
      <c r="H34" s="12"/>
      <c r="I34" s="12"/>
      <c r="J34" s="12"/>
      <c r="K34" s="12"/>
      <c r="L34" s="12"/>
      <c r="M34" s="12"/>
      <c r="N34" s="13"/>
      <c r="O34" s="13"/>
      <c r="P34" s="12"/>
      <c r="Q34" s="15" t="str">
        <f>IF($P34="","",IFERROR(INDEX(Settings!$B$11:$B$14,MATCH($P34,Settings!$A$11:$A$14,0)),""))</f>
        <v/>
      </c>
      <c r="R34" s="5" t="str">
        <f t="shared" si="1"/>
        <v/>
      </c>
      <c r="S34" s="5" t="str">
        <f>IF(OR($C34="",$O34=""),"",NETWORKDAYS.INTL($C34,$O34,Settings!$B$7)-1)</f>
        <v/>
      </c>
      <c r="T34" s="5" t="str">
        <f>IF($S34="","",IF($S34&lt;=Settings!$B$6,"نعم","متأخر"))</f>
        <v/>
      </c>
      <c r="U34" s="5" t="str">
        <f t="shared" si="2"/>
        <v/>
      </c>
      <c r="V34" s="14"/>
      <c r="W34" s="12"/>
    </row>
    <row r="35" spans="1:23" ht="18" x14ac:dyDescent="0.25">
      <c r="A35" s="5" t="str">
        <f t="shared" si="0"/>
        <v/>
      </c>
      <c r="B35" s="12"/>
      <c r="C35" s="13"/>
      <c r="D35" s="14"/>
      <c r="E35" s="15" t="str">
        <f>IF($D35="","",IFERROR(INDEX(Requirements!$A$5:$A$55,MATCH($D35,Requirements!$D$5:$D$55,0)),"غير موجودة"))</f>
        <v/>
      </c>
      <c r="F35" s="16" t="str">
        <f>IF($D35="","",IFERROR(INDEX(Requirements!$R$5:$R$55,MATCH($D35,Requirements!$D$5:$D$55,0)),""))</f>
        <v/>
      </c>
      <c r="G35" s="16" t="str">
        <f>IF($D35="","",IFERROR(INDEX(Requirements!$K$5:$K$55,MATCH($D35,Requirements!$D$5:$D$55,0))&amp;CHAR(10)&amp;"المعدل: "&amp;INDEX(Requirements!$L$5:$L$55,MATCH($D35,Requirements!$D$5:$D$55,0))&amp;CHAR(10)&amp;"القبول: "&amp;INDEX(Requirements!$M$5:$M$55,MATCH($D35,Requirements!$D$5:$D$55,0)),""))</f>
        <v/>
      </c>
      <c r="H35" s="12"/>
      <c r="I35" s="12"/>
      <c r="J35" s="12"/>
      <c r="K35" s="12"/>
      <c r="L35" s="12"/>
      <c r="M35" s="12"/>
      <c r="N35" s="13"/>
      <c r="O35" s="13"/>
      <c r="P35" s="12"/>
      <c r="Q35" s="15" t="str">
        <f>IF($P35="","",IFERROR(INDEX(Settings!$B$11:$B$14,MATCH($P35,Settings!$A$11:$A$14,0)),""))</f>
        <v/>
      </c>
      <c r="R35" s="5" t="str">
        <f t="shared" si="1"/>
        <v/>
      </c>
      <c r="S35" s="5" t="str">
        <f>IF(OR($C35="",$O35=""),"",NETWORKDAYS.INTL($C35,$O35,Settings!$B$7)-1)</f>
        <v/>
      </c>
      <c r="T35" s="5" t="str">
        <f>IF($S35="","",IF($S35&lt;=Settings!$B$6,"نعم","متأخر"))</f>
        <v/>
      </c>
      <c r="U35" s="5" t="str">
        <f t="shared" si="2"/>
        <v/>
      </c>
      <c r="V35" s="14"/>
      <c r="W35" s="12"/>
    </row>
    <row r="36" spans="1:23" ht="18" x14ac:dyDescent="0.25">
      <c r="A36" s="5" t="str">
        <f t="shared" si="0"/>
        <v/>
      </c>
      <c r="B36" s="12"/>
      <c r="C36" s="13"/>
      <c r="D36" s="14"/>
      <c r="E36" s="15" t="str">
        <f>IF($D36="","",IFERROR(INDEX(Requirements!$A$5:$A$55,MATCH($D36,Requirements!$D$5:$D$55,0)),"غير موجودة"))</f>
        <v/>
      </c>
      <c r="F36" s="16" t="str">
        <f>IF($D36="","",IFERROR(INDEX(Requirements!$R$5:$R$55,MATCH($D36,Requirements!$D$5:$D$55,0)),""))</f>
        <v/>
      </c>
      <c r="G36" s="16" t="str">
        <f>IF($D36="","",IFERROR(INDEX(Requirements!$K$5:$K$55,MATCH($D36,Requirements!$D$5:$D$55,0))&amp;CHAR(10)&amp;"المعدل: "&amp;INDEX(Requirements!$L$5:$L$55,MATCH($D36,Requirements!$D$5:$D$55,0))&amp;CHAR(10)&amp;"القبول: "&amp;INDEX(Requirements!$M$5:$M$55,MATCH($D36,Requirements!$D$5:$D$55,0)),""))</f>
        <v/>
      </c>
      <c r="H36" s="12"/>
      <c r="I36" s="12"/>
      <c r="J36" s="12"/>
      <c r="K36" s="12"/>
      <c r="L36" s="12"/>
      <c r="M36" s="12"/>
      <c r="N36" s="13"/>
      <c r="O36" s="13"/>
      <c r="P36" s="12"/>
      <c r="Q36" s="15" t="str">
        <f>IF($P36="","",IFERROR(INDEX(Settings!$B$11:$B$14,MATCH($P36,Settings!$A$11:$A$14,0)),""))</f>
        <v/>
      </c>
      <c r="R36" s="5" t="str">
        <f t="shared" si="1"/>
        <v/>
      </c>
      <c r="S36" s="5" t="str">
        <f>IF(OR($C36="",$O36=""),"",NETWORKDAYS.INTL($C36,$O36,Settings!$B$7)-1)</f>
        <v/>
      </c>
      <c r="T36" s="5" t="str">
        <f>IF($S36="","",IF($S36&lt;=Settings!$B$6,"نعم","متأخر"))</f>
        <v/>
      </c>
      <c r="U36" s="5" t="str">
        <f t="shared" si="2"/>
        <v/>
      </c>
      <c r="V36" s="14"/>
      <c r="W36" s="12"/>
    </row>
    <row r="37" spans="1:23" ht="18" x14ac:dyDescent="0.25">
      <c r="A37" s="5" t="str">
        <f t="shared" si="0"/>
        <v/>
      </c>
      <c r="B37" s="12"/>
      <c r="C37" s="13"/>
      <c r="D37" s="14"/>
      <c r="E37" s="15" t="str">
        <f>IF($D37="","",IFERROR(INDEX(Requirements!$A$5:$A$55,MATCH($D37,Requirements!$D$5:$D$55,0)),"غير موجودة"))</f>
        <v/>
      </c>
      <c r="F37" s="16" t="str">
        <f>IF($D37="","",IFERROR(INDEX(Requirements!$R$5:$R$55,MATCH($D37,Requirements!$D$5:$D$55,0)),""))</f>
        <v/>
      </c>
      <c r="G37" s="16" t="str">
        <f>IF($D37="","",IFERROR(INDEX(Requirements!$K$5:$K$55,MATCH($D37,Requirements!$D$5:$D$55,0))&amp;CHAR(10)&amp;"المعدل: "&amp;INDEX(Requirements!$L$5:$L$55,MATCH($D37,Requirements!$D$5:$D$55,0))&amp;CHAR(10)&amp;"القبول: "&amp;INDEX(Requirements!$M$5:$M$55,MATCH($D37,Requirements!$D$5:$D$55,0)),""))</f>
        <v/>
      </c>
      <c r="H37" s="12"/>
      <c r="I37" s="12"/>
      <c r="J37" s="12"/>
      <c r="K37" s="12"/>
      <c r="L37" s="12"/>
      <c r="M37" s="12"/>
      <c r="N37" s="13"/>
      <c r="O37" s="13"/>
      <c r="P37" s="12"/>
      <c r="Q37" s="15" t="str">
        <f>IF($P37="","",IFERROR(INDEX(Settings!$B$11:$B$14,MATCH($P37,Settings!$A$11:$A$14,0)),""))</f>
        <v/>
      </c>
      <c r="R37" s="5" t="str">
        <f t="shared" si="1"/>
        <v/>
      </c>
      <c r="S37" s="5" t="str">
        <f>IF(OR($C37="",$O37=""),"",NETWORKDAYS.INTL($C37,$O37,Settings!$B$7)-1)</f>
        <v/>
      </c>
      <c r="T37" s="5" t="str">
        <f>IF($S37="","",IF($S37&lt;=Settings!$B$6,"نعم","متأخر"))</f>
        <v/>
      </c>
      <c r="U37" s="5" t="str">
        <f t="shared" si="2"/>
        <v/>
      </c>
      <c r="V37" s="14"/>
      <c r="W37" s="12"/>
    </row>
    <row r="38" spans="1:23" ht="18" x14ac:dyDescent="0.25">
      <c r="A38" s="5" t="str">
        <f t="shared" si="0"/>
        <v/>
      </c>
      <c r="B38" s="12"/>
      <c r="C38" s="13"/>
      <c r="D38" s="14"/>
      <c r="E38" s="15" t="str">
        <f>IF($D38="","",IFERROR(INDEX(Requirements!$A$5:$A$55,MATCH($D38,Requirements!$D$5:$D$55,0)),"غير موجودة"))</f>
        <v/>
      </c>
      <c r="F38" s="16" t="str">
        <f>IF($D38="","",IFERROR(INDEX(Requirements!$R$5:$R$55,MATCH($D38,Requirements!$D$5:$D$55,0)),""))</f>
        <v/>
      </c>
      <c r="G38" s="16" t="str">
        <f>IF($D38="","",IFERROR(INDEX(Requirements!$K$5:$K$55,MATCH($D38,Requirements!$D$5:$D$55,0))&amp;CHAR(10)&amp;"المعدل: "&amp;INDEX(Requirements!$L$5:$L$55,MATCH($D38,Requirements!$D$5:$D$55,0))&amp;CHAR(10)&amp;"القبول: "&amp;INDEX(Requirements!$M$5:$M$55,MATCH($D38,Requirements!$D$5:$D$55,0)),""))</f>
        <v/>
      </c>
      <c r="H38" s="12"/>
      <c r="I38" s="12"/>
      <c r="J38" s="12"/>
      <c r="K38" s="12"/>
      <c r="L38" s="12"/>
      <c r="M38" s="12"/>
      <c r="N38" s="13"/>
      <c r="O38" s="13"/>
      <c r="P38" s="12"/>
      <c r="Q38" s="15" t="str">
        <f>IF($P38="","",IFERROR(INDEX(Settings!$B$11:$B$14,MATCH($P38,Settings!$A$11:$A$14,0)),""))</f>
        <v/>
      </c>
      <c r="R38" s="5" t="str">
        <f t="shared" si="1"/>
        <v/>
      </c>
      <c r="S38" s="5" t="str">
        <f>IF(OR($C38="",$O38=""),"",NETWORKDAYS.INTL($C38,$O38,Settings!$B$7)-1)</f>
        <v/>
      </c>
      <c r="T38" s="5" t="str">
        <f>IF($S38="","",IF($S38&lt;=Settings!$B$6,"نعم","متأخر"))</f>
        <v/>
      </c>
      <c r="U38" s="5" t="str">
        <f t="shared" si="2"/>
        <v/>
      </c>
      <c r="V38" s="14"/>
      <c r="W38" s="12"/>
    </row>
    <row r="39" spans="1:23" ht="18" x14ac:dyDescent="0.25">
      <c r="A39" s="5" t="str">
        <f t="shared" si="0"/>
        <v/>
      </c>
      <c r="B39" s="12"/>
      <c r="C39" s="13"/>
      <c r="D39" s="14"/>
      <c r="E39" s="15" t="str">
        <f>IF($D39="","",IFERROR(INDEX(Requirements!$A$5:$A$55,MATCH($D39,Requirements!$D$5:$D$55,0)),"غير موجودة"))</f>
        <v/>
      </c>
      <c r="F39" s="16" t="str">
        <f>IF($D39="","",IFERROR(INDEX(Requirements!$R$5:$R$55,MATCH($D39,Requirements!$D$5:$D$55,0)),""))</f>
        <v/>
      </c>
      <c r="G39" s="16" t="str">
        <f>IF($D39="","",IFERROR(INDEX(Requirements!$K$5:$K$55,MATCH($D39,Requirements!$D$5:$D$55,0))&amp;CHAR(10)&amp;"المعدل: "&amp;INDEX(Requirements!$L$5:$L$55,MATCH($D39,Requirements!$D$5:$D$55,0))&amp;CHAR(10)&amp;"القبول: "&amp;INDEX(Requirements!$M$5:$M$55,MATCH($D39,Requirements!$D$5:$D$55,0)),""))</f>
        <v/>
      </c>
      <c r="H39" s="12"/>
      <c r="I39" s="12"/>
      <c r="J39" s="12"/>
      <c r="K39" s="12"/>
      <c r="L39" s="12"/>
      <c r="M39" s="12"/>
      <c r="N39" s="13"/>
      <c r="O39" s="13"/>
      <c r="P39" s="12"/>
      <c r="Q39" s="15" t="str">
        <f>IF($P39="","",IFERROR(INDEX(Settings!$B$11:$B$14,MATCH($P39,Settings!$A$11:$A$14,0)),""))</f>
        <v/>
      </c>
      <c r="R39" s="5" t="str">
        <f t="shared" si="1"/>
        <v/>
      </c>
      <c r="S39" s="5" t="str">
        <f>IF(OR($C39="",$O39=""),"",NETWORKDAYS.INTL($C39,$O39,Settings!$B$7)-1)</f>
        <v/>
      </c>
      <c r="T39" s="5" t="str">
        <f>IF($S39="","",IF($S39&lt;=Settings!$B$6,"نعم","متأخر"))</f>
        <v/>
      </c>
      <c r="U39" s="5" t="str">
        <f t="shared" si="2"/>
        <v/>
      </c>
      <c r="V39" s="14"/>
      <c r="W39" s="12"/>
    </row>
    <row r="40" spans="1:23" ht="18" x14ac:dyDescent="0.25">
      <c r="A40" s="5" t="str">
        <f t="shared" si="0"/>
        <v/>
      </c>
      <c r="B40" s="12"/>
      <c r="C40" s="13"/>
      <c r="D40" s="14"/>
      <c r="E40" s="15" t="str">
        <f>IF($D40="","",IFERROR(INDEX(Requirements!$A$5:$A$55,MATCH($D40,Requirements!$D$5:$D$55,0)),"غير موجودة"))</f>
        <v/>
      </c>
      <c r="F40" s="16" t="str">
        <f>IF($D40="","",IFERROR(INDEX(Requirements!$R$5:$R$55,MATCH($D40,Requirements!$D$5:$D$55,0)),""))</f>
        <v/>
      </c>
      <c r="G40" s="16" t="str">
        <f>IF($D40="","",IFERROR(INDEX(Requirements!$K$5:$K$55,MATCH($D40,Requirements!$D$5:$D$55,0))&amp;CHAR(10)&amp;"المعدل: "&amp;INDEX(Requirements!$L$5:$L$55,MATCH($D40,Requirements!$D$5:$D$55,0))&amp;CHAR(10)&amp;"القبول: "&amp;INDEX(Requirements!$M$5:$M$55,MATCH($D40,Requirements!$D$5:$D$55,0)),""))</f>
        <v/>
      </c>
      <c r="H40" s="12"/>
      <c r="I40" s="12"/>
      <c r="J40" s="12"/>
      <c r="K40" s="12"/>
      <c r="L40" s="12"/>
      <c r="M40" s="12"/>
      <c r="N40" s="13"/>
      <c r="O40" s="13"/>
      <c r="P40" s="12"/>
      <c r="Q40" s="15" t="str">
        <f>IF($P40="","",IFERROR(INDEX(Settings!$B$11:$B$14,MATCH($P40,Settings!$A$11:$A$14,0)),""))</f>
        <v/>
      </c>
      <c r="R40" s="5" t="str">
        <f t="shared" si="1"/>
        <v/>
      </c>
      <c r="S40" s="5" t="str">
        <f>IF(OR($C40="",$O40=""),"",NETWORKDAYS.INTL($C40,$O40,Settings!$B$7)-1)</f>
        <v/>
      </c>
      <c r="T40" s="5" t="str">
        <f>IF($S40="","",IF($S40&lt;=Settings!$B$6,"نعم","متأخر"))</f>
        <v/>
      </c>
      <c r="U40" s="5" t="str">
        <f t="shared" si="2"/>
        <v/>
      </c>
      <c r="V40" s="14"/>
      <c r="W40" s="12"/>
    </row>
    <row r="41" spans="1:23" ht="18" x14ac:dyDescent="0.25">
      <c r="A41" s="5" t="str">
        <f t="shared" si="0"/>
        <v/>
      </c>
      <c r="B41" s="12"/>
      <c r="C41" s="13"/>
      <c r="D41" s="14"/>
      <c r="E41" s="15" t="str">
        <f>IF($D41="","",IFERROR(INDEX(Requirements!$A$5:$A$55,MATCH($D41,Requirements!$D$5:$D$55,0)),"غير موجودة"))</f>
        <v/>
      </c>
      <c r="F41" s="16" t="str">
        <f>IF($D41="","",IFERROR(INDEX(Requirements!$R$5:$R$55,MATCH($D41,Requirements!$D$5:$D$55,0)),""))</f>
        <v/>
      </c>
      <c r="G41" s="16" t="str">
        <f>IF($D41="","",IFERROR(INDEX(Requirements!$K$5:$K$55,MATCH($D41,Requirements!$D$5:$D$55,0))&amp;CHAR(10)&amp;"المعدل: "&amp;INDEX(Requirements!$L$5:$L$55,MATCH($D41,Requirements!$D$5:$D$55,0))&amp;CHAR(10)&amp;"القبول: "&amp;INDEX(Requirements!$M$5:$M$55,MATCH($D41,Requirements!$D$5:$D$55,0)),""))</f>
        <v/>
      </c>
      <c r="H41" s="12"/>
      <c r="I41" s="12"/>
      <c r="J41" s="12"/>
      <c r="K41" s="12"/>
      <c r="L41" s="12"/>
      <c r="M41" s="12"/>
      <c r="N41" s="13"/>
      <c r="O41" s="13"/>
      <c r="P41" s="12"/>
      <c r="Q41" s="15" t="str">
        <f>IF($P41="","",IFERROR(INDEX(Settings!$B$11:$B$14,MATCH($P41,Settings!$A$11:$A$14,0)),""))</f>
        <v/>
      </c>
      <c r="R41" s="5" t="str">
        <f t="shared" si="1"/>
        <v/>
      </c>
      <c r="S41" s="5" t="str">
        <f>IF(OR($C41="",$O41=""),"",NETWORKDAYS.INTL($C41,$O41,Settings!$B$7)-1)</f>
        <v/>
      </c>
      <c r="T41" s="5" t="str">
        <f>IF($S41="","",IF($S41&lt;=Settings!$B$6,"نعم","متأخر"))</f>
        <v/>
      </c>
      <c r="U41" s="5" t="str">
        <f t="shared" si="2"/>
        <v/>
      </c>
      <c r="V41" s="14"/>
      <c r="W41" s="12"/>
    </row>
    <row r="42" spans="1:23" ht="18" x14ac:dyDescent="0.25">
      <c r="A42" s="5" t="str">
        <f t="shared" si="0"/>
        <v/>
      </c>
      <c r="B42" s="12"/>
      <c r="C42" s="13"/>
      <c r="D42" s="14"/>
      <c r="E42" s="15" t="str">
        <f>IF($D42="","",IFERROR(INDEX(Requirements!$A$5:$A$55,MATCH($D42,Requirements!$D$5:$D$55,0)),"غير موجودة"))</f>
        <v/>
      </c>
      <c r="F42" s="16" t="str">
        <f>IF($D42="","",IFERROR(INDEX(Requirements!$R$5:$R$55,MATCH($D42,Requirements!$D$5:$D$55,0)),""))</f>
        <v/>
      </c>
      <c r="G42" s="16" t="str">
        <f>IF($D42="","",IFERROR(INDEX(Requirements!$K$5:$K$55,MATCH($D42,Requirements!$D$5:$D$55,0))&amp;CHAR(10)&amp;"المعدل: "&amp;INDEX(Requirements!$L$5:$L$55,MATCH($D42,Requirements!$D$5:$D$55,0))&amp;CHAR(10)&amp;"القبول: "&amp;INDEX(Requirements!$M$5:$M$55,MATCH($D42,Requirements!$D$5:$D$55,0)),""))</f>
        <v/>
      </c>
      <c r="H42" s="12"/>
      <c r="I42" s="12"/>
      <c r="J42" s="12"/>
      <c r="K42" s="12"/>
      <c r="L42" s="12"/>
      <c r="M42" s="12"/>
      <c r="N42" s="13"/>
      <c r="O42" s="13"/>
      <c r="P42" s="12"/>
      <c r="Q42" s="15" t="str">
        <f>IF($P42="","",IFERROR(INDEX(Settings!$B$11:$B$14,MATCH($P42,Settings!$A$11:$A$14,0)),""))</f>
        <v/>
      </c>
      <c r="R42" s="5" t="str">
        <f t="shared" si="1"/>
        <v/>
      </c>
      <c r="S42" s="5" t="str">
        <f>IF(OR($C42="",$O42=""),"",NETWORKDAYS.INTL($C42,$O42,Settings!$B$7)-1)</f>
        <v/>
      </c>
      <c r="T42" s="5" t="str">
        <f>IF($S42="","",IF($S42&lt;=Settings!$B$6,"نعم","متأخر"))</f>
        <v/>
      </c>
      <c r="U42" s="5" t="str">
        <f t="shared" si="2"/>
        <v/>
      </c>
      <c r="V42" s="14"/>
      <c r="W42" s="12"/>
    </row>
    <row r="43" spans="1:23" ht="18" x14ac:dyDescent="0.25">
      <c r="A43" s="5" t="str">
        <f t="shared" si="0"/>
        <v/>
      </c>
      <c r="B43" s="12"/>
      <c r="C43" s="13"/>
      <c r="D43" s="14"/>
      <c r="E43" s="15" t="str">
        <f>IF($D43="","",IFERROR(INDEX(Requirements!$A$5:$A$55,MATCH($D43,Requirements!$D$5:$D$55,0)),"غير موجودة"))</f>
        <v/>
      </c>
      <c r="F43" s="16" t="str">
        <f>IF($D43="","",IFERROR(INDEX(Requirements!$R$5:$R$55,MATCH($D43,Requirements!$D$5:$D$55,0)),""))</f>
        <v/>
      </c>
      <c r="G43" s="16" t="str">
        <f>IF($D43="","",IFERROR(INDEX(Requirements!$K$5:$K$55,MATCH($D43,Requirements!$D$5:$D$55,0))&amp;CHAR(10)&amp;"المعدل: "&amp;INDEX(Requirements!$L$5:$L$55,MATCH($D43,Requirements!$D$5:$D$55,0))&amp;CHAR(10)&amp;"القبول: "&amp;INDEX(Requirements!$M$5:$M$55,MATCH($D43,Requirements!$D$5:$D$55,0)),""))</f>
        <v/>
      </c>
      <c r="H43" s="12"/>
      <c r="I43" s="12"/>
      <c r="J43" s="12"/>
      <c r="K43" s="12"/>
      <c r="L43" s="12"/>
      <c r="M43" s="12"/>
      <c r="N43" s="13"/>
      <c r="O43" s="13"/>
      <c r="P43" s="12"/>
      <c r="Q43" s="15" t="str">
        <f>IF($P43="","",IFERROR(INDEX(Settings!$B$11:$B$14,MATCH($P43,Settings!$A$11:$A$14,0)),""))</f>
        <v/>
      </c>
      <c r="R43" s="5" t="str">
        <f t="shared" si="1"/>
        <v/>
      </c>
      <c r="S43" s="5" t="str">
        <f>IF(OR($C43="",$O43=""),"",NETWORKDAYS.INTL($C43,$O43,Settings!$B$7)-1)</f>
        <v/>
      </c>
      <c r="T43" s="5" t="str">
        <f>IF($S43="","",IF($S43&lt;=Settings!$B$6,"نعم","متأخر"))</f>
        <v/>
      </c>
      <c r="U43" s="5" t="str">
        <f t="shared" si="2"/>
        <v/>
      </c>
      <c r="V43" s="14"/>
      <c r="W43" s="12"/>
    </row>
    <row r="44" spans="1:23" ht="18" x14ac:dyDescent="0.25">
      <c r="A44" s="5" t="str">
        <f t="shared" si="0"/>
        <v/>
      </c>
      <c r="B44" s="12"/>
      <c r="C44" s="13"/>
      <c r="D44" s="14"/>
      <c r="E44" s="15" t="str">
        <f>IF($D44="","",IFERROR(INDEX(Requirements!$A$5:$A$55,MATCH($D44,Requirements!$D$5:$D$55,0)),"غير موجودة"))</f>
        <v/>
      </c>
      <c r="F44" s="16" t="str">
        <f>IF($D44="","",IFERROR(INDEX(Requirements!$R$5:$R$55,MATCH($D44,Requirements!$D$5:$D$55,0)),""))</f>
        <v/>
      </c>
      <c r="G44" s="16" t="str">
        <f>IF($D44="","",IFERROR(INDEX(Requirements!$K$5:$K$55,MATCH($D44,Requirements!$D$5:$D$55,0))&amp;CHAR(10)&amp;"المعدل: "&amp;INDEX(Requirements!$L$5:$L$55,MATCH($D44,Requirements!$D$5:$D$55,0))&amp;CHAR(10)&amp;"القبول: "&amp;INDEX(Requirements!$M$5:$M$55,MATCH($D44,Requirements!$D$5:$D$55,0)),""))</f>
        <v/>
      </c>
      <c r="H44" s="12"/>
      <c r="I44" s="12"/>
      <c r="J44" s="12"/>
      <c r="K44" s="12"/>
      <c r="L44" s="12"/>
      <c r="M44" s="12"/>
      <c r="N44" s="13"/>
      <c r="O44" s="13"/>
      <c r="P44" s="12"/>
      <c r="Q44" s="15" t="str">
        <f>IF($P44="","",IFERROR(INDEX(Settings!$B$11:$B$14,MATCH($P44,Settings!$A$11:$A$14,0)),""))</f>
        <v/>
      </c>
      <c r="R44" s="5" t="str">
        <f t="shared" si="1"/>
        <v/>
      </c>
      <c r="S44" s="5" t="str">
        <f>IF(OR($C44="",$O44=""),"",NETWORKDAYS.INTL($C44,$O44,Settings!$B$7)-1)</f>
        <v/>
      </c>
      <c r="T44" s="5" t="str">
        <f>IF($S44="","",IF($S44&lt;=Settings!$B$6,"نعم","متأخر"))</f>
        <v/>
      </c>
      <c r="U44" s="5" t="str">
        <f t="shared" si="2"/>
        <v/>
      </c>
      <c r="V44" s="14"/>
      <c r="W44" s="12"/>
    </row>
    <row r="45" spans="1:23" ht="18" x14ac:dyDescent="0.25">
      <c r="A45" s="5" t="str">
        <f t="shared" si="0"/>
        <v/>
      </c>
      <c r="B45" s="12"/>
      <c r="C45" s="13"/>
      <c r="D45" s="14"/>
      <c r="E45" s="15" t="str">
        <f>IF($D45="","",IFERROR(INDEX(Requirements!$A$5:$A$55,MATCH($D45,Requirements!$D$5:$D$55,0)),"غير موجودة"))</f>
        <v/>
      </c>
      <c r="F45" s="16" t="str">
        <f>IF($D45="","",IFERROR(INDEX(Requirements!$R$5:$R$55,MATCH($D45,Requirements!$D$5:$D$55,0)),""))</f>
        <v/>
      </c>
      <c r="G45" s="16" t="str">
        <f>IF($D45="","",IFERROR(INDEX(Requirements!$K$5:$K$55,MATCH($D45,Requirements!$D$5:$D$55,0))&amp;CHAR(10)&amp;"المعدل: "&amp;INDEX(Requirements!$L$5:$L$55,MATCH($D45,Requirements!$D$5:$D$55,0))&amp;CHAR(10)&amp;"القبول: "&amp;INDEX(Requirements!$M$5:$M$55,MATCH($D45,Requirements!$D$5:$D$55,0)),""))</f>
        <v/>
      </c>
      <c r="H45" s="12"/>
      <c r="I45" s="12"/>
      <c r="J45" s="12"/>
      <c r="K45" s="12"/>
      <c r="L45" s="12"/>
      <c r="M45" s="12"/>
      <c r="N45" s="13"/>
      <c r="O45" s="13"/>
      <c r="P45" s="12"/>
      <c r="Q45" s="15" t="str">
        <f>IF($P45="","",IFERROR(INDEX(Settings!$B$11:$B$14,MATCH($P45,Settings!$A$11:$A$14,0)),""))</f>
        <v/>
      </c>
      <c r="R45" s="5" t="str">
        <f t="shared" si="1"/>
        <v/>
      </c>
      <c r="S45" s="5" t="str">
        <f>IF(OR($C45="",$O45=""),"",NETWORKDAYS.INTL($C45,$O45,Settings!$B$7)-1)</f>
        <v/>
      </c>
      <c r="T45" s="5" t="str">
        <f>IF($S45="","",IF($S45&lt;=Settings!$B$6,"نعم","متأخر"))</f>
        <v/>
      </c>
      <c r="U45" s="5" t="str">
        <f t="shared" si="2"/>
        <v/>
      </c>
      <c r="V45" s="14"/>
      <c r="W45" s="12"/>
    </row>
    <row r="46" spans="1:23" ht="18" x14ac:dyDescent="0.25">
      <c r="A46" s="5" t="str">
        <f t="shared" si="0"/>
        <v/>
      </c>
      <c r="B46" s="12"/>
      <c r="C46" s="13"/>
      <c r="D46" s="14"/>
      <c r="E46" s="15" t="str">
        <f>IF($D46="","",IFERROR(INDEX(Requirements!$A$5:$A$55,MATCH($D46,Requirements!$D$5:$D$55,0)),"غير موجودة"))</f>
        <v/>
      </c>
      <c r="F46" s="16" t="str">
        <f>IF($D46="","",IFERROR(INDEX(Requirements!$R$5:$R$55,MATCH($D46,Requirements!$D$5:$D$55,0)),""))</f>
        <v/>
      </c>
      <c r="G46" s="16" t="str">
        <f>IF($D46="","",IFERROR(INDEX(Requirements!$K$5:$K$55,MATCH($D46,Requirements!$D$5:$D$55,0))&amp;CHAR(10)&amp;"المعدل: "&amp;INDEX(Requirements!$L$5:$L$55,MATCH($D46,Requirements!$D$5:$D$55,0))&amp;CHAR(10)&amp;"القبول: "&amp;INDEX(Requirements!$M$5:$M$55,MATCH($D46,Requirements!$D$5:$D$55,0)),""))</f>
        <v/>
      </c>
      <c r="H46" s="12"/>
      <c r="I46" s="12"/>
      <c r="J46" s="12"/>
      <c r="K46" s="12"/>
      <c r="L46" s="12"/>
      <c r="M46" s="12"/>
      <c r="N46" s="13"/>
      <c r="O46" s="13"/>
      <c r="P46" s="12"/>
      <c r="Q46" s="15" t="str">
        <f>IF($P46="","",IFERROR(INDEX(Settings!$B$11:$B$14,MATCH($P46,Settings!$A$11:$A$14,0)),""))</f>
        <v/>
      </c>
      <c r="R46" s="5" t="str">
        <f t="shared" si="1"/>
        <v/>
      </c>
      <c r="S46" s="5" t="str">
        <f>IF(OR($C46="",$O46=""),"",NETWORKDAYS.INTL($C46,$O46,Settings!$B$7)-1)</f>
        <v/>
      </c>
      <c r="T46" s="5" t="str">
        <f>IF($S46="","",IF($S46&lt;=Settings!$B$6,"نعم","متأخر"))</f>
        <v/>
      </c>
      <c r="U46" s="5" t="str">
        <f t="shared" si="2"/>
        <v/>
      </c>
      <c r="V46" s="14"/>
      <c r="W46" s="12"/>
    </row>
    <row r="47" spans="1:23" ht="18" x14ac:dyDescent="0.25">
      <c r="A47" s="5" t="str">
        <f t="shared" si="0"/>
        <v/>
      </c>
      <c r="B47" s="12"/>
      <c r="C47" s="13"/>
      <c r="D47" s="14"/>
      <c r="E47" s="15" t="str">
        <f>IF($D47="","",IFERROR(INDEX(Requirements!$A$5:$A$55,MATCH($D47,Requirements!$D$5:$D$55,0)),"غير موجودة"))</f>
        <v/>
      </c>
      <c r="F47" s="16" t="str">
        <f>IF($D47="","",IFERROR(INDEX(Requirements!$R$5:$R$55,MATCH($D47,Requirements!$D$5:$D$55,0)),""))</f>
        <v/>
      </c>
      <c r="G47" s="16" t="str">
        <f>IF($D47="","",IFERROR(INDEX(Requirements!$K$5:$K$55,MATCH($D47,Requirements!$D$5:$D$55,0))&amp;CHAR(10)&amp;"المعدل: "&amp;INDEX(Requirements!$L$5:$L$55,MATCH($D47,Requirements!$D$5:$D$55,0))&amp;CHAR(10)&amp;"القبول: "&amp;INDEX(Requirements!$M$5:$M$55,MATCH($D47,Requirements!$D$5:$D$55,0)),""))</f>
        <v/>
      </c>
      <c r="H47" s="12"/>
      <c r="I47" s="12"/>
      <c r="J47" s="12"/>
      <c r="K47" s="12"/>
      <c r="L47" s="12"/>
      <c r="M47" s="12"/>
      <c r="N47" s="13"/>
      <c r="O47" s="13"/>
      <c r="P47" s="12"/>
      <c r="Q47" s="15" t="str">
        <f>IF($P47="","",IFERROR(INDEX(Settings!$B$11:$B$14,MATCH($P47,Settings!$A$11:$A$14,0)),""))</f>
        <v/>
      </c>
      <c r="R47" s="5" t="str">
        <f t="shared" si="1"/>
        <v/>
      </c>
      <c r="S47" s="5" t="str">
        <f>IF(OR($C47="",$O47=""),"",NETWORKDAYS.INTL($C47,$O47,Settings!$B$7)-1)</f>
        <v/>
      </c>
      <c r="T47" s="5" t="str">
        <f>IF($S47="","",IF($S47&lt;=Settings!$B$6,"نعم","متأخر"))</f>
        <v/>
      </c>
      <c r="U47" s="5" t="str">
        <f t="shared" si="2"/>
        <v/>
      </c>
      <c r="V47" s="14"/>
      <c r="W47" s="12"/>
    </row>
    <row r="48" spans="1:23" ht="18" x14ac:dyDescent="0.25">
      <c r="A48" s="5" t="str">
        <f t="shared" si="0"/>
        <v/>
      </c>
      <c r="B48" s="12"/>
      <c r="C48" s="13"/>
      <c r="D48" s="14"/>
      <c r="E48" s="15" t="str">
        <f>IF($D48="","",IFERROR(INDEX(Requirements!$A$5:$A$55,MATCH($D48,Requirements!$D$5:$D$55,0)),"غير موجودة"))</f>
        <v/>
      </c>
      <c r="F48" s="16" t="str">
        <f>IF($D48="","",IFERROR(INDEX(Requirements!$R$5:$R$55,MATCH($D48,Requirements!$D$5:$D$55,0)),""))</f>
        <v/>
      </c>
      <c r="G48" s="16" t="str">
        <f>IF($D48="","",IFERROR(INDEX(Requirements!$K$5:$K$55,MATCH($D48,Requirements!$D$5:$D$55,0))&amp;CHAR(10)&amp;"المعدل: "&amp;INDEX(Requirements!$L$5:$L$55,MATCH($D48,Requirements!$D$5:$D$55,0))&amp;CHAR(10)&amp;"القبول: "&amp;INDEX(Requirements!$M$5:$M$55,MATCH($D48,Requirements!$D$5:$D$55,0)),""))</f>
        <v/>
      </c>
      <c r="H48" s="12"/>
      <c r="I48" s="12"/>
      <c r="J48" s="12"/>
      <c r="K48" s="12"/>
      <c r="L48" s="12"/>
      <c r="M48" s="12"/>
      <c r="N48" s="13"/>
      <c r="O48" s="13"/>
      <c r="P48" s="12"/>
      <c r="Q48" s="15" t="str">
        <f>IF($P48="","",IFERROR(INDEX(Settings!$B$11:$B$14,MATCH($P48,Settings!$A$11:$A$14,0)),""))</f>
        <v/>
      </c>
      <c r="R48" s="5" t="str">
        <f t="shared" si="1"/>
        <v/>
      </c>
      <c r="S48" s="5" t="str">
        <f>IF(OR($C48="",$O48=""),"",NETWORKDAYS.INTL($C48,$O48,Settings!$B$7)-1)</f>
        <v/>
      </c>
      <c r="T48" s="5" t="str">
        <f>IF($S48="","",IF($S48&lt;=Settings!$B$6,"نعم","متأخر"))</f>
        <v/>
      </c>
      <c r="U48" s="5" t="str">
        <f t="shared" si="2"/>
        <v/>
      </c>
      <c r="V48" s="14"/>
      <c r="W48" s="12"/>
    </row>
    <row r="49" spans="1:23" ht="18" x14ac:dyDescent="0.25">
      <c r="A49" s="5" t="str">
        <f t="shared" si="0"/>
        <v/>
      </c>
      <c r="B49" s="12"/>
      <c r="C49" s="13"/>
      <c r="D49" s="14"/>
      <c r="E49" s="15" t="str">
        <f>IF($D49="","",IFERROR(INDEX(Requirements!$A$5:$A$55,MATCH($D49,Requirements!$D$5:$D$55,0)),"غير موجودة"))</f>
        <v/>
      </c>
      <c r="F49" s="16" t="str">
        <f>IF($D49="","",IFERROR(INDEX(Requirements!$R$5:$R$55,MATCH($D49,Requirements!$D$5:$D$55,0)),""))</f>
        <v/>
      </c>
      <c r="G49" s="16" t="str">
        <f>IF($D49="","",IFERROR(INDEX(Requirements!$K$5:$K$55,MATCH($D49,Requirements!$D$5:$D$55,0))&amp;CHAR(10)&amp;"المعدل: "&amp;INDEX(Requirements!$L$5:$L$55,MATCH($D49,Requirements!$D$5:$D$55,0))&amp;CHAR(10)&amp;"القبول: "&amp;INDEX(Requirements!$M$5:$M$55,MATCH($D49,Requirements!$D$5:$D$55,0)),""))</f>
        <v/>
      </c>
      <c r="H49" s="12"/>
      <c r="I49" s="12"/>
      <c r="J49" s="12"/>
      <c r="K49" s="12"/>
      <c r="L49" s="12"/>
      <c r="M49" s="12"/>
      <c r="N49" s="13"/>
      <c r="O49" s="13"/>
      <c r="P49" s="12"/>
      <c r="Q49" s="15" t="str">
        <f>IF($P49="","",IFERROR(INDEX(Settings!$B$11:$B$14,MATCH($P49,Settings!$A$11:$A$14,0)),""))</f>
        <v/>
      </c>
      <c r="R49" s="5" t="str">
        <f t="shared" si="1"/>
        <v/>
      </c>
      <c r="S49" s="5" t="str">
        <f>IF(OR($C49="",$O49=""),"",NETWORKDAYS.INTL($C49,$O49,Settings!$B$7)-1)</f>
        <v/>
      </c>
      <c r="T49" s="5" t="str">
        <f>IF($S49="","",IF($S49&lt;=Settings!$B$6,"نعم","متأخر"))</f>
        <v/>
      </c>
      <c r="U49" s="5" t="str">
        <f t="shared" si="2"/>
        <v/>
      </c>
      <c r="V49" s="14"/>
      <c r="W49" s="12"/>
    </row>
    <row r="50" spans="1:23" ht="18" x14ac:dyDescent="0.25">
      <c r="A50" s="5" t="str">
        <f t="shared" si="0"/>
        <v/>
      </c>
      <c r="B50" s="12"/>
      <c r="C50" s="13"/>
      <c r="D50" s="14"/>
      <c r="E50" s="15" t="str">
        <f>IF($D50="","",IFERROR(INDEX(Requirements!$A$5:$A$55,MATCH($D50,Requirements!$D$5:$D$55,0)),"غير موجودة"))</f>
        <v/>
      </c>
      <c r="F50" s="16" t="str">
        <f>IF($D50="","",IFERROR(INDEX(Requirements!$R$5:$R$55,MATCH($D50,Requirements!$D$5:$D$55,0)),""))</f>
        <v/>
      </c>
      <c r="G50" s="16" t="str">
        <f>IF($D50="","",IFERROR(INDEX(Requirements!$K$5:$K$55,MATCH($D50,Requirements!$D$5:$D$55,0))&amp;CHAR(10)&amp;"المعدل: "&amp;INDEX(Requirements!$L$5:$L$55,MATCH($D50,Requirements!$D$5:$D$55,0))&amp;CHAR(10)&amp;"القبول: "&amp;INDEX(Requirements!$M$5:$M$55,MATCH($D50,Requirements!$D$5:$D$55,0)),""))</f>
        <v/>
      </c>
      <c r="H50" s="12"/>
      <c r="I50" s="12"/>
      <c r="J50" s="12"/>
      <c r="K50" s="12"/>
      <c r="L50" s="12"/>
      <c r="M50" s="12"/>
      <c r="N50" s="13"/>
      <c r="O50" s="13"/>
      <c r="P50" s="12"/>
      <c r="Q50" s="15" t="str">
        <f>IF($P50="","",IFERROR(INDEX(Settings!$B$11:$B$14,MATCH($P50,Settings!$A$11:$A$14,0)),""))</f>
        <v/>
      </c>
      <c r="R50" s="5" t="str">
        <f t="shared" si="1"/>
        <v/>
      </c>
      <c r="S50" s="5" t="str">
        <f>IF(OR($C50="",$O50=""),"",NETWORKDAYS.INTL($C50,$O50,Settings!$B$7)-1)</f>
        <v/>
      </c>
      <c r="T50" s="5" t="str">
        <f>IF($S50="","",IF($S50&lt;=Settings!$B$6,"نعم","متأخر"))</f>
        <v/>
      </c>
      <c r="U50" s="5" t="str">
        <f t="shared" si="2"/>
        <v/>
      </c>
      <c r="V50" s="14"/>
      <c r="W50" s="12"/>
    </row>
    <row r="51" spans="1:23" ht="18" x14ac:dyDescent="0.25">
      <c r="A51" s="5" t="str">
        <f t="shared" si="0"/>
        <v/>
      </c>
      <c r="B51" s="12"/>
      <c r="C51" s="13"/>
      <c r="D51" s="14"/>
      <c r="E51" s="15" t="str">
        <f>IF($D51="","",IFERROR(INDEX(Requirements!$A$5:$A$55,MATCH($D51,Requirements!$D$5:$D$55,0)),"غير موجودة"))</f>
        <v/>
      </c>
      <c r="F51" s="16" t="str">
        <f>IF($D51="","",IFERROR(INDEX(Requirements!$R$5:$R$55,MATCH($D51,Requirements!$D$5:$D$55,0)),""))</f>
        <v/>
      </c>
      <c r="G51" s="16" t="str">
        <f>IF($D51="","",IFERROR(INDEX(Requirements!$K$5:$K$55,MATCH($D51,Requirements!$D$5:$D$55,0))&amp;CHAR(10)&amp;"المعدل: "&amp;INDEX(Requirements!$L$5:$L$55,MATCH($D51,Requirements!$D$5:$D$55,0))&amp;CHAR(10)&amp;"القبول: "&amp;INDEX(Requirements!$M$5:$M$55,MATCH($D51,Requirements!$D$5:$D$55,0)),""))</f>
        <v/>
      </c>
      <c r="H51" s="12"/>
      <c r="I51" s="12"/>
      <c r="J51" s="12"/>
      <c r="K51" s="12"/>
      <c r="L51" s="12"/>
      <c r="M51" s="12"/>
      <c r="N51" s="13"/>
      <c r="O51" s="13"/>
      <c r="P51" s="12"/>
      <c r="Q51" s="15" t="str">
        <f>IF($P51="","",IFERROR(INDEX(Settings!$B$11:$B$14,MATCH($P51,Settings!$A$11:$A$14,0)),""))</f>
        <v/>
      </c>
      <c r="R51" s="5" t="str">
        <f t="shared" si="1"/>
        <v/>
      </c>
      <c r="S51" s="5" t="str">
        <f>IF(OR($C51="",$O51=""),"",NETWORKDAYS.INTL($C51,$O51,Settings!$B$7)-1)</f>
        <v/>
      </c>
      <c r="T51" s="5" t="str">
        <f>IF($S51="","",IF($S51&lt;=Settings!$B$6,"نعم","متأخر"))</f>
        <v/>
      </c>
      <c r="U51" s="5" t="str">
        <f t="shared" si="2"/>
        <v/>
      </c>
      <c r="V51" s="14"/>
      <c r="W51" s="12"/>
    </row>
    <row r="52" spans="1:23" ht="18" x14ac:dyDescent="0.25">
      <c r="A52" s="5" t="str">
        <f t="shared" si="0"/>
        <v/>
      </c>
      <c r="B52" s="12"/>
      <c r="C52" s="13"/>
      <c r="D52" s="14"/>
      <c r="E52" s="15" t="str">
        <f>IF($D52="","",IFERROR(INDEX(Requirements!$A$5:$A$55,MATCH($D52,Requirements!$D$5:$D$55,0)),"غير موجودة"))</f>
        <v/>
      </c>
      <c r="F52" s="16" t="str">
        <f>IF($D52="","",IFERROR(INDEX(Requirements!$R$5:$R$55,MATCH($D52,Requirements!$D$5:$D$55,0)),""))</f>
        <v/>
      </c>
      <c r="G52" s="16" t="str">
        <f>IF($D52="","",IFERROR(INDEX(Requirements!$K$5:$K$55,MATCH($D52,Requirements!$D$5:$D$55,0))&amp;CHAR(10)&amp;"المعدل: "&amp;INDEX(Requirements!$L$5:$L$55,MATCH($D52,Requirements!$D$5:$D$55,0))&amp;CHAR(10)&amp;"القبول: "&amp;INDEX(Requirements!$M$5:$M$55,MATCH($D52,Requirements!$D$5:$D$55,0)),""))</f>
        <v/>
      </c>
      <c r="H52" s="12"/>
      <c r="I52" s="12"/>
      <c r="J52" s="12"/>
      <c r="K52" s="12"/>
      <c r="L52" s="12"/>
      <c r="M52" s="12"/>
      <c r="N52" s="13"/>
      <c r="O52" s="13"/>
      <c r="P52" s="12"/>
      <c r="Q52" s="15" t="str">
        <f>IF($P52="","",IFERROR(INDEX(Settings!$B$11:$B$14,MATCH($P52,Settings!$A$11:$A$14,0)),""))</f>
        <v/>
      </c>
      <c r="R52" s="5" t="str">
        <f t="shared" si="1"/>
        <v/>
      </c>
      <c r="S52" s="5" t="str">
        <f>IF(OR($C52="",$O52=""),"",NETWORKDAYS.INTL($C52,$O52,Settings!$B$7)-1)</f>
        <v/>
      </c>
      <c r="T52" s="5" t="str">
        <f>IF($S52="","",IF($S52&lt;=Settings!$B$6,"نعم","متأخر"))</f>
        <v/>
      </c>
      <c r="U52" s="5" t="str">
        <f t="shared" si="2"/>
        <v/>
      </c>
      <c r="V52" s="14"/>
      <c r="W52" s="12"/>
    </row>
    <row r="53" spans="1:23" ht="18" x14ac:dyDescent="0.25">
      <c r="A53" s="5" t="str">
        <f t="shared" si="0"/>
        <v/>
      </c>
      <c r="B53" s="12"/>
      <c r="C53" s="13"/>
      <c r="D53" s="14"/>
      <c r="E53" s="15" t="str">
        <f>IF($D53="","",IFERROR(INDEX(Requirements!$A$5:$A$55,MATCH($D53,Requirements!$D$5:$D$55,0)),"غير موجودة"))</f>
        <v/>
      </c>
      <c r="F53" s="16" t="str">
        <f>IF($D53="","",IFERROR(INDEX(Requirements!$R$5:$R$55,MATCH($D53,Requirements!$D$5:$D$55,0)),""))</f>
        <v/>
      </c>
      <c r="G53" s="16" t="str">
        <f>IF($D53="","",IFERROR(INDEX(Requirements!$K$5:$K$55,MATCH($D53,Requirements!$D$5:$D$55,0))&amp;CHAR(10)&amp;"المعدل: "&amp;INDEX(Requirements!$L$5:$L$55,MATCH($D53,Requirements!$D$5:$D$55,0))&amp;CHAR(10)&amp;"القبول: "&amp;INDEX(Requirements!$M$5:$M$55,MATCH($D53,Requirements!$D$5:$D$55,0)),""))</f>
        <v/>
      </c>
      <c r="H53" s="12"/>
      <c r="I53" s="12"/>
      <c r="J53" s="12"/>
      <c r="K53" s="12"/>
      <c r="L53" s="12"/>
      <c r="M53" s="12"/>
      <c r="N53" s="13"/>
      <c r="O53" s="13"/>
      <c r="P53" s="12"/>
      <c r="Q53" s="15" t="str">
        <f>IF($P53="","",IFERROR(INDEX(Settings!$B$11:$B$14,MATCH($P53,Settings!$A$11:$A$14,0)),""))</f>
        <v/>
      </c>
      <c r="R53" s="5" t="str">
        <f t="shared" si="1"/>
        <v/>
      </c>
      <c r="S53" s="5" t="str">
        <f>IF(OR($C53="",$O53=""),"",NETWORKDAYS.INTL($C53,$O53,Settings!$B$7)-1)</f>
        <v/>
      </c>
      <c r="T53" s="5" t="str">
        <f>IF($S53="","",IF($S53&lt;=Settings!$B$6,"نعم","متأخر"))</f>
        <v/>
      </c>
      <c r="U53" s="5" t="str">
        <f t="shared" si="2"/>
        <v/>
      </c>
      <c r="V53" s="14"/>
      <c r="W53" s="12"/>
    </row>
    <row r="54" spans="1:23" ht="18" x14ac:dyDescent="0.25">
      <c r="A54" s="5" t="str">
        <f t="shared" si="0"/>
        <v/>
      </c>
      <c r="B54" s="12"/>
      <c r="C54" s="13"/>
      <c r="D54" s="14"/>
      <c r="E54" s="15" t="str">
        <f>IF($D54="","",IFERROR(INDEX(Requirements!$A$5:$A$55,MATCH($D54,Requirements!$D$5:$D$55,0)),"غير موجودة"))</f>
        <v/>
      </c>
      <c r="F54" s="16" t="str">
        <f>IF($D54="","",IFERROR(INDEX(Requirements!$R$5:$R$55,MATCH($D54,Requirements!$D$5:$D$55,0)),""))</f>
        <v/>
      </c>
      <c r="G54" s="16" t="str">
        <f>IF($D54="","",IFERROR(INDEX(Requirements!$K$5:$K$55,MATCH($D54,Requirements!$D$5:$D$55,0))&amp;CHAR(10)&amp;"المعدل: "&amp;INDEX(Requirements!$L$5:$L$55,MATCH($D54,Requirements!$D$5:$D$55,0))&amp;CHAR(10)&amp;"القبول: "&amp;INDEX(Requirements!$M$5:$M$55,MATCH($D54,Requirements!$D$5:$D$55,0)),""))</f>
        <v/>
      </c>
      <c r="H54" s="12"/>
      <c r="I54" s="12"/>
      <c r="J54" s="12"/>
      <c r="K54" s="12"/>
      <c r="L54" s="12"/>
      <c r="M54" s="12"/>
      <c r="N54" s="13"/>
      <c r="O54" s="13"/>
      <c r="P54" s="12"/>
      <c r="Q54" s="15" t="str">
        <f>IF($P54="","",IFERROR(INDEX(Settings!$B$11:$B$14,MATCH($P54,Settings!$A$11:$A$14,0)),""))</f>
        <v/>
      </c>
      <c r="R54" s="5" t="str">
        <f t="shared" si="1"/>
        <v/>
      </c>
      <c r="S54" s="5" t="str">
        <f>IF(OR($C54="",$O54=""),"",NETWORKDAYS.INTL($C54,$O54,Settings!$B$7)-1)</f>
        <v/>
      </c>
      <c r="T54" s="5" t="str">
        <f>IF($S54="","",IF($S54&lt;=Settings!$B$6,"نعم","متأخر"))</f>
        <v/>
      </c>
      <c r="U54" s="5" t="str">
        <f t="shared" si="2"/>
        <v/>
      </c>
      <c r="V54" s="14"/>
      <c r="W54" s="12"/>
    </row>
    <row r="55" spans="1:23" ht="18" x14ac:dyDescent="0.25">
      <c r="A55" s="5" t="str">
        <f t="shared" si="0"/>
        <v/>
      </c>
      <c r="B55" s="12"/>
      <c r="C55" s="13"/>
      <c r="D55" s="14"/>
      <c r="E55" s="15" t="str">
        <f>IF($D55="","",IFERROR(INDEX(Requirements!$A$5:$A$55,MATCH($D55,Requirements!$D$5:$D$55,0)),"غير موجودة"))</f>
        <v/>
      </c>
      <c r="F55" s="16" t="str">
        <f>IF($D55="","",IFERROR(INDEX(Requirements!$R$5:$R$55,MATCH($D55,Requirements!$D$5:$D$55,0)),""))</f>
        <v/>
      </c>
      <c r="G55" s="16" t="str">
        <f>IF($D55="","",IFERROR(INDEX(Requirements!$K$5:$K$55,MATCH($D55,Requirements!$D$5:$D$55,0))&amp;CHAR(10)&amp;"المعدل: "&amp;INDEX(Requirements!$L$5:$L$55,MATCH($D55,Requirements!$D$5:$D$55,0))&amp;CHAR(10)&amp;"القبول: "&amp;INDEX(Requirements!$M$5:$M$55,MATCH($D55,Requirements!$D$5:$D$55,0)),""))</f>
        <v/>
      </c>
      <c r="H55" s="12"/>
      <c r="I55" s="12"/>
      <c r="J55" s="12"/>
      <c r="K55" s="12"/>
      <c r="L55" s="12"/>
      <c r="M55" s="12"/>
      <c r="N55" s="13"/>
      <c r="O55" s="13"/>
      <c r="P55" s="12"/>
      <c r="Q55" s="15" t="str">
        <f>IF($P55="","",IFERROR(INDEX(Settings!$B$11:$B$14,MATCH($P55,Settings!$A$11:$A$14,0)),""))</f>
        <v/>
      </c>
      <c r="R55" s="5" t="str">
        <f t="shared" si="1"/>
        <v/>
      </c>
      <c r="S55" s="5" t="str">
        <f>IF(OR($C55="",$O55=""),"",NETWORKDAYS.INTL($C55,$O55,Settings!$B$7)-1)</f>
        <v/>
      </c>
      <c r="T55" s="5" t="str">
        <f>IF($S55="","",IF($S55&lt;=Settings!$B$6,"نعم","متأخر"))</f>
        <v/>
      </c>
      <c r="U55" s="5" t="str">
        <f t="shared" si="2"/>
        <v/>
      </c>
      <c r="V55" s="14"/>
      <c r="W55" s="12"/>
    </row>
    <row r="56" spans="1:23" ht="18" x14ac:dyDescent="0.25">
      <c r="A56" s="5" t="str">
        <f t="shared" si="0"/>
        <v/>
      </c>
      <c r="B56" s="12"/>
      <c r="C56" s="13"/>
      <c r="D56" s="14"/>
      <c r="E56" s="15" t="str">
        <f>IF($D56="","",IFERROR(INDEX(Requirements!$A$5:$A$55,MATCH($D56,Requirements!$D$5:$D$55,0)),"غير موجودة"))</f>
        <v/>
      </c>
      <c r="F56" s="16" t="str">
        <f>IF($D56="","",IFERROR(INDEX(Requirements!$R$5:$R$55,MATCH($D56,Requirements!$D$5:$D$55,0)),""))</f>
        <v/>
      </c>
      <c r="G56" s="16" t="str">
        <f>IF($D56="","",IFERROR(INDEX(Requirements!$K$5:$K$55,MATCH($D56,Requirements!$D$5:$D$55,0))&amp;CHAR(10)&amp;"المعدل: "&amp;INDEX(Requirements!$L$5:$L$55,MATCH($D56,Requirements!$D$5:$D$55,0))&amp;CHAR(10)&amp;"القبول: "&amp;INDEX(Requirements!$M$5:$M$55,MATCH($D56,Requirements!$D$5:$D$55,0)),""))</f>
        <v/>
      </c>
      <c r="H56" s="12"/>
      <c r="I56" s="12"/>
      <c r="J56" s="12"/>
      <c r="K56" s="12"/>
      <c r="L56" s="12"/>
      <c r="M56" s="12"/>
      <c r="N56" s="13"/>
      <c r="O56" s="13"/>
      <c r="P56" s="12"/>
      <c r="Q56" s="15" t="str">
        <f>IF($P56="","",IFERROR(INDEX(Settings!$B$11:$B$14,MATCH($P56,Settings!$A$11:$A$14,0)),""))</f>
        <v/>
      </c>
      <c r="R56" s="5" t="str">
        <f t="shared" si="1"/>
        <v/>
      </c>
      <c r="S56" s="5" t="str">
        <f>IF(OR($C56="",$O56=""),"",NETWORKDAYS.INTL($C56,$O56,Settings!$B$7)-1)</f>
        <v/>
      </c>
      <c r="T56" s="5" t="str">
        <f>IF($S56="","",IF($S56&lt;=Settings!$B$6,"نعم","متأخر"))</f>
        <v/>
      </c>
      <c r="U56" s="5" t="str">
        <f t="shared" si="2"/>
        <v/>
      </c>
      <c r="V56" s="14"/>
      <c r="W56" s="12"/>
    </row>
    <row r="57" spans="1:23" ht="18" x14ac:dyDescent="0.25">
      <c r="A57" s="5" t="str">
        <f t="shared" si="0"/>
        <v/>
      </c>
      <c r="B57" s="12"/>
      <c r="C57" s="13"/>
      <c r="D57" s="14"/>
      <c r="E57" s="15" t="str">
        <f>IF($D57="","",IFERROR(INDEX(Requirements!$A$5:$A$55,MATCH($D57,Requirements!$D$5:$D$55,0)),"غير موجودة"))</f>
        <v/>
      </c>
      <c r="F57" s="16" t="str">
        <f>IF($D57="","",IFERROR(INDEX(Requirements!$R$5:$R$55,MATCH($D57,Requirements!$D$5:$D$55,0)),""))</f>
        <v/>
      </c>
      <c r="G57" s="16" t="str">
        <f>IF($D57="","",IFERROR(INDEX(Requirements!$K$5:$K$55,MATCH($D57,Requirements!$D$5:$D$55,0))&amp;CHAR(10)&amp;"المعدل: "&amp;INDEX(Requirements!$L$5:$L$55,MATCH($D57,Requirements!$D$5:$D$55,0))&amp;CHAR(10)&amp;"القبول: "&amp;INDEX(Requirements!$M$5:$M$55,MATCH($D57,Requirements!$D$5:$D$55,0)),""))</f>
        <v/>
      </c>
      <c r="H57" s="12"/>
      <c r="I57" s="12"/>
      <c r="J57" s="12"/>
      <c r="K57" s="12"/>
      <c r="L57" s="12"/>
      <c r="M57" s="12"/>
      <c r="N57" s="13"/>
      <c r="O57" s="13"/>
      <c r="P57" s="12"/>
      <c r="Q57" s="15" t="str">
        <f>IF($P57="","",IFERROR(INDEX(Settings!$B$11:$B$14,MATCH($P57,Settings!$A$11:$A$14,0)),""))</f>
        <v/>
      </c>
      <c r="R57" s="5" t="str">
        <f t="shared" si="1"/>
        <v/>
      </c>
      <c r="S57" s="5" t="str">
        <f>IF(OR($C57="",$O57=""),"",NETWORKDAYS.INTL($C57,$O57,Settings!$B$7)-1)</f>
        <v/>
      </c>
      <c r="T57" s="5" t="str">
        <f>IF($S57="","",IF($S57&lt;=Settings!$B$6,"نعم","متأخر"))</f>
        <v/>
      </c>
      <c r="U57" s="5" t="str">
        <f t="shared" si="2"/>
        <v/>
      </c>
      <c r="V57" s="14"/>
      <c r="W57" s="12"/>
    </row>
    <row r="58" spans="1:23" ht="18" x14ac:dyDescent="0.25">
      <c r="A58" s="5" t="str">
        <f t="shared" si="0"/>
        <v/>
      </c>
      <c r="B58" s="12"/>
      <c r="C58" s="13"/>
      <c r="D58" s="14"/>
      <c r="E58" s="15" t="str">
        <f>IF($D58="","",IFERROR(INDEX(Requirements!$A$5:$A$55,MATCH($D58,Requirements!$D$5:$D$55,0)),"غير موجودة"))</f>
        <v/>
      </c>
      <c r="F58" s="16" t="str">
        <f>IF($D58="","",IFERROR(INDEX(Requirements!$R$5:$R$55,MATCH($D58,Requirements!$D$5:$D$55,0)),""))</f>
        <v/>
      </c>
      <c r="G58" s="16" t="str">
        <f>IF($D58="","",IFERROR(INDEX(Requirements!$K$5:$K$55,MATCH($D58,Requirements!$D$5:$D$55,0))&amp;CHAR(10)&amp;"المعدل: "&amp;INDEX(Requirements!$L$5:$L$55,MATCH($D58,Requirements!$D$5:$D$55,0))&amp;CHAR(10)&amp;"القبول: "&amp;INDEX(Requirements!$M$5:$M$55,MATCH($D58,Requirements!$D$5:$D$55,0)),""))</f>
        <v/>
      </c>
      <c r="H58" s="12"/>
      <c r="I58" s="12"/>
      <c r="J58" s="12"/>
      <c r="K58" s="12"/>
      <c r="L58" s="12"/>
      <c r="M58" s="12"/>
      <c r="N58" s="13"/>
      <c r="O58" s="13"/>
      <c r="P58" s="12"/>
      <c r="Q58" s="15" t="str">
        <f>IF($P58="","",IFERROR(INDEX(Settings!$B$11:$B$14,MATCH($P58,Settings!$A$11:$A$14,0)),""))</f>
        <v/>
      </c>
      <c r="R58" s="5" t="str">
        <f t="shared" si="1"/>
        <v/>
      </c>
      <c r="S58" s="5" t="str">
        <f>IF(OR($C58="",$O58=""),"",NETWORKDAYS.INTL($C58,$O58,Settings!$B$7)-1)</f>
        <v/>
      </c>
      <c r="T58" s="5" t="str">
        <f>IF($S58="","",IF($S58&lt;=Settings!$B$6,"نعم","متأخر"))</f>
        <v/>
      </c>
      <c r="U58" s="5" t="str">
        <f t="shared" si="2"/>
        <v/>
      </c>
      <c r="V58" s="14"/>
      <c r="W58" s="12"/>
    </row>
    <row r="59" spans="1:23" ht="18" x14ac:dyDescent="0.25">
      <c r="A59" s="5" t="str">
        <f t="shared" si="0"/>
        <v/>
      </c>
      <c r="B59" s="12"/>
      <c r="C59" s="13"/>
      <c r="D59" s="14"/>
      <c r="E59" s="15" t="str">
        <f>IF($D59="","",IFERROR(INDEX(Requirements!$A$5:$A$55,MATCH($D59,Requirements!$D$5:$D$55,0)),"غير موجودة"))</f>
        <v/>
      </c>
      <c r="F59" s="16" t="str">
        <f>IF($D59="","",IFERROR(INDEX(Requirements!$R$5:$R$55,MATCH($D59,Requirements!$D$5:$D$55,0)),""))</f>
        <v/>
      </c>
      <c r="G59" s="16" t="str">
        <f>IF($D59="","",IFERROR(INDEX(Requirements!$K$5:$K$55,MATCH($D59,Requirements!$D$5:$D$55,0))&amp;CHAR(10)&amp;"المعدل: "&amp;INDEX(Requirements!$L$5:$L$55,MATCH($D59,Requirements!$D$5:$D$55,0))&amp;CHAR(10)&amp;"القبول: "&amp;INDEX(Requirements!$M$5:$M$55,MATCH($D59,Requirements!$D$5:$D$55,0)),""))</f>
        <v/>
      </c>
      <c r="H59" s="12"/>
      <c r="I59" s="12"/>
      <c r="J59" s="12"/>
      <c r="K59" s="12"/>
      <c r="L59" s="12"/>
      <c r="M59" s="12"/>
      <c r="N59" s="13"/>
      <c r="O59" s="13"/>
      <c r="P59" s="12"/>
      <c r="Q59" s="15" t="str">
        <f>IF($P59="","",IFERROR(INDEX(Settings!$B$11:$B$14,MATCH($P59,Settings!$A$11:$A$14,0)),""))</f>
        <v/>
      </c>
      <c r="R59" s="5" t="str">
        <f t="shared" si="1"/>
        <v/>
      </c>
      <c r="S59" s="5" t="str">
        <f>IF(OR($C59="",$O59=""),"",NETWORKDAYS.INTL($C59,$O59,Settings!$B$7)-1)</f>
        <v/>
      </c>
      <c r="T59" s="5" t="str">
        <f>IF($S59="","",IF($S59&lt;=Settings!$B$6,"نعم","متأخر"))</f>
        <v/>
      </c>
      <c r="U59" s="5" t="str">
        <f t="shared" si="2"/>
        <v/>
      </c>
      <c r="V59" s="14"/>
      <c r="W59" s="12"/>
    </row>
    <row r="60" spans="1:23" ht="18" x14ac:dyDescent="0.25">
      <c r="A60" s="5" t="str">
        <f t="shared" si="0"/>
        <v/>
      </c>
      <c r="B60" s="12"/>
      <c r="C60" s="13"/>
      <c r="D60" s="14"/>
      <c r="E60" s="15" t="str">
        <f>IF($D60="","",IFERROR(INDEX(Requirements!$A$5:$A$55,MATCH($D60,Requirements!$D$5:$D$55,0)),"غير موجودة"))</f>
        <v/>
      </c>
      <c r="F60" s="16" t="str">
        <f>IF($D60="","",IFERROR(INDEX(Requirements!$R$5:$R$55,MATCH($D60,Requirements!$D$5:$D$55,0)),""))</f>
        <v/>
      </c>
      <c r="G60" s="16" t="str">
        <f>IF($D60="","",IFERROR(INDEX(Requirements!$K$5:$K$55,MATCH($D60,Requirements!$D$5:$D$55,0))&amp;CHAR(10)&amp;"المعدل: "&amp;INDEX(Requirements!$L$5:$L$55,MATCH($D60,Requirements!$D$5:$D$55,0))&amp;CHAR(10)&amp;"القبول: "&amp;INDEX(Requirements!$M$5:$M$55,MATCH($D60,Requirements!$D$5:$D$55,0)),""))</f>
        <v/>
      </c>
      <c r="H60" s="12"/>
      <c r="I60" s="12"/>
      <c r="J60" s="12"/>
      <c r="K60" s="12"/>
      <c r="L60" s="12"/>
      <c r="M60" s="12"/>
      <c r="N60" s="13"/>
      <c r="O60" s="13"/>
      <c r="P60" s="12"/>
      <c r="Q60" s="15" t="str">
        <f>IF($P60="","",IFERROR(INDEX(Settings!$B$11:$B$14,MATCH($P60,Settings!$A$11:$A$14,0)),""))</f>
        <v/>
      </c>
      <c r="R60" s="5" t="str">
        <f t="shared" si="1"/>
        <v/>
      </c>
      <c r="S60" s="5" t="str">
        <f>IF(OR($C60="",$O60=""),"",NETWORKDAYS.INTL($C60,$O60,Settings!$B$7)-1)</f>
        <v/>
      </c>
      <c r="T60" s="5" t="str">
        <f>IF($S60="","",IF($S60&lt;=Settings!$B$6,"نعم","متأخر"))</f>
        <v/>
      </c>
      <c r="U60" s="5" t="str">
        <f t="shared" si="2"/>
        <v/>
      </c>
      <c r="V60" s="14"/>
      <c r="W60" s="12"/>
    </row>
    <row r="61" spans="1:23" ht="18" x14ac:dyDescent="0.25">
      <c r="A61" s="5" t="str">
        <f t="shared" si="0"/>
        <v/>
      </c>
      <c r="B61" s="12"/>
      <c r="C61" s="13"/>
      <c r="D61" s="14"/>
      <c r="E61" s="15" t="str">
        <f>IF($D61="","",IFERROR(INDEX(Requirements!$A$5:$A$55,MATCH($D61,Requirements!$D$5:$D$55,0)),"غير موجودة"))</f>
        <v/>
      </c>
      <c r="F61" s="16" t="str">
        <f>IF($D61="","",IFERROR(INDEX(Requirements!$R$5:$R$55,MATCH($D61,Requirements!$D$5:$D$55,0)),""))</f>
        <v/>
      </c>
      <c r="G61" s="16" t="str">
        <f>IF($D61="","",IFERROR(INDEX(Requirements!$K$5:$K$55,MATCH($D61,Requirements!$D$5:$D$55,0))&amp;CHAR(10)&amp;"المعدل: "&amp;INDEX(Requirements!$L$5:$L$55,MATCH($D61,Requirements!$D$5:$D$55,0))&amp;CHAR(10)&amp;"القبول: "&amp;INDEX(Requirements!$M$5:$M$55,MATCH($D61,Requirements!$D$5:$D$55,0)),""))</f>
        <v/>
      </c>
      <c r="H61" s="12"/>
      <c r="I61" s="12"/>
      <c r="J61" s="12"/>
      <c r="K61" s="12"/>
      <c r="L61" s="12"/>
      <c r="M61" s="12"/>
      <c r="N61" s="13"/>
      <c r="O61" s="13"/>
      <c r="P61" s="12"/>
      <c r="Q61" s="15" t="str">
        <f>IF($P61="","",IFERROR(INDEX(Settings!$B$11:$B$14,MATCH($P61,Settings!$A$11:$A$14,0)),""))</f>
        <v/>
      </c>
      <c r="R61" s="5" t="str">
        <f t="shared" si="1"/>
        <v/>
      </c>
      <c r="S61" s="5" t="str">
        <f>IF(OR($C61="",$O61=""),"",NETWORKDAYS.INTL($C61,$O61,Settings!$B$7)-1)</f>
        <v/>
      </c>
      <c r="T61" s="5" t="str">
        <f>IF($S61="","",IF($S61&lt;=Settings!$B$6,"نعم","متأخر"))</f>
        <v/>
      </c>
      <c r="U61" s="5" t="str">
        <f t="shared" si="2"/>
        <v/>
      </c>
      <c r="V61" s="14"/>
      <c r="W61" s="12"/>
    </row>
    <row r="62" spans="1:23" ht="18" x14ac:dyDescent="0.25">
      <c r="A62" s="5" t="str">
        <f t="shared" si="0"/>
        <v/>
      </c>
      <c r="B62" s="12"/>
      <c r="C62" s="13"/>
      <c r="D62" s="14"/>
      <c r="E62" s="15" t="str">
        <f>IF($D62="","",IFERROR(INDEX(Requirements!$A$5:$A$55,MATCH($D62,Requirements!$D$5:$D$55,0)),"غير موجودة"))</f>
        <v/>
      </c>
      <c r="F62" s="16" t="str">
        <f>IF($D62="","",IFERROR(INDEX(Requirements!$R$5:$R$55,MATCH($D62,Requirements!$D$5:$D$55,0)),""))</f>
        <v/>
      </c>
      <c r="G62" s="16" t="str">
        <f>IF($D62="","",IFERROR(INDEX(Requirements!$K$5:$K$55,MATCH($D62,Requirements!$D$5:$D$55,0))&amp;CHAR(10)&amp;"المعدل: "&amp;INDEX(Requirements!$L$5:$L$55,MATCH($D62,Requirements!$D$5:$D$55,0))&amp;CHAR(10)&amp;"القبول: "&amp;INDEX(Requirements!$M$5:$M$55,MATCH($D62,Requirements!$D$5:$D$55,0)),""))</f>
        <v/>
      </c>
      <c r="H62" s="12"/>
      <c r="I62" s="12"/>
      <c r="J62" s="12"/>
      <c r="K62" s="12"/>
      <c r="L62" s="12"/>
      <c r="M62" s="12"/>
      <c r="N62" s="13"/>
      <c r="O62" s="13"/>
      <c r="P62" s="12"/>
      <c r="Q62" s="15" t="str">
        <f>IF($P62="","",IFERROR(INDEX(Settings!$B$11:$B$14,MATCH($P62,Settings!$A$11:$A$14,0)),""))</f>
        <v/>
      </c>
      <c r="R62" s="5" t="str">
        <f t="shared" si="1"/>
        <v/>
      </c>
      <c r="S62" s="5" t="str">
        <f>IF(OR($C62="",$O62=""),"",NETWORKDAYS.INTL($C62,$O62,Settings!$B$7)-1)</f>
        <v/>
      </c>
      <c r="T62" s="5" t="str">
        <f>IF($S62="","",IF($S62&lt;=Settings!$B$6,"نعم","متأخر"))</f>
        <v/>
      </c>
      <c r="U62" s="5" t="str">
        <f t="shared" si="2"/>
        <v/>
      </c>
      <c r="V62" s="14"/>
      <c r="W62" s="12"/>
    </row>
    <row r="63" spans="1:23" ht="18" x14ac:dyDescent="0.25">
      <c r="A63" s="5" t="str">
        <f t="shared" si="0"/>
        <v/>
      </c>
      <c r="B63" s="12"/>
      <c r="C63" s="13"/>
      <c r="D63" s="14"/>
      <c r="E63" s="15" t="str">
        <f>IF($D63="","",IFERROR(INDEX(Requirements!$A$5:$A$55,MATCH($D63,Requirements!$D$5:$D$55,0)),"غير موجودة"))</f>
        <v/>
      </c>
      <c r="F63" s="16" t="str">
        <f>IF($D63="","",IFERROR(INDEX(Requirements!$R$5:$R$55,MATCH($D63,Requirements!$D$5:$D$55,0)),""))</f>
        <v/>
      </c>
      <c r="G63" s="16" t="str">
        <f>IF($D63="","",IFERROR(INDEX(Requirements!$K$5:$K$55,MATCH($D63,Requirements!$D$5:$D$55,0))&amp;CHAR(10)&amp;"المعدل: "&amp;INDEX(Requirements!$L$5:$L$55,MATCH($D63,Requirements!$D$5:$D$55,0))&amp;CHAR(10)&amp;"القبول: "&amp;INDEX(Requirements!$M$5:$M$55,MATCH($D63,Requirements!$D$5:$D$55,0)),""))</f>
        <v/>
      </c>
      <c r="H63" s="12"/>
      <c r="I63" s="12"/>
      <c r="J63" s="12"/>
      <c r="K63" s="12"/>
      <c r="L63" s="12"/>
      <c r="M63" s="12"/>
      <c r="N63" s="13"/>
      <c r="O63" s="13"/>
      <c r="P63" s="12"/>
      <c r="Q63" s="15" t="str">
        <f>IF($P63="","",IFERROR(INDEX(Settings!$B$11:$B$14,MATCH($P63,Settings!$A$11:$A$14,0)),""))</f>
        <v/>
      </c>
      <c r="R63" s="5" t="str">
        <f t="shared" si="1"/>
        <v/>
      </c>
      <c r="S63" s="5" t="str">
        <f>IF(OR($C63="",$O63=""),"",NETWORKDAYS.INTL($C63,$O63,Settings!$B$7)-1)</f>
        <v/>
      </c>
      <c r="T63" s="5" t="str">
        <f>IF($S63="","",IF($S63&lt;=Settings!$B$6,"نعم","متأخر"))</f>
        <v/>
      </c>
      <c r="U63" s="5" t="str">
        <f t="shared" si="2"/>
        <v/>
      </c>
      <c r="V63" s="14"/>
      <c r="W63" s="12"/>
    </row>
    <row r="64" spans="1:23" ht="18" x14ac:dyDescent="0.25">
      <c r="A64" s="5" t="str">
        <f t="shared" si="0"/>
        <v/>
      </c>
      <c r="B64" s="12"/>
      <c r="C64" s="13"/>
      <c r="D64" s="14"/>
      <c r="E64" s="15" t="str">
        <f>IF($D64="","",IFERROR(INDEX(Requirements!$A$5:$A$55,MATCH($D64,Requirements!$D$5:$D$55,0)),"غير موجودة"))</f>
        <v/>
      </c>
      <c r="F64" s="16" t="str">
        <f>IF($D64="","",IFERROR(INDEX(Requirements!$R$5:$R$55,MATCH($D64,Requirements!$D$5:$D$55,0)),""))</f>
        <v/>
      </c>
      <c r="G64" s="16" t="str">
        <f>IF($D64="","",IFERROR(INDEX(Requirements!$K$5:$K$55,MATCH($D64,Requirements!$D$5:$D$55,0))&amp;CHAR(10)&amp;"المعدل: "&amp;INDEX(Requirements!$L$5:$L$55,MATCH($D64,Requirements!$D$5:$D$55,0))&amp;CHAR(10)&amp;"القبول: "&amp;INDEX(Requirements!$M$5:$M$55,MATCH($D64,Requirements!$D$5:$D$55,0)),""))</f>
        <v/>
      </c>
      <c r="H64" s="12"/>
      <c r="I64" s="12"/>
      <c r="J64" s="12"/>
      <c r="K64" s="12"/>
      <c r="L64" s="12"/>
      <c r="M64" s="12"/>
      <c r="N64" s="13"/>
      <c r="O64" s="13"/>
      <c r="P64" s="12"/>
      <c r="Q64" s="15" t="str">
        <f>IF($P64="","",IFERROR(INDEX(Settings!$B$11:$B$14,MATCH($P64,Settings!$A$11:$A$14,0)),""))</f>
        <v/>
      </c>
      <c r="R64" s="5" t="str">
        <f t="shared" si="1"/>
        <v/>
      </c>
      <c r="S64" s="5" t="str">
        <f>IF(OR($C64="",$O64=""),"",NETWORKDAYS.INTL($C64,$O64,Settings!$B$7)-1)</f>
        <v/>
      </c>
      <c r="T64" s="5" t="str">
        <f>IF($S64="","",IF($S64&lt;=Settings!$B$6,"نعم","متأخر"))</f>
        <v/>
      </c>
      <c r="U64" s="5" t="str">
        <f t="shared" si="2"/>
        <v/>
      </c>
      <c r="V64" s="14"/>
      <c r="W64" s="12"/>
    </row>
    <row r="65" spans="1:23" ht="18" x14ac:dyDescent="0.25">
      <c r="A65" s="5" t="str">
        <f t="shared" si="0"/>
        <v/>
      </c>
      <c r="B65" s="12"/>
      <c r="C65" s="13"/>
      <c r="D65" s="14"/>
      <c r="E65" s="15" t="str">
        <f>IF($D65="","",IFERROR(INDEX(Requirements!$A$5:$A$55,MATCH($D65,Requirements!$D$5:$D$55,0)),"غير موجودة"))</f>
        <v/>
      </c>
      <c r="F65" s="16" t="str">
        <f>IF($D65="","",IFERROR(INDEX(Requirements!$R$5:$R$55,MATCH($D65,Requirements!$D$5:$D$55,0)),""))</f>
        <v/>
      </c>
      <c r="G65" s="16" t="str">
        <f>IF($D65="","",IFERROR(INDEX(Requirements!$K$5:$K$55,MATCH($D65,Requirements!$D$5:$D$55,0))&amp;CHAR(10)&amp;"المعدل: "&amp;INDEX(Requirements!$L$5:$L$55,MATCH($D65,Requirements!$D$5:$D$55,0))&amp;CHAR(10)&amp;"القبول: "&amp;INDEX(Requirements!$M$5:$M$55,MATCH($D65,Requirements!$D$5:$D$55,0)),""))</f>
        <v/>
      </c>
      <c r="H65" s="12"/>
      <c r="I65" s="12"/>
      <c r="J65" s="12"/>
      <c r="K65" s="12"/>
      <c r="L65" s="12"/>
      <c r="M65" s="12"/>
      <c r="N65" s="13"/>
      <c r="O65" s="13"/>
      <c r="P65" s="12"/>
      <c r="Q65" s="15" t="str">
        <f>IF($P65="","",IFERROR(INDEX(Settings!$B$11:$B$14,MATCH($P65,Settings!$A$11:$A$14,0)),""))</f>
        <v/>
      </c>
      <c r="R65" s="5" t="str">
        <f t="shared" si="1"/>
        <v/>
      </c>
      <c r="S65" s="5" t="str">
        <f>IF(OR($C65="",$O65=""),"",NETWORKDAYS.INTL($C65,$O65,Settings!$B$7)-1)</f>
        <v/>
      </c>
      <c r="T65" s="5" t="str">
        <f>IF($S65="","",IF($S65&lt;=Settings!$B$6,"نعم","متأخر"))</f>
        <v/>
      </c>
      <c r="U65" s="5" t="str">
        <f t="shared" si="2"/>
        <v/>
      </c>
      <c r="V65" s="14"/>
      <c r="W65" s="12"/>
    </row>
    <row r="66" spans="1:23" ht="18" x14ac:dyDescent="0.25">
      <c r="A66" s="5" t="str">
        <f t="shared" si="0"/>
        <v/>
      </c>
      <c r="B66" s="12"/>
      <c r="C66" s="13"/>
      <c r="D66" s="14"/>
      <c r="E66" s="15" t="str">
        <f>IF($D66="","",IFERROR(INDEX(Requirements!$A$5:$A$55,MATCH($D66,Requirements!$D$5:$D$55,0)),"غير موجودة"))</f>
        <v/>
      </c>
      <c r="F66" s="16" t="str">
        <f>IF($D66="","",IFERROR(INDEX(Requirements!$R$5:$R$55,MATCH($D66,Requirements!$D$5:$D$55,0)),""))</f>
        <v/>
      </c>
      <c r="G66" s="16" t="str">
        <f>IF($D66="","",IFERROR(INDEX(Requirements!$K$5:$K$55,MATCH($D66,Requirements!$D$5:$D$55,0))&amp;CHAR(10)&amp;"المعدل: "&amp;INDEX(Requirements!$L$5:$L$55,MATCH($D66,Requirements!$D$5:$D$55,0))&amp;CHAR(10)&amp;"القبول: "&amp;INDEX(Requirements!$M$5:$M$55,MATCH($D66,Requirements!$D$5:$D$55,0)),""))</f>
        <v/>
      </c>
      <c r="H66" s="12"/>
      <c r="I66" s="12"/>
      <c r="J66" s="12"/>
      <c r="K66" s="12"/>
      <c r="L66" s="12"/>
      <c r="M66" s="12"/>
      <c r="N66" s="13"/>
      <c r="O66" s="13"/>
      <c r="P66" s="12"/>
      <c r="Q66" s="15" t="str">
        <f>IF($P66="","",IFERROR(INDEX(Settings!$B$11:$B$14,MATCH($P66,Settings!$A$11:$A$14,0)),""))</f>
        <v/>
      </c>
      <c r="R66" s="5" t="str">
        <f t="shared" si="1"/>
        <v/>
      </c>
      <c r="S66" s="5" t="str">
        <f>IF(OR($C66="",$O66=""),"",NETWORKDAYS.INTL($C66,$O66,Settings!$B$7)-1)</f>
        <v/>
      </c>
      <c r="T66" s="5" t="str">
        <f>IF($S66="","",IF($S66&lt;=Settings!$B$6,"نعم","متأخر"))</f>
        <v/>
      </c>
      <c r="U66" s="5" t="str">
        <f t="shared" si="2"/>
        <v/>
      </c>
      <c r="V66" s="14"/>
      <c r="W66" s="12"/>
    </row>
    <row r="67" spans="1:23" ht="18" x14ac:dyDescent="0.25">
      <c r="A67" s="5" t="str">
        <f t="shared" si="0"/>
        <v/>
      </c>
      <c r="B67" s="12"/>
      <c r="C67" s="13"/>
      <c r="D67" s="14"/>
      <c r="E67" s="15" t="str">
        <f>IF($D67="","",IFERROR(INDEX(Requirements!$A$5:$A$55,MATCH($D67,Requirements!$D$5:$D$55,0)),"غير موجودة"))</f>
        <v/>
      </c>
      <c r="F67" s="16" t="str">
        <f>IF($D67="","",IFERROR(INDEX(Requirements!$R$5:$R$55,MATCH($D67,Requirements!$D$5:$D$55,0)),""))</f>
        <v/>
      </c>
      <c r="G67" s="16" t="str">
        <f>IF($D67="","",IFERROR(INDEX(Requirements!$K$5:$K$55,MATCH($D67,Requirements!$D$5:$D$55,0))&amp;CHAR(10)&amp;"المعدل: "&amp;INDEX(Requirements!$L$5:$L$55,MATCH($D67,Requirements!$D$5:$D$55,0))&amp;CHAR(10)&amp;"القبول: "&amp;INDEX(Requirements!$M$5:$M$55,MATCH($D67,Requirements!$D$5:$D$55,0)),""))</f>
        <v/>
      </c>
      <c r="H67" s="12"/>
      <c r="I67" s="12"/>
      <c r="J67" s="12"/>
      <c r="K67" s="12"/>
      <c r="L67" s="12"/>
      <c r="M67" s="12"/>
      <c r="N67" s="13"/>
      <c r="O67" s="13"/>
      <c r="P67" s="12"/>
      <c r="Q67" s="15" t="str">
        <f>IF($P67="","",IFERROR(INDEX(Settings!$B$11:$B$14,MATCH($P67,Settings!$A$11:$A$14,0)),""))</f>
        <v/>
      </c>
      <c r="R67" s="5" t="str">
        <f t="shared" si="1"/>
        <v/>
      </c>
      <c r="S67" s="5" t="str">
        <f>IF(OR($C67="",$O67=""),"",NETWORKDAYS.INTL($C67,$O67,Settings!$B$7)-1)</f>
        <v/>
      </c>
      <c r="T67" s="5" t="str">
        <f>IF($S67="","",IF($S67&lt;=Settings!$B$6,"نعم","متأخر"))</f>
        <v/>
      </c>
      <c r="U67" s="5" t="str">
        <f t="shared" si="2"/>
        <v/>
      </c>
      <c r="V67" s="14"/>
      <c r="W67" s="12"/>
    </row>
    <row r="68" spans="1:23" ht="18" x14ac:dyDescent="0.25">
      <c r="A68" s="5" t="str">
        <f t="shared" si="0"/>
        <v/>
      </c>
      <c r="B68" s="12"/>
      <c r="C68" s="13"/>
      <c r="D68" s="14"/>
      <c r="E68" s="15" t="str">
        <f>IF($D68="","",IFERROR(INDEX(Requirements!$A$5:$A$55,MATCH($D68,Requirements!$D$5:$D$55,0)),"غير موجودة"))</f>
        <v/>
      </c>
      <c r="F68" s="16" t="str">
        <f>IF($D68="","",IFERROR(INDEX(Requirements!$R$5:$R$55,MATCH($D68,Requirements!$D$5:$D$55,0)),""))</f>
        <v/>
      </c>
      <c r="G68" s="16" t="str">
        <f>IF($D68="","",IFERROR(INDEX(Requirements!$K$5:$K$55,MATCH($D68,Requirements!$D$5:$D$55,0))&amp;CHAR(10)&amp;"المعدل: "&amp;INDEX(Requirements!$L$5:$L$55,MATCH($D68,Requirements!$D$5:$D$55,0))&amp;CHAR(10)&amp;"القبول: "&amp;INDEX(Requirements!$M$5:$M$55,MATCH($D68,Requirements!$D$5:$D$55,0)),""))</f>
        <v/>
      </c>
      <c r="H68" s="12"/>
      <c r="I68" s="12"/>
      <c r="J68" s="12"/>
      <c r="K68" s="12"/>
      <c r="L68" s="12"/>
      <c r="M68" s="12"/>
      <c r="N68" s="13"/>
      <c r="O68" s="13"/>
      <c r="P68" s="12"/>
      <c r="Q68" s="15" t="str">
        <f>IF($P68="","",IFERROR(INDEX(Settings!$B$11:$B$14,MATCH($P68,Settings!$A$11:$A$14,0)),""))</f>
        <v/>
      </c>
      <c r="R68" s="5" t="str">
        <f t="shared" si="1"/>
        <v/>
      </c>
      <c r="S68" s="5" t="str">
        <f>IF(OR($C68="",$O68=""),"",NETWORKDAYS.INTL($C68,$O68,Settings!$B$7)-1)</f>
        <v/>
      </c>
      <c r="T68" s="5" t="str">
        <f>IF($S68="","",IF($S68&lt;=Settings!$B$6,"نعم","متأخر"))</f>
        <v/>
      </c>
      <c r="U68" s="5" t="str">
        <f t="shared" si="2"/>
        <v/>
      </c>
      <c r="V68" s="14"/>
      <c r="W68" s="12"/>
    </row>
    <row r="69" spans="1:23" ht="18" x14ac:dyDescent="0.25">
      <c r="A69" s="5" t="str">
        <f t="shared" si="0"/>
        <v/>
      </c>
      <c r="B69" s="12"/>
      <c r="C69" s="13"/>
      <c r="D69" s="14"/>
      <c r="E69" s="15" t="str">
        <f>IF($D69="","",IFERROR(INDEX(Requirements!$A$5:$A$55,MATCH($D69,Requirements!$D$5:$D$55,0)),"غير موجودة"))</f>
        <v/>
      </c>
      <c r="F69" s="16" t="str">
        <f>IF($D69="","",IFERROR(INDEX(Requirements!$R$5:$R$55,MATCH($D69,Requirements!$D$5:$D$55,0)),""))</f>
        <v/>
      </c>
      <c r="G69" s="16" t="str">
        <f>IF($D69="","",IFERROR(INDEX(Requirements!$K$5:$K$55,MATCH($D69,Requirements!$D$5:$D$55,0))&amp;CHAR(10)&amp;"المعدل: "&amp;INDEX(Requirements!$L$5:$L$55,MATCH($D69,Requirements!$D$5:$D$55,0))&amp;CHAR(10)&amp;"القبول: "&amp;INDEX(Requirements!$M$5:$M$55,MATCH($D69,Requirements!$D$5:$D$55,0)),""))</f>
        <v/>
      </c>
      <c r="H69" s="12"/>
      <c r="I69" s="12"/>
      <c r="J69" s="12"/>
      <c r="K69" s="12"/>
      <c r="L69" s="12"/>
      <c r="M69" s="12"/>
      <c r="N69" s="13"/>
      <c r="O69" s="13"/>
      <c r="P69" s="12"/>
      <c r="Q69" s="15" t="str">
        <f>IF($P69="","",IFERROR(INDEX(Settings!$B$11:$B$14,MATCH($P69,Settings!$A$11:$A$14,0)),""))</f>
        <v/>
      </c>
      <c r="R69" s="5" t="str">
        <f t="shared" si="1"/>
        <v/>
      </c>
      <c r="S69" s="5" t="str">
        <f>IF(OR($C69="",$O69=""),"",NETWORKDAYS.INTL($C69,$O69,Settings!$B$7)-1)</f>
        <v/>
      </c>
      <c r="T69" s="5" t="str">
        <f>IF($S69="","",IF($S69&lt;=Settings!$B$6,"نعم","متأخر"))</f>
        <v/>
      </c>
      <c r="U69" s="5" t="str">
        <f t="shared" si="2"/>
        <v/>
      </c>
      <c r="V69" s="14"/>
      <c r="W69" s="12"/>
    </row>
    <row r="70" spans="1:23" ht="18" x14ac:dyDescent="0.25">
      <c r="A70" s="5" t="str">
        <f t="shared" ref="A70:A133" si="3">IF($D70="","","MIR-"&amp;TEXT(ROW()-5,"000"))</f>
        <v/>
      </c>
      <c r="B70" s="12"/>
      <c r="C70" s="13"/>
      <c r="D70" s="14"/>
      <c r="E70" s="15" t="str">
        <f>IF($D70="","",IFERROR(INDEX(Requirements!$A$5:$A$55,MATCH($D70,Requirements!$D$5:$D$55,0)),"غير موجودة"))</f>
        <v/>
      </c>
      <c r="F70" s="16" t="str">
        <f>IF($D70="","",IFERROR(INDEX(Requirements!$R$5:$R$55,MATCH($D70,Requirements!$D$5:$D$55,0)),""))</f>
        <v/>
      </c>
      <c r="G70" s="16" t="str">
        <f>IF($D70="","",IFERROR(INDEX(Requirements!$K$5:$K$55,MATCH($D70,Requirements!$D$5:$D$55,0))&amp;CHAR(10)&amp;"المعدل: "&amp;INDEX(Requirements!$L$5:$L$55,MATCH($D70,Requirements!$D$5:$D$55,0))&amp;CHAR(10)&amp;"القبول: "&amp;INDEX(Requirements!$M$5:$M$55,MATCH($D70,Requirements!$D$5:$D$55,0)),""))</f>
        <v/>
      </c>
      <c r="H70" s="12"/>
      <c r="I70" s="12"/>
      <c r="J70" s="12"/>
      <c r="K70" s="12"/>
      <c r="L70" s="12"/>
      <c r="M70" s="12"/>
      <c r="N70" s="13"/>
      <c r="O70" s="13"/>
      <c r="P70" s="12"/>
      <c r="Q70" s="15" t="str">
        <f>IF($P70="","",IFERROR(INDEX(Settings!$B$11:$B$14,MATCH($P70,Settings!$A$11:$A$14,0)),""))</f>
        <v/>
      </c>
      <c r="R70" s="5" t="str">
        <f t="shared" ref="R70:R133" si="4">IF(OR($C70="",$O70=""),"",$O70-$C70)</f>
        <v/>
      </c>
      <c r="S70" s="5" t="str">
        <f>IF(OR($C70="",$O70=""),"",NETWORKDAYS.INTL($C70,$O70,Settings!$B$7)-1)</f>
        <v/>
      </c>
      <c r="T70" s="5" t="str">
        <f>IF($S70="","",IF($S70&lt;=Settings!$B$6,"نعم","متأخر"))</f>
        <v/>
      </c>
      <c r="U70" s="5" t="str">
        <f t="shared" ref="U70:U133" si="5">IF($D70="","",IF($P70="","قيد المراجعة",IF(OR($P70="A",$P70="B"),"مقبولة",IF($P70="C","يعاد التقديم","مرفوضة"))))</f>
        <v/>
      </c>
      <c r="V70" s="14"/>
      <c r="W70" s="12"/>
    </row>
    <row r="71" spans="1:23" ht="18" x14ac:dyDescent="0.25">
      <c r="A71" s="5" t="str">
        <f t="shared" si="3"/>
        <v/>
      </c>
      <c r="B71" s="12"/>
      <c r="C71" s="13"/>
      <c r="D71" s="14"/>
      <c r="E71" s="15" t="str">
        <f>IF($D71="","",IFERROR(INDEX(Requirements!$A$5:$A$55,MATCH($D71,Requirements!$D$5:$D$55,0)),"غير موجودة"))</f>
        <v/>
      </c>
      <c r="F71" s="16" t="str">
        <f>IF($D71="","",IFERROR(INDEX(Requirements!$R$5:$R$55,MATCH($D71,Requirements!$D$5:$D$55,0)),""))</f>
        <v/>
      </c>
      <c r="G71" s="16" t="str">
        <f>IF($D71="","",IFERROR(INDEX(Requirements!$K$5:$K$55,MATCH($D71,Requirements!$D$5:$D$55,0))&amp;CHAR(10)&amp;"المعدل: "&amp;INDEX(Requirements!$L$5:$L$55,MATCH($D71,Requirements!$D$5:$D$55,0))&amp;CHAR(10)&amp;"القبول: "&amp;INDEX(Requirements!$M$5:$M$55,MATCH($D71,Requirements!$D$5:$D$55,0)),""))</f>
        <v/>
      </c>
      <c r="H71" s="12"/>
      <c r="I71" s="12"/>
      <c r="J71" s="12"/>
      <c r="K71" s="12"/>
      <c r="L71" s="12"/>
      <c r="M71" s="12"/>
      <c r="N71" s="13"/>
      <c r="O71" s="13"/>
      <c r="P71" s="12"/>
      <c r="Q71" s="15" t="str">
        <f>IF($P71="","",IFERROR(INDEX(Settings!$B$11:$B$14,MATCH($P71,Settings!$A$11:$A$14,0)),""))</f>
        <v/>
      </c>
      <c r="R71" s="5" t="str">
        <f t="shared" si="4"/>
        <v/>
      </c>
      <c r="S71" s="5" t="str">
        <f>IF(OR($C71="",$O71=""),"",NETWORKDAYS.INTL($C71,$O71,Settings!$B$7)-1)</f>
        <v/>
      </c>
      <c r="T71" s="5" t="str">
        <f>IF($S71="","",IF($S71&lt;=Settings!$B$6,"نعم","متأخر"))</f>
        <v/>
      </c>
      <c r="U71" s="5" t="str">
        <f t="shared" si="5"/>
        <v/>
      </c>
      <c r="V71" s="14"/>
      <c r="W71" s="12"/>
    </row>
    <row r="72" spans="1:23" ht="18" x14ac:dyDescent="0.25">
      <c r="A72" s="5" t="str">
        <f t="shared" si="3"/>
        <v/>
      </c>
      <c r="B72" s="12"/>
      <c r="C72" s="13"/>
      <c r="D72" s="14"/>
      <c r="E72" s="15" t="str">
        <f>IF($D72="","",IFERROR(INDEX(Requirements!$A$5:$A$55,MATCH($D72,Requirements!$D$5:$D$55,0)),"غير موجودة"))</f>
        <v/>
      </c>
      <c r="F72" s="16" t="str">
        <f>IF($D72="","",IFERROR(INDEX(Requirements!$R$5:$R$55,MATCH($D72,Requirements!$D$5:$D$55,0)),""))</f>
        <v/>
      </c>
      <c r="G72" s="16" t="str">
        <f>IF($D72="","",IFERROR(INDEX(Requirements!$K$5:$K$55,MATCH($D72,Requirements!$D$5:$D$55,0))&amp;CHAR(10)&amp;"المعدل: "&amp;INDEX(Requirements!$L$5:$L$55,MATCH($D72,Requirements!$D$5:$D$55,0))&amp;CHAR(10)&amp;"القبول: "&amp;INDEX(Requirements!$M$5:$M$55,MATCH($D72,Requirements!$D$5:$D$55,0)),""))</f>
        <v/>
      </c>
      <c r="H72" s="12"/>
      <c r="I72" s="12"/>
      <c r="J72" s="12"/>
      <c r="K72" s="12"/>
      <c r="L72" s="12"/>
      <c r="M72" s="12"/>
      <c r="N72" s="13"/>
      <c r="O72" s="13"/>
      <c r="P72" s="12"/>
      <c r="Q72" s="15" t="str">
        <f>IF($P72="","",IFERROR(INDEX(Settings!$B$11:$B$14,MATCH($P72,Settings!$A$11:$A$14,0)),""))</f>
        <v/>
      </c>
      <c r="R72" s="5" t="str">
        <f t="shared" si="4"/>
        <v/>
      </c>
      <c r="S72" s="5" t="str">
        <f>IF(OR($C72="",$O72=""),"",NETWORKDAYS.INTL($C72,$O72,Settings!$B$7)-1)</f>
        <v/>
      </c>
      <c r="T72" s="5" t="str">
        <f>IF($S72="","",IF($S72&lt;=Settings!$B$6,"نعم","متأخر"))</f>
        <v/>
      </c>
      <c r="U72" s="5" t="str">
        <f t="shared" si="5"/>
        <v/>
      </c>
      <c r="V72" s="14"/>
      <c r="W72" s="12"/>
    </row>
    <row r="73" spans="1:23" ht="18" x14ac:dyDescent="0.25">
      <c r="A73" s="5" t="str">
        <f t="shared" si="3"/>
        <v/>
      </c>
      <c r="B73" s="12"/>
      <c r="C73" s="13"/>
      <c r="D73" s="14"/>
      <c r="E73" s="15" t="str">
        <f>IF($D73="","",IFERROR(INDEX(Requirements!$A$5:$A$55,MATCH($D73,Requirements!$D$5:$D$55,0)),"غير موجودة"))</f>
        <v/>
      </c>
      <c r="F73" s="16" t="str">
        <f>IF($D73="","",IFERROR(INDEX(Requirements!$R$5:$R$55,MATCH($D73,Requirements!$D$5:$D$55,0)),""))</f>
        <v/>
      </c>
      <c r="G73" s="16" t="str">
        <f>IF($D73="","",IFERROR(INDEX(Requirements!$K$5:$K$55,MATCH($D73,Requirements!$D$5:$D$55,0))&amp;CHAR(10)&amp;"المعدل: "&amp;INDEX(Requirements!$L$5:$L$55,MATCH($D73,Requirements!$D$5:$D$55,0))&amp;CHAR(10)&amp;"القبول: "&amp;INDEX(Requirements!$M$5:$M$55,MATCH($D73,Requirements!$D$5:$D$55,0)),""))</f>
        <v/>
      </c>
      <c r="H73" s="12"/>
      <c r="I73" s="12"/>
      <c r="J73" s="12"/>
      <c r="K73" s="12"/>
      <c r="L73" s="12"/>
      <c r="M73" s="12"/>
      <c r="N73" s="13"/>
      <c r="O73" s="13"/>
      <c r="P73" s="12"/>
      <c r="Q73" s="15" t="str">
        <f>IF($P73="","",IFERROR(INDEX(Settings!$B$11:$B$14,MATCH($P73,Settings!$A$11:$A$14,0)),""))</f>
        <v/>
      </c>
      <c r="R73" s="5" t="str">
        <f t="shared" si="4"/>
        <v/>
      </c>
      <c r="S73" s="5" t="str">
        <f>IF(OR($C73="",$O73=""),"",NETWORKDAYS.INTL($C73,$O73,Settings!$B$7)-1)</f>
        <v/>
      </c>
      <c r="T73" s="5" t="str">
        <f>IF($S73="","",IF($S73&lt;=Settings!$B$6,"نعم","متأخر"))</f>
        <v/>
      </c>
      <c r="U73" s="5" t="str">
        <f t="shared" si="5"/>
        <v/>
      </c>
      <c r="V73" s="14"/>
      <c r="W73" s="12"/>
    </row>
    <row r="74" spans="1:23" ht="18" x14ac:dyDescent="0.25">
      <c r="A74" s="5" t="str">
        <f t="shared" si="3"/>
        <v/>
      </c>
      <c r="B74" s="12"/>
      <c r="C74" s="13"/>
      <c r="D74" s="14"/>
      <c r="E74" s="15" t="str">
        <f>IF($D74="","",IFERROR(INDEX(Requirements!$A$5:$A$55,MATCH($D74,Requirements!$D$5:$D$55,0)),"غير موجودة"))</f>
        <v/>
      </c>
      <c r="F74" s="16" t="str">
        <f>IF($D74="","",IFERROR(INDEX(Requirements!$R$5:$R$55,MATCH($D74,Requirements!$D$5:$D$55,0)),""))</f>
        <v/>
      </c>
      <c r="G74" s="16" t="str">
        <f>IF($D74="","",IFERROR(INDEX(Requirements!$K$5:$K$55,MATCH($D74,Requirements!$D$5:$D$55,0))&amp;CHAR(10)&amp;"المعدل: "&amp;INDEX(Requirements!$L$5:$L$55,MATCH($D74,Requirements!$D$5:$D$55,0))&amp;CHAR(10)&amp;"القبول: "&amp;INDEX(Requirements!$M$5:$M$55,MATCH($D74,Requirements!$D$5:$D$55,0)),""))</f>
        <v/>
      </c>
      <c r="H74" s="12"/>
      <c r="I74" s="12"/>
      <c r="J74" s="12"/>
      <c r="K74" s="12"/>
      <c r="L74" s="12"/>
      <c r="M74" s="12"/>
      <c r="N74" s="13"/>
      <c r="O74" s="13"/>
      <c r="P74" s="12"/>
      <c r="Q74" s="15" t="str">
        <f>IF($P74="","",IFERROR(INDEX(Settings!$B$11:$B$14,MATCH($P74,Settings!$A$11:$A$14,0)),""))</f>
        <v/>
      </c>
      <c r="R74" s="5" t="str">
        <f t="shared" si="4"/>
        <v/>
      </c>
      <c r="S74" s="5" t="str">
        <f>IF(OR($C74="",$O74=""),"",NETWORKDAYS.INTL($C74,$O74,Settings!$B$7)-1)</f>
        <v/>
      </c>
      <c r="T74" s="5" t="str">
        <f>IF($S74="","",IF($S74&lt;=Settings!$B$6,"نعم","متأخر"))</f>
        <v/>
      </c>
      <c r="U74" s="5" t="str">
        <f t="shared" si="5"/>
        <v/>
      </c>
      <c r="V74" s="14"/>
      <c r="W74" s="12"/>
    </row>
    <row r="75" spans="1:23" ht="18" x14ac:dyDescent="0.25">
      <c r="A75" s="5" t="str">
        <f t="shared" si="3"/>
        <v/>
      </c>
      <c r="B75" s="12"/>
      <c r="C75" s="13"/>
      <c r="D75" s="14"/>
      <c r="E75" s="15" t="str">
        <f>IF($D75="","",IFERROR(INDEX(Requirements!$A$5:$A$55,MATCH($D75,Requirements!$D$5:$D$55,0)),"غير موجودة"))</f>
        <v/>
      </c>
      <c r="F75" s="16" t="str">
        <f>IF($D75="","",IFERROR(INDEX(Requirements!$R$5:$R$55,MATCH($D75,Requirements!$D$5:$D$55,0)),""))</f>
        <v/>
      </c>
      <c r="G75" s="16" t="str">
        <f>IF($D75="","",IFERROR(INDEX(Requirements!$K$5:$K$55,MATCH($D75,Requirements!$D$5:$D$55,0))&amp;CHAR(10)&amp;"المعدل: "&amp;INDEX(Requirements!$L$5:$L$55,MATCH($D75,Requirements!$D$5:$D$55,0))&amp;CHAR(10)&amp;"القبول: "&amp;INDEX(Requirements!$M$5:$M$55,MATCH($D75,Requirements!$D$5:$D$55,0)),""))</f>
        <v/>
      </c>
      <c r="H75" s="12"/>
      <c r="I75" s="12"/>
      <c r="J75" s="12"/>
      <c r="K75" s="12"/>
      <c r="L75" s="12"/>
      <c r="M75" s="12"/>
      <c r="N75" s="13"/>
      <c r="O75" s="13"/>
      <c r="P75" s="12"/>
      <c r="Q75" s="15" t="str">
        <f>IF($P75="","",IFERROR(INDEX(Settings!$B$11:$B$14,MATCH($P75,Settings!$A$11:$A$14,0)),""))</f>
        <v/>
      </c>
      <c r="R75" s="5" t="str">
        <f t="shared" si="4"/>
        <v/>
      </c>
      <c r="S75" s="5" t="str">
        <f>IF(OR($C75="",$O75=""),"",NETWORKDAYS.INTL($C75,$O75,Settings!$B$7)-1)</f>
        <v/>
      </c>
      <c r="T75" s="5" t="str">
        <f>IF($S75="","",IF($S75&lt;=Settings!$B$6,"نعم","متأخر"))</f>
        <v/>
      </c>
      <c r="U75" s="5" t="str">
        <f t="shared" si="5"/>
        <v/>
      </c>
      <c r="V75" s="14"/>
      <c r="W75" s="12"/>
    </row>
    <row r="76" spans="1:23" ht="18" x14ac:dyDescent="0.25">
      <c r="A76" s="5" t="str">
        <f t="shared" si="3"/>
        <v/>
      </c>
      <c r="B76" s="12"/>
      <c r="C76" s="13"/>
      <c r="D76" s="14"/>
      <c r="E76" s="15" t="str">
        <f>IF($D76="","",IFERROR(INDEX(Requirements!$A$5:$A$55,MATCH($D76,Requirements!$D$5:$D$55,0)),"غير موجودة"))</f>
        <v/>
      </c>
      <c r="F76" s="16" t="str">
        <f>IF($D76="","",IFERROR(INDEX(Requirements!$R$5:$R$55,MATCH($D76,Requirements!$D$5:$D$55,0)),""))</f>
        <v/>
      </c>
      <c r="G76" s="16" t="str">
        <f>IF($D76="","",IFERROR(INDEX(Requirements!$K$5:$K$55,MATCH($D76,Requirements!$D$5:$D$55,0))&amp;CHAR(10)&amp;"المعدل: "&amp;INDEX(Requirements!$L$5:$L$55,MATCH($D76,Requirements!$D$5:$D$55,0))&amp;CHAR(10)&amp;"القبول: "&amp;INDEX(Requirements!$M$5:$M$55,MATCH($D76,Requirements!$D$5:$D$55,0)),""))</f>
        <v/>
      </c>
      <c r="H76" s="12"/>
      <c r="I76" s="12"/>
      <c r="J76" s="12"/>
      <c r="K76" s="12"/>
      <c r="L76" s="12"/>
      <c r="M76" s="12"/>
      <c r="N76" s="13"/>
      <c r="O76" s="13"/>
      <c r="P76" s="12"/>
      <c r="Q76" s="15" t="str">
        <f>IF($P76="","",IFERROR(INDEX(Settings!$B$11:$B$14,MATCH($P76,Settings!$A$11:$A$14,0)),""))</f>
        <v/>
      </c>
      <c r="R76" s="5" t="str">
        <f t="shared" si="4"/>
        <v/>
      </c>
      <c r="S76" s="5" t="str">
        <f>IF(OR($C76="",$O76=""),"",NETWORKDAYS.INTL($C76,$O76,Settings!$B$7)-1)</f>
        <v/>
      </c>
      <c r="T76" s="5" t="str">
        <f>IF($S76="","",IF($S76&lt;=Settings!$B$6,"نعم","متأخر"))</f>
        <v/>
      </c>
      <c r="U76" s="5" t="str">
        <f t="shared" si="5"/>
        <v/>
      </c>
      <c r="V76" s="14"/>
      <c r="W76" s="12"/>
    </row>
    <row r="77" spans="1:23" ht="18" x14ac:dyDescent="0.25">
      <c r="A77" s="5" t="str">
        <f t="shared" si="3"/>
        <v/>
      </c>
      <c r="B77" s="12"/>
      <c r="C77" s="13"/>
      <c r="D77" s="14"/>
      <c r="E77" s="15" t="str">
        <f>IF($D77="","",IFERROR(INDEX(Requirements!$A$5:$A$55,MATCH($D77,Requirements!$D$5:$D$55,0)),"غير موجودة"))</f>
        <v/>
      </c>
      <c r="F77" s="16" t="str">
        <f>IF($D77="","",IFERROR(INDEX(Requirements!$R$5:$R$55,MATCH($D77,Requirements!$D$5:$D$55,0)),""))</f>
        <v/>
      </c>
      <c r="G77" s="16" t="str">
        <f>IF($D77="","",IFERROR(INDEX(Requirements!$K$5:$K$55,MATCH($D77,Requirements!$D$5:$D$55,0))&amp;CHAR(10)&amp;"المعدل: "&amp;INDEX(Requirements!$L$5:$L$55,MATCH($D77,Requirements!$D$5:$D$55,0))&amp;CHAR(10)&amp;"القبول: "&amp;INDEX(Requirements!$M$5:$M$55,MATCH($D77,Requirements!$D$5:$D$55,0)),""))</f>
        <v/>
      </c>
      <c r="H77" s="12"/>
      <c r="I77" s="12"/>
      <c r="J77" s="12"/>
      <c r="K77" s="12"/>
      <c r="L77" s="12"/>
      <c r="M77" s="12"/>
      <c r="N77" s="13"/>
      <c r="O77" s="13"/>
      <c r="P77" s="12"/>
      <c r="Q77" s="15" t="str">
        <f>IF($P77="","",IFERROR(INDEX(Settings!$B$11:$B$14,MATCH($P77,Settings!$A$11:$A$14,0)),""))</f>
        <v/>
      </c>
      <c r="R77" s="5" t="str">
        <f t="shared" si="4"/>
        <v/>
      </c>
      <c r="S77" s="5" t="str">
        <f>IF(OR($C77="",$O77=""),"",NETWORKDAYS.INTL($C77,$O77,Settings!$B$7)-1)</f>
        <v/>
      </c>
      <c r="T77" s="5" t="str">
        <f>IF($S77="","",IF($S77&lt;=Settings!$B$6,"نعم","متأخر"))</f>
        <v/>
      </c>
      <c r="U77" s="5" t="str">
        <f t="shared" si="5"/>
        <v/>
      </c>
      <c r="V77" s="14"/>
      <c r="W77" s="12"/>
    </row>
    <row r="78" spans="1:23" ht="18" x14ac:dyDescent="0.25">
      <c r="A78" s="5" t="str">
        <f t="shared" si="3"/>
        <v/>
      </c>
      <c r="B78" s="12"/>
      <c r="C78" s="13"/>
      <c r="D78" s="14"/>
      <c r="E78" s="15" t="str">
        <f>IF($D78="","",IFERROR(INDEX(Requirements!$A$5:$A$55,MATCH($D78,Requirements!$D$5:$D$55,0)),"غير موجودة"))</f>
        <v/>
      </c>
      <c r="F78" s="16" t="str">
        <f>IF($D78="","",IFERROR(INDEX(Requirements!$R$5:$R$55,MATCH($D78,Requirements!$D$5:$D$55,0)),""))</f>
        <v/>
      </c>
      <c r="G78" s="16" t="str">
        <f>IF($D78="","",IFERROR(INDEX(Requirements!$K$5:$K$55,MATCH($D78,Requirements!$D$5:$D$55,0))&amp;CHAR(10)&amp;"المعدل: "&amp;INDEX(Requirements!$L$5:$L$55,MATCH($D78,Requirements!$D$5:$D$55,0))&amp;CHAR(10)&amp;"القبول: "&amp;INDEX(Requirements!$M$5:$M$55,MATCH($D78,Requirements!$D$5:$D$55,0)),""))</f>
        <v/>
      </c>
      <c r="H78" s="12"/>
      <c r="I78" s="12"/>
      <c r="J78" s="12"/>
      <c r="K78" s="12"/>
      <c r="L78" s="12"/>
      <c r="M78" s="12"/>
      <c r="N78" s="13"/>
      <c r="O78" s="13"/>
      <c r="P78" s="12"/>
      <c r="Q78" s="15" t="str">
        <f>IF($P78="","",IFERROR(INDEX(Settings!$B$11:$B$14,MATCH($P78,Settings!$A$11:$A$14,0)),""))</f>
        <v/>
      </c>
      <c r="R78" s="5" t="str">
        <f t="shared" si="4"/>
        <v/>
      </c>
      <c r="S78" s="5" t="str">
        <f>IF(OR($C78="",$O78=""),"",NETWORKDAYS.INTL($C78,$O78,Settings!$B$7)-1)</f>
        <v/>
      </c>
      <c r="T78" s="5" t="str">
        <f>IF($S78="","",IF($S78&lt;=Settings!$B$6,"نعم","متأخر"))</f>
        <v/>
      </c>
      <c r="U78" s="5" t="str">
        <f t="shared" si="5"/>
        <v/>
      </c>
      <c r="V78" s="14"/>
      <c r="W78" s="12"/>
    </row>
    <row r="79" spans="1:23" ht="18" x14ac:dyDescent="0.25">
      <c r="A79" s="5" t="str">
        <f t="shared" si="3"/>
        <v/>
      </c>
      <c r="B79" s="12"/>
      <c r="C79" s="13"/>
      <c r="D79" s="14"/>
      <c r="E79" s="15" t="str">
        <f>IF($D79="","",IFERROR(INDEX(Requirements!$A$5:$A$55,MATCH($D79,Requirements!$D$5:$D$55,0)),"غير موجودة"))</f>
        <v/>
      </c>
      <c r="F79" s="16" t="str">
        <f>IF($D79="","",IFERROR(INDEX(Requirements!$R$5:$R$55,MATCH($D79,Requirements!$D$5:$D$55,0)),""))</f>
        <v/>
      </c>
      <c r="G79" s="16" t="str">
        <f>IF($D79="","",IFERROR(INDEX(Requirements!$K$5:$K$55,MATCH($D79,Requirements!$D$5:$D$55,0))&amp;CHAR(10)&amp;"المعدل: "&amp;INDEX(Requirements!$L$5:$L$55,MATCH($D79,Requirements!$D$5:$D$55,0))&amp;CHAR(10)&amp;"القبول: "&amp;INDEX(Requirements!$M$5:$M$55,MATCH($D79,Requirements!$D$5:$D$55,0)),""))</f>
        <v/>
      </c>
      <c r="H79" s="12"/>
      <c r="I79" s="12"/>
      <c r="J79" s="12"/>
      <c r="K79" s="12"/>
      <c r="L79" s="12"/>
      <c r="M79" s="12"/>
      <c r="N79" s="13"/>
      <c r="O79" s="13"/>
      <c r="P79" s="12"/>
      <c r="Q79" s="15" t="str">
        <f>IF($P79="","",IFERROR(INDEX(Settings!$B$11:$B$14,MATCH($P79,Settings!$A$11:$A$14,0)),""))</f>
        <v/>
      </c>
      <c r="R79" s="5" t="str">
        <f t="shared" si="4"/>
        <v/>
      </c>
      <c r="S79" s="5" t="str">
        <f>IF(OR($C79="",$O79=""),"",NETWORKDAYS.INTL($C79,$O79,Settings!$B$7)-1)</f>
        <v/>
      </c>
      <c r="T79" s="5" t="str">
        <f>IF($S79="","",IF($S79&lt;=Settings!$B$6,"نعم","متأخر"))</f>
        <v/>
      </c>
      <c r="U79" s="5" t="str">
        <f t="shared" si="5"/>
        <v/>
      </c>
      <c r="V79" s="14"/>
      <c r="W79" s="12"/>
    </row>
    <row r="80" spans="1:23" ht="18" x14ac:dyDescent="0.25">
      <c r="A80" s="5" t="str">
        <f t="shared" si="3"/>
        <v/>
      </c>
      <c r="B80" s="12"/>
      <c r="C80" s="13"/>
      <c r="D80" s="14"/>
      <c r="E80" s="15" t="str">
        <f>IF($D80="","",IFERROR(INDEX(Requirements!$A$5:$A$55,MATCH($D80,Requirements!$D$5:$D$55,0)),"غير موجودة"))</f>
        <v/>
      </c>
      <c r="F80" s="16" t="str">
        <f>IF($D80="","",IFERROR(INDEX(Requirements!$R$5:$R$55,MATCH($D80,Requirements!$D$5:$D$55,0)),""))</f>
        <v/>
      </c>
      <c r="G80" s="16" t="str">
        <f>IF($D80="","",IFERROR(INDEX(Requirements!$K$5:$K$55,MATCH($D80,Requirements!$D$5:$D$55,0))&amp;CHAR(10)&amp;"المعدل: "&amp;INDEX(Requirements!$L$5:$L$55,MATCH($D80,Requirements!$D$5:$D$55,0))&amp;CHAR(10)&amp;"القبول: "&amp;INDEX(Requirements!$M$5:$M$55,MATCH($D80,Requirements!$D$5:$D$55,0)),""))</f>
        <v/>
      </c>
      <c r="H80" s="12"/>
      <c r="I80" s="12"/>
      <c r="J80" s="12"/>
      <c r="K80" s="12"/>
      <c r="L80" s="12"/>
      <c r="M80" s="12"/>
      <c r="N80" s="13"/>
      <c r="O80" s="13"/>
      <c r="P80" s="12"/>
      <c r="Q80" s="15" t="str">
        <f>IF($P80="","",IFERROR(INDEX(Settings!$B$11:$B$14,MATCH($P80,Settings!$A$11:$A$14,0)),""))</f>
        <v/>
      </c>
      <c r="R80" s="5" t="str">
        <f t="shared" si="4"/>
        <v/>
      </c>
      <c r="S80" s="5" t="str">
        <f>IF(OR($C80="",$O80=""),"",NETWORKDAYS.INTL($C80,$O80,Settings!$B$7)-1)</f>
        <v/>
      </c>
      <c r="T80" s="5" t="str">
        <f>IF($S80="","",IF($S80&lt;=Settings!$B$6,"نعم","متأخر"))</f>
        <v/>
      </c>
      <c r="U80" s="5" t="str">
        <f t="shared" si="5"/>
        <v/>
      </c>
      <c r="V80" s="14"/>
      <c r="W80" s="12"/>
    </row>
    <row r="81" spans="1:23" ht="18" x14ac:dyDescent="0.25">
      <c r="A81" s="5" t="str">
        <f t="shared" si="3"/>
        <v/>
      </c>
      <c r="B81" s="12"/>
      <c r="C81" s="13"/>
      <c r="D81" s="14"/>
      <c r="E81" s="15" t="str">
        <f>IF($D81="","",IFERROR(INDEX(Requirements!$A$5:$A$55,MATCH($D81,Requirements!$D$5:$D$55,0)),"غير موجودة"))</f>
        <v/>
      </c>
      <c r="F81" s="16" t="str">
        <f>IF($D81="","",IFERROR(INDEX(Requirements!$R$5:$R$55,MATCH($D81,Requirements!$D$5:$D$55,0)),""))</f>
        <v/>
      </c>
      <c r="G81" s="16" t="str">
        <f>IF($D81="","",IFERROR(INDEX(Requirements!$K$5:$K$55,MATCH($D81,Requirements!$D$5:$D$55,0))&amp;CHAR(10)&amp;"المعدل: "&amp;INDEX(Requirements!$L$5:$L$55,MATCH($D81,Requirements!$D$5:$D$55,0))&amp;CHAR(10)&amp;"القبول: "&amp;INDEX(Requirements!$M$5:$M$55,MATCH($D81,Requirements!$D$5:$D$55,0)),""))</f>
        <v/>
      </c>
      <c r="H81" s="12"/>
      <c r="I81" s="12"/>
      <c r="J81" s="12"/>
      <c r="K81" s="12"/>
      <c r="L81" s="12"/>
      <c r="M81" s="12"/>
      <c r="N81" s="13"/>
      <c r="O81" s="13"/>
      <c r="P81" s="12"/>
      <c r="Q81" s="15" t="str">
        <f>IF($P81="","",IFERROR(INDEX(Settings!$B$11:$B$14,MATCH($P81,Settings!$A$11:$A$14,0)),""))</f>
        <v/>
      </c>
      <c r="R81" s="5" t="str">
        <f t="shared" si="4"/>
        <v/>
      </c>
      <c r="S81" s="5" t="str">
        <f>IF(OR($C81="",$O81=""),"",NETWORKDAYS.INTL($C81,$O81,Settings!$B$7)-1)</f>
        <v/>
      </c>
      <c r="T81" s="5" t="str">
        <f>IF($S81="","",IF($S81&lt;=Settings!$B$6,"نعم","متأخر"))</f>
        <v/>
      </c>
      <c r="U81" s="5" t="str">
        <f t="shared" si="5"/>
        <v/>
      </c>
      <c r="V81" s="14"/>
      <c r="W81" s="12"/>
    </row>
    <row r="82" spans="1:23" ht="18" x14ac:dyDescent="0.25">
      <c r="A82" s="5" t="str">
        <f t="shared" si="3"/>
        <v/>
      </c>
      <c r="B82" s="12"/>
      <c r="C82" s="13"/>
      <c r="D82" s="14"/>
      <c r="E82" s="15" t="str">
        <f>IF($D82="","",IFERROR(INDEX(Requirements!$A$5:$A$55,MATCH($D82,Requirements!$D$5:$D$55,0)),"غير موجودة"))</f>
        <v/>
      </c>
      <c r="F82" s="16" t="str">
        <f>IF($D82="","",IFERROR(INDEX(Requirements!$R$5:$R$55,MATCH($D82,Requirements!$D$5:$D$55,0)),""))</f>
        <v/>
      </c>
      <c r="G82" s="16" t="str">
        <f>IF($D82="","",IFERROR(INDEX(Requirements!$K$5:$K$55,MATCH($D82,Requirements!$D$5:$D$55,0))&amp;CHAR(10)&amp;"المعدل: "&amp;INDEX(Requirements!$L$5:$L$55,MATCH($D82,Requirements!$D$5:$D$55,0))&amp;CHAR(10)&amp;"القبول: "&amp;INDEX(Requirements!$M$5:$M$55,MATCH($D82,Requirements!$D$5:$D$55,0)),""))</f>
        <v/>
      </c>
      <c r="H82" s="12"/>
      <c r="I82" s="12"/>
      <c r="J82" s="12"/>
      <c r="K82" s="12"/>
      <c r="L82" s="12"/>
      <c r="M82" s="12"/>
      <c r="N82" s="13"/>
      <c r="O82" s="13"/>
      <c r="P82" s="12"/>
      <c r="Q82" s="15" t="str">
        <f>IF($P82="","",IFERROR(INDEX(Settings!$B$11:$B$14,MATCH($P82,Settings!$A$11:$A$14,0)),""))</f>
        <v/>
      </c>
      <c r="R82" s="5" t="str">
        <f t="shared" si="4"/>
        <v/>
      </c>
      <c r="S82" s="5" t="str">
        <f>IF(OR($C82="",$O82=""),"",NETWORKDAYS.INTL($C82,$O82,Settings!$B$7)-1)</f>
        <v/>
      </c>
      <c r="T82" s="5" t="str">
        <f>IF($S82="","",IF($S82&lt;=Settings!$B$6,"نعم","متأخر"))</f>
        <v/>
      </c>
      <c r="U82" s="5" t="str">
        <f t="shared" si="5"/>
        <v/>
      </c>
      <c r="V82" s="14"/>
      <c r="W82" s="12"/>
    </row>
    <row r="83" spans="1:23" ht="18" x14ac:dyDescent="0.25">
      <c r="A83" s="5" t="str">
        <f t="shared" si="3"/>
        <v/>
      </c>
      <c r="B83" s="12"/>
      <c r="C83" s="13"/>
      <c r="D83" s="14"/>
      <c r="E83" s="15" t="str">
        <f>IF($D83="","",IFERROR(INDEX(Requirements!$A$5:$A$55,MATCH($D83,Requirements!$D$5:$D$55,0)),"غير موجودة"))</f>
        <v/>
      </c>
      <c r="F83" s="16" t="str">
        <f>IF($D83="","",IFERROR(INDEX(Requirements!$R$5:$R$55,MATCH($D83,Requirements!$D$5:$D$55,0)),""))</f>
        <v/>
      </c>
      <c r="G83" s="16" t="str">
        <f>IF($D83="","",IFERROR(INDEX(Requirements!$K$5:$K$55,MATCH($D83,Requirements!$D$5:$D$55,0))&amp;CHAR(10)&amp;"المعدل: "&amp;INDEX(Requirements!$L$5:$L$55,MATCH($D83,Requirements!$D$5:$D$55,0))&amp;CHAR(10)&amp;"القبول: "&amp;INDEX(Requirements!$M$5:$M$55,MATCH($D83,Requirements!$D$5:$D$55,0)),""))</f>
        <v/>
      </c>
      <c r="H83" s="12"/>
      <c r="I83" s="12"/>
      <c r="J83" s="12"/>
      <c r="K83" s="12"/>
      <c r="L83" s="12"/>
      <c r="M83" s="12"/>
      <c r="N83" s="13"/>
      <c r="O83" s="13"/>
      <c r="P83" s="12"/>
      <c r="Q83" s="15" t="str">
        <f>IF($P83="","",IFERROR(INDEX(Settings!$B$11:$B$14,MATCH($P83,Settings!$A$11:$A$14,0)),""))</f>
        <v/>
      </c>
      <c r="R83" s="5" t="str">
        <f t="shared" si="4"/>
        <v/>
      </c>
      <c r="S83" s="5" t="str">
        <f>IF(OR($C83="",$O83=""),"",NETWORKDAYS.INTL($C83,$O83,Settings!$B$7)-1)</f>
        <v/>
      </c>
      <c r="T83" s="5" t="str">
        <f>IF($S83="","",IF($S83&lt;=Settings!$B$6,"نعم","متأخر"))</f>
        <v/>
      </c>
      <c r="U83" s="5" t="str">
        <f t="shared" si="5"/>
        <v/>
      </c>
      <c r="V83" s="14"/>
      <c r="W83" s="12"/>
    </row>
    <row r="84" spans="1:23" ht="18" x14ac:dyDescent="0.25">
      <c r="A84" s="5" t="str">
        <f t="shared" si="3"/>
        <v/>
      </c>
      <c r="B84" s="12"/>
      <c r="C84" s="13"/>
      <c r="D84" s="14"/>
      <c r="E84" s="15" t="str">
        <f>IF($D84="","",IFERROR(INDEX(Requirements!$A$5:$A$55,MATCH($D84,Requirements!$D$5:$D$55,0)),"غير موجودة"))</f>
        <v/>
      </c>
      <c r="F84" s="16" t="str">
        <f>IF($D84="","",IFERROR(INDEX(Requirements!$R$5:$R$55,MATCH($D84,Requirements!$D$5:$D$55,0)),""))</f>
        <v/>
      </c>
      <c r="G84" s="16" t="str">
        <f>IF($D84="","",IFERROR(INDEX(Requirements!$K$5:$K$55,MATCH($D84,Requirements!$D$5:$D$55,0))&amp;CHAR(10)&amp;"المعدل: "&amp;INDEX(Requirements!$L$5:$L$55,MATCH($D84,Requirements!$D$5:$D$55,0))&amp;CHAR(10)&amp;"القبول: "&amp;INDEX(Requirements!$M$5:$M$55,MATCH($D84,Requirements!$D$5:$D$55,0)),""))</f>
        <v/>
      </c>
      <c r="H84" s="12"/>
      <c r="I84" s="12"/>
      <c r="J84" s="12"/>
      <c r="K84" s="12"/>
      <c r="L84" s="12"/>
      <c r="M84" s="12"/>
      <c r="N84" s="13"/>
      <c r="O84" s="13"/>
      <c r="P84" s="12"/>
      <c r="Q84" s="15" t="str">
        <f>IF($P84="","",IFERROR(INDEX(Settings!$B$11:$B$14,MATCH($P84,Settings!$A$11:$A$14,0)),""))</f>
        <v/>
      </c>
      <c r="R84" s="5" t="str">
        <f t="shared" si="4"/>
        <v/>
      </c>
      <c r="S84" s="5" t="str">
        <f>IF(OR($C84="",$O84=""),"",NETWORKDAYS.INTL($C84,$O84,Settings!$B$7)-1)</f>
        <v/>
      </c>
      <c r="T84" s="5" t="str">
        <f>IF($S84="","",IF($S84&lt;=Settings!$B$6,"نعم","متأخر"))</f>
        <v/>
      </c>
      <c r="U84" s="5" t="str">
        <f t="shared" si="5"/>
        <v/>
      </c>
      <c r="V84" s="14"/>
      <c r="W84" s="12"/>
    </row>
    <row r="85" spans="1:23" ht="18" x14ac:dyDescent="0.25">
      <c r="A85" s="5" t="str">
        <f t="shared" si="3"/>
        <v/>
      </c>
      <c r="B85" s="12"/>
      <c r="C85" s="13"/>
      <c r="D85" s="14"/>
      <c r="E85" s="15" t="str">
        <f>IF($D85="","",IFERROR(INDEX(Requirements!$A$5:$A$55,MATCH($D85,Requirements!$D$5:$D$55,0)),"غير موجودة"))</f>
        <v/>
      </c>
      <c r="F85" s="16" t="str">
        <f>IF($D85="","",IFERROR(INDEX(Requirements!$R$5:$R$55,MATCH($D85,Requirements!$D$5:$D$55,0)),""))</f>
        <v/>
      </c>
      <c r="G85" s="16" t="str">
        <f>IF($D85="","",IFERROR(INDEX(Requirements!$K$5:$K$55,MATCH($D85,Requirements!$D$5:$D$55,0))&amp;CHAR(10)&amp;"المعدل: "&amp;INDEX(Requirements!$L$5:$L$55,MATCH($D85,Requirements!$D$5:$D$55,0))&amp;CHAR(10)&amp;"القبول: "&amp;INDEX(Requirements!$M$5:$M$55,MATCH($D85,Requirements!$D$5:$D$55,0)),""))</f>
        <v/>
      </c>
      <c r="H85" s="12"/>
      <c r="I85" s="12"/>
      <c r="J85" s="12"/>
      <c r="K85" s="12"/>
      <c r="L85" s="12"/>
      <c r="M85" s="12"/>
      <c r="N85" s="13"/>
      <c r="O85" s="13"/>
      <c r="P85" s="12"/>
      <c r="Q85" s="15" t="str">
        <f>IF($P85="","",IFERROR(INDEX(Settings!$B$11:$B$14,MATCH($P85,Settings!$A$11:$A$14,0)),""))</f>
        <v/>
      </c>
      <c r="R85" s="5" t="str">
        <f t="shared" si="4"/>
        <v/>
      </c>
      <c r="S85" s="5" t="str">
        <f>IF(OR($C85="",$O85=""),"",NETWORKDAYS.INTL($C85,$O85,Settings!$B$7)-1)</f>
        <v/>
      </c>
      <c r="T85" s="5" t="str">
        <f>IF($S85="","",IF($S85&lt;=Settings!$B$6,"نعم","متأخر"))</f>
        <v/>
      </c>
      <c r="U85" s="5" t="str">
        <f t="shared" si="5"/>
        <v/>
      </c>
      <c r="V85" s="14"/>
      <c r="W85" s="12"/>
    </row>
    <row r="86" spans="1:23" ht="18" x14ac:dyDescent="0.25">
      <c r="A86" s="5" t="str">
        <f t="shared" si="3"/>
        <v/>
      </c>
      <c r="B86" s="12"/>
      <c r="C86" s="13"/>
      <c r="D86" s="14"/>
      <c r="E86" s="15" t="str">
        <f>IF($D86="","",IFERROR(INDEX(Requirements!$A$5:$A$55,MATCH($D86,Requirements!$D$5:$D$55,0)),"غير موجودة"))</f>
        <v/>
      </c>
      <c r="F86" s="16" t="str">
        <f>IF($D86="","",IFERROR(INDEX(Requirements!$R$5:$R$55,MATCH($D86,Requirements!$D$5:$D$55,0)),""))</f>
        <v/>
      </c>
      <c r="G86" s="16" t="str">
        <f>IF($D86="","",IFERROR(INDEX(Requirements!$K$5:$K$55,MATCH($D86,Requirements!$D$5:$D$55,0))&amp;CHAR(10)&amp;"المعدل: "&amp;INDEX(Requirements!$L$5:$L$55,MATCH($D86,Requirements!$D$5:$D$55,0))&amp;CHAR(10)&amp;"القبول: "&amp;INDEX(Requirements!$M$5:$M$55,MATCH($D86,Requirements!$D$5:$D$55,0)),""))</f>
        <v/>
      </c>
      <c r="H86" s="12"/>
      <c r="I86" s="12"/>
      <c r="J86" s="12"/>
      <c r="K86" s="12"/>
      <c r="L86" s="12"/>
      <c r="M86" s="12"/>
      <c r="N86" s="13"/>
      <c r="O86" s="13"/>
      <c r="P86" s="12"/>
      <c r="Q86" s="15" t="str">
        <f>IF($P86="","",IFERROR(INDEX(Settings!$B$11:$B$14,MATCH($P86,Settings!$A$11:$A$14,0)),""))</f>
        <v/>
      </c>
      <c r="R86" s="5" t="str">
        <f t="shared" si="4"/>
        <v/>
      </c>
      <c r="S86" s="5" t="str">
        <f>IF(OR($C86="",$O86=""),"",NETWORKDAYS.INTL($C86,$O86,Settings!$B$7)-1)</f>
        <v/>
      </c>
      <c r="T86" s="5" t="str">
        <f>IF($S86="","",IF($S86&lt;=Settings!$B$6,"نعم","متأخر"))</f>
        <v/>
      </c>
      <c r="U86" s="5" t="str">
        <f t="shared" si="5"/>
        <v/>
      </c>
      <c r="V86" s="14"/>
      <c r="W86" s="12"/>
    </row>
    <row r="87" spans="1:23" ht="18" x14ac:dyDescent="0.25">
      <c r="A87" s="5" t="str">
        <f t="shared" si="3"/>
        <v/>
      </c>
      <c r="B87" s="12"/>
      <c r="C87" s="13"/>
      <c r="D87" s="14"/>
      <c r="E87" s="15" t="str">
        <f>IF($D87="","",IFERROR(INDEX(Requirements!$A$5:$A$55,MATCH($D87,Requirements!$D$5:$D$55,0)),"غير موجودة"))</f>
        <v/>
      </c>
      <c r="F87" s="16" t="str">
        <f>IF($D87="","",IFERROR(INDEX(Requirements!$R$5:$R$55,MATCH($D87,Requirements!$D$5:$D$55,0)),""))</f>
        <v/>
      </c>
      <c r="G87" s="16" t="str">
        <f>IF($D87="","",IFERROR(INDEX(Requirements!$K$5:$K$55,MATCH($D87,Requirements!$D$5:$D$55,0))&amp;CHAR(10)&amp;"المعدل: "&amp;INDEX(Requirements!$L$5:$L$55,MATCH($D87,Requirements!$D$5:$D$55,0))&amp;CHAR(10)&amp;"القبول: "&amp;INDEX(Requirements!$M$5:$M$55,MATCH($D87,Requirements!$D$5:$D$55,0)),""))</f>
        <v/>
      </c>
      <c r="H87" s="12"/>
      <c r="I87" s="12"/>
      <c r="J87" s="12"/>
      <c r="K87" s="12"/>
      <c r="L87" s="12"/>
      <c r="M87" s="12"/>
      <c r="N87" s="13"/>
      <c r="O87" s="13"/>
      <c r="P87" s="12"/>
      <c r="Q87" s="15" t="str">
        <f>IF($P87="","",IFERROR(INDEX(Settings!$B$11:$B$14,MATCH($P87,Settings!$A$11:$A$14,0)),""))</f>
        <v/>
      </c>
      <c r="R87" s="5" t="str">
        <f t="shared" si="4"/>
        <v/>
      </c>
      <c r="S87" s="5" t="str">
        <f>IF(OR($C87="",$O87=""),"",NETWORKDAYS.INTL($C87,$O87,Settings!$B$7)-1)</f>
        <v/>
      </c>
      <c r="T87" s="5" t="str">
        <f>IF($S87="","",IF($S87&lt;=Settings!$B$6,"نعم","متأخر"))</f>
        <v/>
      </c>
      <c r="U87" s="5" t="str">
        <f t="shared" si="5"/>
        <v/>
      </c>
      <c r="V87" s="14"/>
      <c r="W87" s="12"/>
    </row>
    <row r="88" spans="1:23" ht="18" x14ac:dyDescent="0.25">
      <c r="A88" s="5" t="str">
        <f t="shared" si="3"/>
        <v/>
      </c>
      <c r="B88" s="12"/>
      <c r="C88" s="13"/>
      <c r="D88" s="14"/>
      <c r="E88" s="15" t="str">
        <f>IF($D88="","",IFERROR(INDEX(Requirements!$A$5:$A$55,MATCH($D88,Requirements!$D$5:$D$55,0)),"غير موجودة"))</f>
        <v/>
      </c>
      <c r="F88" s="16" t="str">
        <f>IF($D88="","",IFERROR(INDEX(Requirements!$R$5:$R$55,MATCH($D88,Requirements!$D$5:$D$55,0)),""))</f>
        <v/>
      </c>
      <c r="G88" s="16" t="str">
        <f>IF($D88="","",IFERROR(INDEX(Requirements!$K$5:$K$55,MATCH($D88,Requirements!$D$5:$D$55,0))&amp;CHAR(10)&amp;"المعدل: "&amp;INDEX(Requirements!$L$5:$L$55,MATCH($D88,Requirements!$D$5:$D$55,0))&amp;CHAR(10)&amp;"القبول: "&amp;INDEX(Requirements!$M$5:$M$55,MATCH($D88,Requirements!$D$5:$D$55,0)),""))</f>
        <v/>
      </c>
      <c r="H88" s="12"/>
      <c r="I88" s="12"/>
      <c r="J88" s="12"/>
      <c r="K88" s="12"/>
      <c r="L88" s="12"/>
      <c r="M88" s="12"/>
      <c r="N88" s="13"/>
      <c r="O88" s="13"/>
      <c r="P88" s="12"/>
      <c r="Q88" s="15" t="str">
        <f>IF($P88="","",IFERROR(INDEX(Settings!$B$11:$B$14,MATCH($P88,Settings!$A$11:$A$14,0)),""))</f>
        <v/>
      </c>
      <c r="R88" s="5" t="str">
        <f t="shared" si="4"/>
        <v/>
      </c>
      <c r="S88" s="5" t="str">
        <f>IF(OR($C88="",$O88=""),"",NETWORKDAYS.INTL($C88,$O88,Settings!$B$7)-1)</f>
        <v/>
      </c>
      <c r="T88" s="5" t="str">
        <f>IF($S88="","",IF($S88&lt;=Settings!$B$6,"نعم","متأخر"))</f>
        <v/>
      </c>
      <c r="U88" s="5" t="str">
        <f t="shared" si="5"/>
        <v/>
      </c>
      <c r="V88" s="14"/>
      <c r="W88" s="12"/>
    </row>
    <row r="89" spans="1:23" ht="18" x14ac:dyDescent="0.25">
      <c r="A89" s="5" t="str">
        <f t="shared" si="3"/>
        <v/>
      </c>
      <c r="B89" s="12"/>
      <c r="C89" s="13"/>
      <c r="D89" s="14"/>
      <c r="E89" s="15" t="str">
        <f>IF($D89="","",IFERROR(INDEX(Requirements!$A$5:$A$55,MATCH($D89,Requirements!$D$5:$D$55,0)),"غير موجودة"))</f>
        <v/>
      </c>
      <c r="F89" s="16" t="str">
        <f>IF($D89="","",IFERROR(INDEX(Requirements!$R$5:$R$55,MATCH($D89,Requirements!$D$5:$D$55,0)),""))</f>
        <v/>
      </c>
      <c r="G89" s="16" t="str">
        <f>IF($D89="","",IFERROR(INDEX(Requirements!$K$5:$K$55,MATCH($D89,Requirements!$D$5:$D$55,0))&amp;CHAR(10)&amp;"المعدل: "&amp;INDEX(Requirements!$L$5:$L$55,MATCH($D89,Requirements!$D$5:$D$55,0))&amp;CHAR(10)&amp;"القبول: "&amp;INDEX(Requirements!$M$5:$M$55,MATCH($D89,Requirements!$D$5:$D$55,0)),""))</f>
        <v/>
      </c>
      <c r="H89" s="12"/>
      <c r="I89" s="12"/>
      <c r="J89" s="12"/>
      <c r="K89" s="12"/>
      <c r="L89" s="12"/>
      <c r="M89" s="12"/>
      <c r="N89" s="13"/>
      <c r="O89" s="13"/>
      <c r="P89" s="12"/>
      <c r="Q89" s="15" t="str">
        <f>IF($P89="","",IFERROR(INDEX(Settings!$B$11:$B$14,MATCH($P89,Settings!$A$11:$A$14,0)),""))</f>
        <v/>
      </c>
      <c r="R89" s="5" t="str">
        <f t="shared" si="4"/>
        <v/>
      </c>
      <c r="S89" s="5" t="str">
        <f>IF(OR($C89="",$O89=""),"",NETWORKDAYS.INTL($C89,$O89,Settings!$B$7)-1)</f>
        <v/>
      </c>
      <c r="T89" s="5" t="str">
        <f>IF($S89="","",IF($S89&lt;=Settings!$B$6,"نعم","متأخر"))</f>
        <v/>
      </c>
      <c r="U89" s="5" t="str">
        <f t="shared" si="5"/>
        <v/>
      </c>
      <c r="V89" s="14"/>
      <c r="W89" s="12"/>
    </row>
    <row r="90" spans="1:23" ht="18" x14ac:dyDescent="0.25">
      <c r="A90" s="5" t="str">
        <f t="shared" si="3"/>
        <v/>
      </c>
      <c r="B90" s="12"/>
      <c r="C90" s="13"/>
      <c r="D90" s="14"/>
      <c r="E90" s="15" t="str">
        <f>IF($D90="","",IFERROR(INDEX(Requirements!$A$5:$A$55,MATCH($D90,Requirements!$D$5:$D$55,0)),"غير موجودة"))</f>
        <v/>
      </c>
      <c r="F90" s="16" t="str">
        <f>IF($D90="","",IFERROR(INDEX(Requirements!$R$5:$R$55,MATCH($D90,Requirements!$D$5:$D$55,0)),""))</f>
        <v/>
      </c>
      <c r="G90" s="16" t="str">
        <f>IF($D90="","",IFERROR(INDEX(Requirements!$K$5:$K$55,MATCH($D90,Requirements!$D$5:$D$55,0))&amp;CHAR(10)&amp;"المعدل: "&amp;INDEX(Requirements!$L$5:$L$55,MATCH($D90,Requirements!$D$5:$D$55,0))&amp;CHAR(10)&amp;"القبول: "&amp;INDEX(Requirements!$M$5:$M$55,MATCH($D90,Requirements!$D$5:$D$55,0)),""))</f>
        <v/>
      </c>
      <c r="H90" s="12"/>
      <c r="I90" s="12"/>
      <c r="J90" s="12"/>
      <c r="K90" s="12"/>
      <c r="L90" s="12"/>
      <c r="M90" s="12"/>
      <c r="N90" s="13"/>
      <c r="O90" s="13"/>
      <c r="P90" s="12"/>
      <c r="Q90" s="15" t="str">
        <f>IF($P90="","",IFERROR(INDEX(Settings!$B$11:$B$14,MATCH($P90,Settings!$A$11:$A$14,0)),""))</f>
        <v/>
      </c>
      <c r="R90" s="5" t="str">
        <f t="shared" si="4"/>
        <v/>
      </c>
      <c r="S90" s="5" t="str">
        <f>IF(OR($C90="",$O90=""),"",NETWORKDAYS.INTL($C90,$O90,Settings!$B$7)-1)</f>
        <v/>
      </c>
      <c r="T90" s="5" t="str">
        <f>IF($S90="","",IF($S90&lt;=Settings!$B$6,"نعم","متأخر"))</f>
        <v/>
      </c>
      <c r="U90" s="5" t="str">
        <f t="shared" si="5"/>
        <v/>
      </c>
      <c r="V90" s="14"/>
      <c r="W90" s="12"/>
    </row>
    <row r="91" spans="1:23" ht="18" x14ac:dyDescent="0.25">
      <c r="A91" s="5" t="str">
        <f t="shared" si="3"/>
        <v/>
      </c>
      <c r="B91" s="12"/>
      <c r="C91" s="13"/>
      <c r="D91" s="14"/>
      <c r="E91" s="15" t="str">
        <f>IF($D91="","",IFERROR(INDEX(Requirements!$A$5:$A$55,MATCH($D91,Requirements!$D$5:$D$55,0)),"غير موجودة"))</f>
        <v/>
      </c>
      <c r="F91" s="16" t="str">
        <f>IF($D91="","",IFERROR(INDEX(Requirements!$R$5:$R$55,MATCH($D91,Requirements!$D$5:$D$55,0)),""))</f>
        <v/>
      </c>
      <c r="G91" s="16" t="str">
        <f>IF($D91="","",IFERROR(INDEX(Requirements!$K$5:$K$55,MATCH($D91,Requirements!$D$5:$D$55,0))&amp;CHAR(10)&amp;"المعدل: "&amp;INDEX(Requirements!$L$5:$L$55,MATCH($D91,Requirements!$D$5:$D$55,0))&amp;CHAR(10)&amp;"القبول: "&amp;INDEX(Requirements!$M$5:$M$55,MATCH($D91,Requirements!$D$5:$D$55,0)),""))</f>
        <v/>
      </c>
      <c r="H91" s="12"/>
      <c r="I91" s="12"/>
      <c r="J91" s="12"/>
      <c r="K91" s="12"/>
      <c r="L91" s="12"/>
      <c r="M91" s="12"/>
      <c r="N91" s="13"/>
      <c r="O91" s="13"/>
      <c r="P91" s="12"/>
      <c r="Q91" s="15" t="str">
        <f>IF($P91="","",IFERROR(INDEX(Settings!$B$11:$B$14,MATCH($P91,Settings!$A$11:$A$14,0)),""))</f>
        <v/>
      </c>
      <c r="R91" s="5" t="str">
        <f t="shared" si="4"/>
        <v/>
      </c>
      <c r="S91" s="5" t="str">
        <f>IF(OR($C91="",$O91=""),"",NETWORKDAYS.INTL($C91,$O91,Settings!$B$7)-1)</f>
        <v/>
      </c>
      <c r="T91" s="5" t="str">
        <f>IF($S91="","",IF($S91&lt;=Settings!$B$6,"نعم","متأخر"))</f>
        <v/>
      </c>
      <c r="U91" s="5" t="str">
        <f t="shared" si="5"/>
        <v/>
      </c>
      <c r="V91" s="14"/>
      <c r="W91" s="12"/>
    </row>
    <row r="92" spans="1:23" ht="18" x14ac:dyDescent="0.25">
      <c r="A92" s="5" t="str">
        <f t="shared" si="3"/>
        <v/>
      </c>
      <c r="B92" s="12"/>
      <c r="C92" s="13"/>
      <c r="D92" s="14"/>
      <c r="E92" s="15" t="str">
        <f>IF($D92="","",IFERROR(INDEX(Requirements!$A$5:$A$55,MATCH($D92,Requirements!$D$5:$D$55,0)),"غير موجودة"))</f>
        <v/>
      </c>
      <c r="F92" s="16" t="str">
        <f>IF($D92="","",IFERROR(INDEX(Requirements!$R$5:$R$55,MATCH($D92,Requirements!$D$5:$D$55,0)),""))</f>
        <v/>
      </c>
      <c r="G92" s="16" t="str">
        <f>IF($D92="","",IFERROR(INDEX(Requirements!$K$5:$K$55,MATCH($D92,Requirements!$D$5:$D$55,0))&amp;CHAR(10)&amp;"المعدل: "&amp;INDEX(Requirements!$L$5:$L$55,MATCH($D92,Requirements!$D$5:$D$55,0))&amp;CHAR(10)&amp;"القبول: "&amp;INDEX(Requirements!$M$5:$M$55,MATCH($D92,Requirements!$D$5:$D$55,0)),""))</f>
        <v/>
      </c>
      <c r="H92" s="12"/>
      <c r="I92" s="12"/>
      <c r="J92" s="12"/>
      <c r="K92" s="12"/>
      <c r="L92" s="12"/>
      <c r="M92" s="12"/>
      <c r="N92" s="13"/>
      <c r="O92" s="13"/>
      <c r="P92" s="12"/>
      <c r="Q92" s="15" t="str">
        <f>IF($P92="","",IFERROR(INDEX(Settings!$B$11:$B$14,MATCH($P92,Settings!$A$11:$A$14,0)),""))</f>
        <v/>
      </c>
      <c r="R92" s="5" t="str">
        <f t="shared" si="4"/>
        <v/>
      </c>
      <c r="S92" s="5" t="str">
        <f>IF(OR($C92="",$O92=""),"",NETWORKDAYS.INTL($C92,$O92,Settings!$B$7)-1)</f>
        <v/>
      </c>
      <c r="T92" s="5" t="str">
        <f>IF($S92="","",IF($S92&lt;=Settings!$B$6,"نعم","متأخر"))</f>
        <v/>
      </c>
      <c r="U92" s="5" t="str">
        <f t="shared" si="5"/>
        <v/>
      </c>
      <c r="V92" s="14"/>
      <c r="W92" s="12"/>
    </row>
    <row r="93" spans="1:23" ht="18" x14ac:dyDescent="0.25">
      <c r="A93" s="5" t="str">
        <f t="shared" si="3"/>
        <v/>
      </c>
      <c r="B93" s="12"/>
      <c r="C93" s="13"/>
      <c r="D93" s="14"/>
      <c r="E93" s="15" t="str">
        <f>IF($D93="","",IFERROR(INDEX(Requirements!$A$5:$A$55,MATCH($D93,Requirements!$D$5:$D$55,0)),"غير موجودة"))</f>
        <v/>
      </c>
      <c r="F93" s="16" t="str">
        <f>IF($D93="","",IFERROR(INDEX(Requirements!$R$5:$R$55,MATCH($D93,Requirements!$D$5:$D$55,0)),""))</f>
        <v/>
      </c>
      <c r="G93" s="16" t="str">
        <f>IF($D93="","",IFERROR(INDEX(Requirements!$K$5:$K$55,MATCH($D93,Requirements!$D$5:$D$55,0))&amp;CHAR(10)&amp;"المعدل: "&amp;INDEX(Requirements!$L$5:$L$55,MATCH($D93,Requirements!$D$5:$D$55,0))&amp;CHAR(10)&amp;"القبول: "&amp;INDEX(Requirements!$M$5:$M$55,MATCH($D93,Requirements!$D$5:$D$55,0)),""))</f>
        <v/>
      </c>
      <c r="H93" s="12"/>
      <c r="I93" s="12"/>
      <c r="J93" s="12"/>
      <c r="K93" s="12"/>
      <c r="L93" s="12"/>
      <c r="M93" s="12"/>
      <c r="N93" s="13"/>
      <c r="O93" s="13"/>
      <c r="P93" s="12"/>
      <c r="Q93" s="15" t="str">
        <f>IF($P93="","",IFERROR(INDEX(Settings!$B$11:$B$14,MATCH($P93,Settings!$A$11:$A$14,0)),""))</f>
        <v/>
      </c>
      <c r="R93" s="5" t="str">
        <f t="shared" si="4"/>
        <v/>
      </c>
      <c r="S93" s="5" t="str">
        <f>IF(OR($C93="",$O93=""),"",NETWORKDAYS.INTL($C93,$O93,Settings!$B$7)-1)</f>
        <v/>
      </c>
      <c r="T93" s="5" t="str">
        <f>IF($S93="","",IF($S93&lt;=Settings!$B$6,"نعم","متأخر"))</f>
        <v/>
      </c>
      <c r="U93" s="5" t="str">
        <f t="shared" si="5"/>
        <v/>
      </c>
      <c r="V93" s="14"/>
      <c r="W93" s="12"/>
    </row>
    <row r="94" spans="1:23" ht="18" x14ac:dyDescent="0.25">
      <c r="A94" s="5" t="str">
        <f t="shared" si="3"/>
        <v/>
      </c>
      <c r="B94" s="12"/>
      <c r="C94" s="13"/>
      <c r="D94" s="14"/>
      <c r="E94" s="15" t="str">
        <f>IF($D94="","",IFERROR(INDEX(Requirements!$A$5:$A$55,MATCH($D94,Requirements!$D$5:$D$55,0)),"غير موجودة"))</f>
        <v/>
      </c>
      <c r="F94" s="16" t="str">
        <f>IF($D94="","",IFERROR(INDEX(Requirements!$R$5:$R$55,MATCH($D94,Requirements!$D$5:$D$55,0)),""))</f>
        <v/>
      </c>
      <c r="G94" s="16" t="str">
        <f>IF($D94="","",IFERROR(INDEX(Requirements!$K$5:$K$55,MATCH($D94,Requirements!$D$5:$D$55,0))&amp;CHAR(10)&amp;"المعدل: "&amp;INDEX(Requirements!$L$5:$L$55,MATCH($D94,Requirements!$D$5:$D$55,0))&amp;CHAR(10)&amp;"القبول: "&amp;INDEX(Requirements!$M$5:$M$55,MATCH($D94,Requirements!$D$5:$D$55,0)),""))</f>
        <v/>
      </c>
      <c r="H94" s="12"/>
      <c r="I94" s="12"/>
      <c r="J94" s="12"/>
      <c r="K94" s="12"/>
      <c r="L94" s="12"/>
      <c r="M94" s="12"/>
      <c r="N94" s="13"/>
      <c r="O94" s="13"/>
      <c r="P94" s="12"/>
      <c r="Q94" s="15" t="str">
        <f>IF($P94="","",IFERROR(INDEX(Settings!$B$11:$B$14,MATCH($P94,Settings!$A$11:$A$14,0)),""))</f>
        <v/>
      </c>
      <c r="R94" s="5" t="str">
        <f t="shared" si="4"/>
        <v/>
      </c>
      <c r="S94" s="5" t="str">
        <f>IF(OR($C94="",$O94=""),"",NETWORKDAYS.INTL($C94,$O94,Settings!$B$7)-1)</f>
        <v/>
      </c>
      <c r="T94" s="5" t="str">
        <f>IF($S94="","",IF($S94&lt;=Settings!$B$6,"نعم","متأخر"))</f>
        <v/>
      </c>
      <c r="U94" s="5" t="str">
        <f t="shared" si="5"/>
        <v/>
      </c>
      <c r="V94" s="14"/>
      <c r="W94" s="12"/>
    </row>
    <row r="95" spans="1:23" ht="18" x14ac:dyDescent="0.25">
      <c r="A95" s="5" t="str">
        <f t="shared" si="3"/>
        <v/>
      </c>
      <c r="B95" s="12"/>
      <c r="C95" s="13"/>
      <c r="D95" s="14"/>
      <c r="E95" s="15" t="str">
        <f>IF($D95="","",IFERROR(INDEX(Requirements!$A$5:$A$55,MATCH($D95,Requirements!$D$5:$D$55,0)),"غير موجودة"))</f>
        <v/>
      </c>
      <c r="F95" s="16" t="str">
        <f>IF($D95="","",IFERROR(INDEX(Requirements!$R$5:$R$55,MATCH($D95,Requirements!$D$5:$D$55,0)),""))</f>
        <v/>
      </c>
      <c r="G95" s="16" t="str">
        <f>IF($D95="","",IFERROR(INDEX(Requirements!$K$5:$K$55,MATCH($D95,Requirements!$D$5:$D$55,0))&amp;CHAR(10)&amp;"المعدل: "&amp;INDEX(Requirements!$L$5:$L$55,MATCH($D95,Requirements!$D$5:$D$55,0))&amp;CHAR(10)&amp;"القبول: "&amp;INDEX(Requirements!$M$5:$M$55,MATCH($D95,Requirements!$D$5:$D$55,0)),""))</f>
        <v/>
      </c>
      <c r="H95" s="12"/>
      <c r="I95" s="12"/>
      <c r="J95" s="12"/>
      <c r="K95" s="12"/>
      <c r="L95" s="12"/>
      <c r="M95" s="12"/>
      <c r="N95" s="13"/>
      <c r="O95" s="13"/>
      <c r="P95" s="12"/>
      <c r="Q95" s="15" t="str">
        <f>IF($P95="","",IFERROR(INDEX(Settings!$B$11:$B$14,MATCH($P95,Settings!$A$11:$A$14,0)),""))</f>
        <v/>
      </c>
      <c r="R95" s="5" t="str">
        <f t="shared" si="4"/>
        <v/>
      </c>
      <c r="S95" s="5" t="str">
        <f>IF(OR($C95="",$O95=""),"",NETWORKDAYS.INTL($C95,$O95,Settings!$B$7)-1)</f>
        <v/>
      </c>
      <c r="T95" s="5" t="str">
        <f>IF($S95="","",IF($S95&lt;=Settings!$B$6,"نعم","متأخر"))</f>
        <v/>
      </c>
      <c r="U95" s="5" t="str">
        <f t="shared" si="5"/>
        <v/>
      </c>
      <c r="V95" s="14"/>
      <c r="W95" s="12"/>
    </row>
    <row r="96" spans="1:23" ht="18" x14ac:dyDescent="0.25">
      <c r="A96" s="5" t="str">
        <f t="shared" si="3"/>
        <v/>
      </c>
      <c r="B96" s="12"/>
      <c r="C96" s="13"/>
      <c r="D96" s="14"/>
      <c r="E96" s="15" t="str">
        <f>IF($D96="","",IFERROR(INDEX(Requirements!$A$5:$A$55,MATCH($D96,Requirements!$D$5:$D$55,0)),"غير موجودة"))</f>
        <v/>
      </c>
      <c r="F96" s="16" t="str">
        <f>IF($D96="","",IFERROR(INDEX(Requirements!$R$5:$R$55,MATCH($D96,Requirements!$D$5:$D$55,0)),""))</f>
        <v/>
      </c>
      <c r="G96" s="16" t="str">
        <f>IF($D96="","",IFERROR(INDEX(Requirements!$K$5:$K$55,MATCH($D96,Requirements!$D$5:$D$55,0))&amp;CHAR(10)&amp;"المعدل: "&amp;INDEX(Requirements!$L$5:$L$55,MATCH($D96,Requirements!$D$5:$D$55,0))&amp;CHAR(10)&amp;"القبول: "&amp;INDEX(Requirements!$M$5:$M$55,MATCH($D96,Requirements!$D$5:$D$55,0)),""))</f>
        <v/>
      </c>
      <c r="H96" s="12"/>
      <c r="I96" s="12"/>
      <c r="J96" s="12"/>
      <c r="K96" s="12"/>
      <c r="L96" s="12"/>
      <c r="M96" s="12"/>
      <c r="N96" s="13"/>
      <c r="O96" s="13"/>
      <c r="P96" s="12"/>
      <c r="Q96" s="15" t="str">
        <f>IF($P96="","",IFERROR(INDEX(Settings!$B$11:$B$14,MATCH($P96,Settings!$A$11:$A$14,0)),""))</f>
        <v/>
      </c>
      <c r="R96" s="5" t="str">
        <f t="shared" si="4"/>
        <v/>
      </c>
      <c r="S96" s="5" t="str">
        <f>IF(OR($C96="",$O96=""),"",NETWORKDAYS.INTL($C96,$O96,Settings!$B$7)-1)</f>
        <v/>
      </c>
      <c r="T96" s="5" t="str">
        <f>IF($S96="","",IF($S96&lt;=Settings!$B$6,"نعم","متأخر"))</f>
        <v/>
      </c>
      <c r="U96" s="5" t="str">
        <f t="shared" si="5"/>
        <v/>
      </c>
      <c r="V96" s="14"/>
      <c r="W96" s="12"/>
    </row>
    <row r="97" spans="1:23" ht="18" x14ac:dyDescent="0.25">
      <c r="A97" s="5" t="str">
        <f t="shared" si="3"/>
        <v/>
      </c>
      <c r="B97" s="12"/>
      <c r="C97" s="13"/>
      <c r="D97" s="14"/>
      <c r="E97" s="15" t="str">
        <f>IF($D97="","",IFERROR(INDEX(Requirements!$A$5:$A$55,MATCH($D97,Requirements!$D$5:$D$55,0)),"غير موجودة"))</f>
        <v/>
      </c>
      <c r="F97" s="16" t="str">
        <f>IF($D97="","",IFERROR(INDEX(Requirements!$R$5:$R$55,MATCH($D97,Requirements!$D$5:$D$55,0)),""))</f>
        <v/>
      </c>
      <c r="G97" s="16" t="str">
        <f>IF($D97="","",IFERROR(INDEX(Requirements!$K$5:$K$55,MATCH($D97,Requirements!$D$5:$D$55,0))&amp;CHAR(10)&amp;"المعدل: "&amp;INDEX(Requirements!$L$5:$L$55,MATCH($D97,Requirements!$D$5:$D$55,0))&amp;CHAR(10)&amp;"القبول: "&amp;INDEX(Requirements!$M$5:$M$55,MATCH($D97,Requirements!$D$5:$D$55,0)),""))</f>
        <v/>
      </c>
      <c r="H97" s="12"/>
      <c r="I97" s="12"/>
      <c r="J97" s="12"/>
      <c r="K97" s="12"/>
      <c r="L97" s="12"/>
      <c r="M97" s="12"/>
      <c r="N97" s="13"/>
      <c r="O97" s="13"/>
      <c r="P97" s="12"/>
      <c r="Q97" s="15" t="str">
        <f>IF($P97="","",IFERROR(INDEX(Settings!$B$11:$B$14,MATCH($P97,Settings!$A$11:$A$14,0)),""))</f>
        <v/>
      </c>
      <c r="R97" s="5" t="str">
        <f t="shared" si="4"/>
        <v/>
      </c>
      <c r="S97" s="5" t="str">
        <f>IF(OR($C97="",$O97=""),"",NETWORKDAYS.INTL($C97,$O97,Settings!$B$7)-1)</f>
        <v/>
      </c>
      <c r="T97" s="5" t="str">
        <f>IF($S97="","",IF($S97&lt;=Settings!$B$6,"نعم","متأخر"))</f>
        <v/>
      </c>
      <c r="U97" s="5" t="str">
        <f t="shared" si="5"/>
        <v/>
      </c>
      <c r="V97" s="14"/>
      <c r="W97" s="12"/>
    </row>
    <row r="98" spans="1:23" ht="18" x14ac:dyDescent="0.25">
      <c r="A98" s="5" t="str">
        <f t="shared" si="3"/>
        <v/>
      </c>
      <c r="B98" s="12"/>
      <c r="C98" s="13"/>
      <c r="D98" s="14"/>
      <c r="E98" s="15" t="str">
        <f>IF($D98="","",IFERROR(INDEX(Requirements!$A$5:$A$55,MATCH($D98,Requirements!$D$5:$D$55,0)),"غير موجودة"))</f>
        <v/>
      </c>
      <c r="F98" s="16" t="str">
        <f>IF($D98="","",IFERROR(INDEX(Requirements!$R$5:$R$55,MATCH($D98,Requirements!$D$5:$D$55,0)),""))</f>
        <v/>
      </c>
      <c r="G98" s="16" t="str">
        <f>IF($D98="","",IFERROR(INDEX(Requirements!$K$5:$K$55,MATCH($D98,Requirements!$D$5:$D$55,0))&amp;CHAR(10)&amp;"المعدل: "&amp;INDEX(Requirements!$L$5:$L$55,MATCH($D98,Requirements!$D$5:$D$55,0))&amp;CHAR(10)&amp;"القبول: "&amp;INDEX(Requirements!$M$5:$M$55,MATCH($D98,Requirements!$D$5:$D$55,0)),""))</f>
        <v/>
      </c>
      <c r="H98" s="12"/>
      <c r="I98" s="12"/>
      <c r="J98" s="12"/>
      <c r="K98" s="12"/>
      <c r="L98" s="12"/>
      <c r="M98" s="12"/>
      <c r="N98" s="13"/>
      <c r="O98" s="13"/>
      <c r="P98" s="12"/>
      <c r="Q98" s="15" t="str">
        <f>IF($P98="","",IFERROR(INDEX(Settings!$B$11:$B$14,MATCH($P98,Settings!$A$11:$A$14,0)),""))</f>
        <v/>
      </c>
      <c r="R98" s="5" t="str">
        <f t="shared" si="4"/>
        <v/>
      </c>
      <c r="S98" s="5" t="str">
        <f>IF(OR($C98="",$O98=""),"",NETWORKDAYS.INTL($C98,$O98,Settings!$B$7)-1)</f>
        <v/>
      </c>
      <c r="T98" s="5" t="str">
        <f>IF($S98="","",IF($S98&lt;=Settings!$B$6,"نعم","متأخر"))</f>
        <v/>
      </c>
      <c r="U98" s="5" t="str">
        <f t="shared" si="5"/>
        <v/>
      </c>
      <c r="V98" s="14"/>
      <c r="W98" s="12"/>
    </row>
    <row r="99" spans="1:23" ht="18" x14ac:dyDescent="0.25">
      <c r="A99" s="5" t="str">
        <f t="shared" si="3"/>
        <v/>
      </c>
      <c r="B99" s="12"/>
      <c r="C99" s="13"/>
      <c r="D99" s="14"/>
      <c r="E99" s="15" t="str">
        <f>IF($D99="","",IFERROR(INDEX(Requirements!$A$5:$A$55,MATCH($D99,Requirements!$D$5:$D$55,0)),"غير موجودة"))</f>
        <v/>
      </c>
      <c r="F99" s="16" t="str">
        <f>IF($D99="","",IFERROR(INDEX(Requirements!$R$5:$R$55,MATCH($D99,Requirements!$D$5:$D$55,0)),""))</f>
        <v/>
      </c>
      <c r="G99" s="16" t="str">
        <f>IF($D99="","",IFERROR(INDEX(Requirements!$K$5:$K$55,MATCH($D99,Requirements!$D$5:$D$55,0))&amp;CHAR(10)&amp;"المعدل: "&amp;INDEX(Requirements!$L$5:$L$55,MATCH($D99,Requirements!$D$5:$D$55,0))&amp;CHAR(10)&amp;"القبول: "&amp;INDEX(Requirements!$M$5:$M$55,MATCH($D99,Requirements!$D$5:$D$55,0)),""))</f>
        <v/>
      </c>
      <c r="H99" s="12"/>
      <c r="I99" s="12"/>
      <c r="J99" s="12"/>
      <c r="K99" s="12"/>
      <c r="L99" s="12"/>
      <c r="M99" s="12"/>
      <c r="N99" s="13"/>
      <c r="O99" s="13"/>
      <c r="P99" s="12"/>
      <c r="Q99" s="15" t="str">
        <f>IF($P99="","",IFERROR(INDEX(Settings!$B$11:$B$14,MATCH($P99,Settings!$A$11:$A$14,0)),""))</f>
        <v/>
      </c>
      <c r="R99" s="5" t="str">
        <f t="shared" si="4"/>
        <v/>
      </c>
      <c r="S99" s="5" t="str">
        <f>IF(OR($C99="",$O99=""),"",NETWORKDAYS.INTL($C99,$O99,Settings!$B$7)-1)</f>
        <v/>
      </c>
      <c r="T99" s="5" t="str">
        <f>IF($S99="","",IF($S99&lt;=Settings!$B$6,"نعم","متأخر"))</f>
        <v/>
      </c>
      <c r="U99" s="5" t="str">
        <f t="shared" si="5"/>
        <v/>
      </c>
      <c r="V99" s="14"/>
      <c r="W99" s="12"/>
    </row>
    <row r="100" spans="1:23" ht="18" x14ac:dyDescent="0.25">
      <c r="A100" s="5" t="str">
        <f t="shared" si="3"/>
        <v/>
      </c>
      <c r="B100" s="12"/>
      <c r="C100" s="13"/>
      <c r="D100" s="14"/>
      <c r="E100" s="15" t="str">
        <f>IF($D100="","",IFERROR(INDEX(Requirements!$A$5:$A$55,MATCH($D100,Requirements!$D$5:$D$55,0)),"غير موجودة"))</f>
        <v/>
      </c>
      <c r="F100" s="16" t="str">
        <f>IF($D100="","",IFERROR(INDEX(Requirements!$R$5:$R$55,MATCH($D100,Requirements!$D$5:$D$55,0)),""))</f>
        <v/>
      </c>
      <c r="G100" s="16" t="str">
        <f>IF($D100="","",IFERROR(INDEX(Requirements!$K$5:$K$55,MATCH($D100,Requirements!$D$5:$D$55,0))&amp;CHAR(10)&amp;"المعدل: "&amp;INDEX(Requirements!$L$5:$L$55,MATCH($D100,Requirements!$D$5:$D$55,0))&amp;CHAR(10)&amp;"القبول: "&amp;INDEX(Requirements!$M$5:$M$55,MATCH($D100,Requirements!$D$5:$D$55,0)),""))</f>
        <v/>
      </c>
      <c r="H100" s="12"/>
      <c r="I100" s="12"/>
      <c r="J100" s="12"/>
      <c r="K100" s="12"/>
      <c r="L100" s="12"/>
      <c r="M100" s="12"/>
      <c r="N100" s="13"/>
      <c r="O100" s="13"/>
      <c r="P100" s="12"/>
      <c r="Q100" s="15" t="str">
        <f>IF($P100="","",IFERROR(INDEX(Settings!$B$11:$B$14,MATCH($P100,Settings!$A$11:$A$14,0)),""))</f>
        <v/>
      </c>
      <c r="R100" s="5" t="str">
        <f t="shared" si="4"/>
        <v/>
      </c>
      <c r="S100" s="5" t="str">
        <f>IF(OR($C100="",$O100=""),"",NETWORKDAYS.INTL($C100,$O100,Settings!$B$7)-1)</f>
        <v/>
      </c>
      <c r="T100" s="5" t="str">
        <f>IF($S100="","",IF($S100&lt;=Settings!$B$6,"نعم","متأخر"))</f>
        <v/>
      </c>
      <c r="U100" s="5" t="str">
        <f t="shared" si="5"/>
        <v/>
      </c>
      <c r="V100" s="14"/>
      <c r="W100" s="12"/>
    </row>
    <row r="101" spans="1:23" ht="18" x14ac:dyDescent="0.25">
      <c r="A101" s="5" t="str">
        <f t="shared" si="3"/>
        <v/>
      </c>
      <c r="B101" s="12"/>
      <c r="C101" s="13"/>
      <c r="D101" s="14"/>
      <c r="E101" s="15" t="str">
        <f>IF($D101="","",IFERROR(INDEX(Requirements!$A$5:$A$55,MATCH($D101,Requirements!$D$5:$D$55,0)),"غير موجودة"))</f>
        <v/>
      </c>
      <c r="F101" s="16" t="str">
        <f>IF($D101="","",IFERROR(INDEX(Requirements!$R$5:$R$55,MATCH($D101,Requirements!$D$5:$D$55,0)),""))</f>
        <v/>
      </c>
      <c r="G101" s="16" t="str">
        <f>IF($D101="","",IFERROR(INDEX(Requirements!$K$5:$K$55,MATCH($D101,Requirements!$D$5:$D$55,0))&amp;CHAR(10)&amp;"المعدل: "&amp;INDEX(Requirements!$L$5:$L$55,MATCH($D101,Requirements!$D$5:$D$55,0))&amp;CHAR(10)&amp;"القبول: "&amp;INDEX(Requirements!$M$5:$M$55,MATCH($D101,Requirements!$D$5:$D$55,0)),""))</f>
        <v/>
      </c>
      <c r="H101" s="12"/>
      <c r="I101" s="12"/>
      <c r="J101" s="12"/>
      <c r="K101" s="12"/>
      <c r="L101" s="12"/>
      <c r="M101" s="12"/>
      <c r="N101" s="13"/>
      <c r="O101" s="13"/>
      <c r="P101" s="12"/>
      <c r="Q101" s="15" t="str">
        <f>IF($P101="","",IFERROR(INDEX(Settings!$B$11:$B$14,MATCH($P101,Settings!$A$11:$A$14,0)),""))</f>
        <v/>
      </c>
      <c r="R101" s="5" t="str">
        <f t="shared" si="4"/>
        <v/>
      </c>
      <c r="S101" s="5" t="str">
        <f>IF(OR($C101="",$O101=""),"",NETWORKDAYS.INTL($C101,$O101,Settings!$B$7)-1)</f>
        <v/>
      </c>
      <c r="T101" s="5" t="str">
        <f>IF($S101="","",IF($S101&lt;=Settings!$B$6,"نعم","متأخر"))</f>
        <v/>
      </c>
      <c r="U101" s="5" t="str">
        <f t="shared" si="5"/>
        <v/>
      </c>
      <c r="V101" s="14"/>
      <c r="W101" s="12"/>
    </row>
    <row r="102" spans="1:23" ht="18" x14ac:dyDescent="0.25">
      <c r="A102" s="5" t="str">
        <f t="shared" si="3"/>
        <v/>
      </c>
      <c r="B102" s="12"/>
      <c r="C102" s="13"/>
      <c r="D102" s="14"/>
      <c r="E102" s="15" t="str">
        <f>IF($D102="","",IFERROR(INDEX(Requirements!$A$5:$A$55,MATCH($D102,Requirements!$D$5:$D$55,0)),"غير موجودة"))</f>
        <v/>
      </c>
      <c r="F102" s="16" t="str">
        <f>IF($D102="","",IFERROR(INDEX(Requirements!$R$5:$R$55,MATCH($D102,Requirements!$D$5:$D$55,0)),""))</f>
        <v/>
      </c>
      <c r="G102" s="16" t="str">
        <f>IF($D102="","",IFERROR(INDEX(Requirements!$K$5:$K$55,MATCH($D102,Requirements!$D$5:$D$55,0))&amp;CHAR(10)&amp;"المعدل: "&amp;INDEX(Requirements!$L$5:$L$55,MATCH($D102,Requirements!$D$5:$D$55,0))&amp;CHAR(10)&amp;"القبول: "&amp;INDEX(Requirements!$M$5:$M$55,MATCH($D102,Requirements!$D$5:$D$55,0)),""))</f>
        <v/>
      </c>
      <c r="H102" s="12"/>
      <c r="I102" s="12"/>
      <c r="J102" s="12"/>
      <c r="K102" s="12"/>
      <c r="L102" s="12"/>
      <c r="M102" s="12"/>
      <c r="N102" s="13"/>
      <c r="O102" s="13"/>
      <c r="P102" s="12"/>
      <c r="Q102" s="15" t="str">
        <f>IF($P102="","",IFERROR(INDEX(Settings!$B$11:$B$14,MATCH($P102,Settings!$A$11:$A$14,0)),""))</f>
        <v/>
      </c>
      <c r="R102" s="5" t="str">
        <f t="shared" si="4"/>
        <v/>
      </c>
      <c r="S102" s="5" t="str">
        <f>IF(OR($C102="",$O102=""),"",NETWORKDAYS.INTL($C102,$O102,Settings!$B$7)-1)</f>
        <v/>
      </c>
      <c r="T102" s="5" t="str">
        <f>IF($S102="","",IF($S102&lt;=Settings!$B$6,"نعم","متأخر"))</f>
        <v/>
      </c>
      <c r="U102" s="5" t="str">
        <f t="shared" si="5"/>
        <v/>
      </c>
      <c r="V102" s="14"/>
      <c r="W102" s="12"/>
    </row>
    <row r="103" spans="1:23" ht="18" x14ac:dyDescent="0.25">
      <c r="A103" s="5" t="str">
        <f t="shared" si="3"/>
        <v/>
      </c>
      <c r="B103" s="12"/>
      <c r="C103" s="13"/>
      <c r="D103" s="14"/>
      <c r="E103" s="15" t="str">
        <f>IF($D103="","",IFERROR(INDEX(Requirements!$A$5:$A$55,MATCH($D103,Requirements!$D$5:$D$55,0)),"غير موجودة"))</f>
        <v/>
      </c>
      <c r="F103" s="16" t="str">
        <f>IF($D103="","",IFERROR(INDEX(Requirements!$R$5:$R$55,MATCH($D103,Requirements!$D$5:$D$55,0)),""))</f>
        <v/>
      </c>
      <c r="G103" s="16" t="str">
        <f>IF($D103="","",IFERROR(INDEX(Requirements!$K$5:$K$55,MATCH($D103,Requirements!$D$5:$D$55,0))&amp;CHAR(10)&amp;"المعدل: "&amp;INDEX(Requirements!$L$5:$L$55,MATCH($D103,Requirements!$D$5:$D$55,0))&amp;CHAR(10)&amp;"القبول: "&amp;INDEX(Requirements!$M$5:$M$55,MATCH($D103,Requirements!$D$5:$D$55,0)),""))</f>
        <v/>
      </c>
      <c r="H103" s="12"/>
      <c r="I103" s="12"/>
      <c r="J103" s="12"/>
      <c r="K103" s="12"/>
      <c r="L103" s="12"/>
      <c r="M103" s="12"/>
      <c r="N103" s="13"/>
      <c r="O103" s="13"/>
      <c r="P103" s="12"/>
      <c r="Q103" s="15" t="str">
        <f>IF($P103="","",IFERROR(INDEX(Settings!$B$11:$B$14,MATCH($P103,Settings!$A$11:$A$14,0)),""))</f>
        <v/>
      </c>
      <c r="R103" s="5" t="str">
        <f t="shared" si="4"/>
        <v/>
      </c>
      <c r="S103" s="5" t="str">
        <f>IF(OR($C103="",$O103=""),"",NETWORKDAYS.INTL($C103,$O103,Settings!$B$7)-1)</f>
        <v/>
      </c>
      <c r="T103" s="5" t="str">
        <f>IF($S103="","",IF($S103&lt;=Settings!$B$6,"نعم","متأخر"))</f>
        <v/>
      </c>
      <c r="U103" s="5" t="str">
        <f t="shared" si="5"/>
        <v/>
      </c>
      <c r="V103" s="14"/>
      <c r="W103" s="12"/>
    </row>
    <row r="104" spans="1:23" ht="18" x14ac:dyDescent="0.25">
      <c r="A104" s="5" t="str">
        <f t="shared" si="3"/>
        <v/>
      </c>
      <c r="B104" s="12"/>
      <c r="C104" s="13"/>
      <c r="D104" s="14"/>
      <c r="E104" s="15" t="str">
        <f>IF($D104="","",IFERROR(INDEX(Requirements!$A$5:$A$55,MATCH($D104,Requirements!$D$5:$D$55,0)),"غير موجودة"))</f>
        <v/>
      </c>
      <c r="F104" s="16" t="str">
        <f>IF($D104="","",IFERROR(INDEX(Requirements!$R$5:$R$55,MATCH($D104,Requirements!$D$5:$D$55,0)),""))</f>
        <v/>
      </c>
      <c r="G104" s="16" t="str">
        <f>IF($D104="","",IFERROR(INDEX(Requirements!$K$5:$K$55,MATCH($D104,Requirements!$D$5:$D$55,0))&amp;CHAR(10)&amp;"المعدل: "&amp;INDEX(Requirements!$L$5:$L$55,MATCH($D104,Requirements!$D$5:$D$55,0))&amp;CHAR(10)&amp;"القبول: "&amp;INDEX(Requirements!$M$5:$M$55,MATCH($D104,Requirements!$D$5:$D$55,0)),""))</f>
        <v/>
      </c>
      <c r="H104" s="12"/>
      <c r="I104" s="12"/>
      <c r="J104" s="12"/>
      <c r="K104" s="12"/>
      <c r="L104" s="12"/>
      <c r="M104" s="12"/>
      <c r="N104" s="13"/>
      <c r="O104" s="13"/>
      <c r="P104" s="12"/>
      <c r="Q104" s="15" t="str">
        <f>IF($P104="","",IFERROR(INDEX(Settings!$B$11:$B$14,MATCH($P104,Settings!$A$11:$A$14,0)),""))</f>
        <v/>
      </c>
      <c r="R104" s="5" t="str">
        <f t="shared" si="4"/>
        <v/>
      </c>
      <c r="S104" s="5" t="str">
        <f>IF(OR($C104="",$O104=""),"",NETWORKDAYS.INTL($C104,$O104,Settings!$B$7)-1)</f>
        <v/>
      </c>
      <c r="T104" s="5" t="str">
        <f>IF($S104="","",IF($S104&lt;=Settings!$B$6,"نعم","متأخر"))</f>
        <v/>
      </c>
      <c r="U104" s="5" t="str">
        <f t="shared" si="5"/>
        <v/>
      </c>
      <c r="V104" s="14"/>
      <c r="W104" s="12"/>
    </row>
    <row r="105" spans="1:23" ht="18" x14ac:dyDescent="0.25">
      <c r="A105" s="5" t="str">
        <f t="shared" si="3"/>
        <v/>
      </c>
      <c r="B105" s="12"/>
      <c r="C105" s="13"/>
      <c r="D105" s="14"/>
      <c r="E105" s="15" t="str">
        <f>IF($D105="","",IFERROR(INDEX(Requirements!$A$5:$A$55,MATCH($D105,Requirements!$D$5:$D$55,0)),"غير موجودة"))</f>
        <v/>
      </c>
      <c r="F105" s="16" t="str">
        <f>IF($D105="","",IFERROR(INDEX(Requirements!$R$5:$R$55,MATCH($D105,Requirements!$D$5:$D$55,0)),""))</f>
        <v/>
      </c>
      <c r="G105" s="16" t="str">
        <f>IF($D105="","",IFERROR(INDEX(Requirements!$K$5:$K$55,MATCH($D105,Requirements!$D$5:$D$55,0))&amp;CHAR(10)&amp;"المعدل: "&amp;INDEX(Requirements!$L$5:$L$55,MATCH($D105,Requirements!$D$5:$D$55,0))&amp;CHAR(10)&amp;"القبول: "&amp;INDEX(Requirements!$M$5:$M$55,MATCH($D105,Requirements!$D$5:$D$55,0)),""))</f>
        <v/>
      </c>
      <c r="H105" s="12"/>
      <c r="I105" s="12"/>
      <c r="J105" s="12"/>
      <c r="K105" s="12"/>
      <c r="L105" s="12"/>
      <c r="M105" s="12"/>
      <c r="N105" s="13"/>
      <c r="O105" s="13"/>
      <c r="P105" s="12"/>
      <c r="Q105" s="15" t="str">
        <f>IF($P105="","",IFERROR(INDEX(Settings!$B$11:$B$14,MATCH($P105,Settings!$A$11:$A$14,0)),""))</f>
        <v/>
      </c>
      <c r="R105" s="5" t="str">
        <f t="shared" si="4"/>
        <v/>
      </c>
      <c r="S105" s="5" t="str">
        <f>IF(OR($C105="",$O105=""),"",NETWORKDAYS.INTL($C105,$O105,Settings!$B$7)-1)</f>
        <v/>
      </c>
      <c r="T105" s="5" t="str">
        <f>IF($S105="","",IF($S105&lt;=Settings!$B$6,"نعم","متأخر"))</f>
        <v/>
      </c>
      <c r="U105" s="5" t="str">
        <f t="shared" si="5"/>
        <v/>
      </c>
      <c r="V105" s="14"/>
      <c r="W105" s="12"/>
    </row>
    <row r="106" spans="1:23" ht="18" x14ac:dyDescent="0.25">
      <c r="A106" s="5" t="str">
        <f t="shared" si="3"/>
        <v/>
      </c>
      <c r="B106" s="12"/>
      <c r="C106" s="13"/>
      <c r="D106" s="14"/>
      <c r="E106" s="15" t="str">
        <f>IF($D106="","",IFERROR(INDEX(Requirements!$A$5:$A$55,MATCH($D106,Requirements!$D$5:$D$55,0)),"غير موجودة"))</f>
        <v/>
      </c>
      <c r="F106" s="16" t="str">
        <f>IF($D106="","",IFERROR(INDEX(Requirements!$R$5:$R$55,MATCH($D106,Requirements!$D$5:$D$55,0)),""))</f>
        <v/>
      </c>
      <c r="G106" s="16" t="str">
        <f>IF($D106="","",IFERROR(INDEX(Requirements!$K$5:$K$55,MATCH($D106,Requirements!$D$5:$D$55,0))&amp;CHAR(10)&amp;"المعدل: "&amp;INDEX(Requirements!$L$5:$L$55,MATCH($D106,Requirements!$D$5:$D$55,0))&amp;CHAR(10)&amp;"القبول: "&amp;INDEX(Requirements!$M$5:$M$55,MATCH($D106,Requirements!$D$5:$D$55,0)),""))</f>
        <v/>
      </c>
      <c r="H106" s="12"/>
      <c r="I106" s="12"/>
      <c r="J106" s="12"/>
      <c r="K106" s="12"/>
      <c r="L106" s="12"/>
      <c r="M106" s="12"/>
      <c r="N106" s="13"/>
      <c r="O106" s="13"/>
      <c r="P106" s="12"/>
      <c r="Q106" s="15" t="str">
        <f>IF($P106="","",IFERROR(INDEX(Settings!$B$11:$B$14,MATCH($P106,Settings!$A$11:$A$14,0)),""))</f>
        <v/>
      </c>
      <c r="R106" s="5" t="str">
        <f t="shared" si="4"/>
        <v/>
      </c>
      <c r="S106" s="5" t="str">
        <f>IF(OR($C106="",$O106=""),"",NETWORKDAYS.INTL($C106,$O106,Settings!$B$7)-1)</f>
        <v/>
      </c>
      <c r="T106" s="5" t="str">
        <f>IF($S106="","",IF($S106&lt;=Settings!$B$6,"نعم","متأخر"))</f>
        <v/>
      </c>
      <c r="U106" s="5" t="str">
        <f t="shared" si="5"/>
        <v/>
      </c>
      <c r="V106" s="14"/>
      <c r="W106" s="12"/>
    </row>
    <row r="107" spans="1:23" ht="18" x14ac:dyDescent="0.25">
      <c r="A107" s="5" t="str">
        <f t="shared" si="3"/>
        <v/>
      </c>
      <c r="B107" s="12"/>
      <c r="C107" s="13"/>
      <c r="D107" s="14"/>
      <c r="E107" s="15" t="str">
        <f>IF($D107="","",IFERROR(INDEX(Requirements!$A$5:$A$55,MATCH($D107,Requirements!$D$5:$D$55,0)),"غير موجودة"))</f>
        <v/>
      </c>
      <c r="F107" s="16" t="str">
        <f>IF($D107="","",IFERROR(INDEX(Requirements!$R$5:$R$55,MATCH($D107,Requirements!$D$5:$D$55,0)),""))</f>
        <v/>
      </c>
      <c r="G107" s="16" t="str">
        <f>IF($D107="","",IFERROR(INDEX(Requirements!$K$5:$K$55,MATCH($D107,Requirements!$D$5:$D$55,0))&amp;CHAR(10)&amp;"المعدل: "&amp;INDEX(Requirements!$L$5:$L$55,MATCH($D107,Requirements!$D$5:$D$55,0))&amp;CHAR(10)&amp;"القبول: "&amp;INDEX(Requirements!$M$5:$M$55,MATCH($D107,Requirements!$D$5:$D$55,0)),""))</f>
        <v/>
      </c>
      <c r="H107" s="12"/>
      <c r="I107" s="12"/>
      <c r="J107" s="12"/>
      <c r="K107" s="12"/>
      <c r="L107" s="12"/>
      <c r="M107" s="12"/>
      <c r="N107" s="13"/>
      <c r="O107" s="13"/>
      <c r="P107" s="12"/>
      <c r="Q107" s="15" t="str">
        <f>IF($P107="","",IFERROR(INDEX(Settings!$B$11:$B$14,MATCH($P107,Settings!$A$11:$A$14,0)),""))</f>
        <v/>
      </c>
      <c r="R107" s="5" t="str">
        <f t="shared" si="4"/>
        <v/>
      </c>
      <c r="S107" s="5" t="str">
        <f>IF(OR($C107="",$O107=""),"",NETWORKDAYS.INTL($C107,$O107,Settings!$B$7)-1)</f>
        <v/>
      </c>
      <c r="T107" s="5" t="str">
        <f>IF($S107="","",IF($S107&lt;=Settings!$B$6,"نعم","متأخر"))</f>
        <v/>
      </c>
      <c r="U107" s="5" t="str">
        <f t="shared" si="5"/>
        <v/>
      </c>
      <c r="V107" s="14"/>
      <c r="W107" s="12"/>
    </row>
    <row r="108" spans="1:23" ht="18" x14ac:dyDescent="0.25">
      <c r="A108" s="5" t="str">
        <f t="shared" si="3"/>
        <v/>
      </c>
      <c r="B108" s="12"/>
      <c r="C108" s="13"/>
      <c r="D108" s="14"/>
      <c r="E108" s="15" t="str">
        <f>IF($D108="","",IFERROR(INDEX(Requirements!$A$5:$A$55,MATCH($D108,Requirements!$D$5:$D$55,0)),"غير موجودة"))</f>
        <v/>
      </c>
      <c r="F108" s="16" t="str">
        <f>IF($D108="","",IFERROR(INDEX(Requirements!$R$5:$R$55,MATCH($D108,Requirements!$D$5:$D$55,0)),""))</f>
        <v/>
      </c>
      <c r="G108" s="16" t="str">
        <f>IF($D108="","",IFERROR(INDEX(Requirements!$K$5:$K$55,MATCH($D108,Requirements!$D$5:$D$55,0))&amp;CHAR(10)&amp;"المعدل: "&amp;INDEX(Requirements!$L$5:$L$55,MATCH($D108,Requirements!$D$5:$D$55,0))&amp;CHAR(10)&amp;"القبول: "&amp;INDEX(Requirements!$M$5:$M$55,MATCH($D108,Requirements!$D$5:$D$55,0)),""))</f>
        <v/>
      </c>
      <c r="H108" s="12"/>
      <c r="I108" s="12"/>
      <c r="J108" s="12"/>
      <c r="K108" s="12"/>
      <c r="L108" s="12"/>
      <c r="M108" s="12"/>
      <c r="N108" s="13"/>
      <c r="O108" s="13"/>
      <c r="P108" s="12"/>
      <c r="Q108" s="15" t="str">
        <f>IF($P108="","",IFERROR(INDEX(Settings!$B$11:$B$14,MATCH($P108,Settings!$A$11:$A$14,0)),""))</f>
        <v/>
      </c>
      <c r="R108" s="5" t="str">
        <f t="shared" si="4"/>
        <v/>
      </c>
      <c r="S108" s="5" t="str">
        <f>IF(OR($C108="",$O108=""),"",NETWORKDAYS.INTL($C108,$O108,Settings!$B$7)-1)</f>
        <v/>
      </c>
      <c r="T108" s="5" t="str">
        <f>IF($S108="","",IF($S108&lt;=Settings!$B$6,"نعم","متأخر"))</f>
        <v/>
      </c>
      <c r="U108" s="5" t="str">
        <f t="shared" si="5"/>
        <v/>
      </c>
      <c r="V108" s="14"/>
      <c r="W108" s="12"/>
    </row>
    <row r="109" spans="1:23" ht="18" x14ac:dyDescent="0.25">
      <c r="A109" s="5" t="str">
        <f t="shared" si="3"/>
        <v/>
      </c>
      <c r="B109" s="12"/>
      <c r="C109" s="13"/>
      <c r="D109" s="14"/>
      <c r="E109" s="15" t="str">
        <f>IF($D109="","",IFERROR(INDEX(Requirements!$A$5:$A$55,MATCH($D109,Requirements!$D$5:$D$55,0)),"غير موجودة"))</f>
        <v/>
      </c>
      <c r="F109" s="16" t="str">
        <f>IF($D109="","",IFERROR(INDEX(Requirements!$R$5:$R$55,MATCH($D109,Requirements!$D$5:$D$55,0)),""))</f>
        <v/>
      </c>
      <c r="G109" s="16" t="str">
        <f>IF($D109="","",IFERROR(INDEX(Requirements!$K$5:$K$55,MATCH($D109,Requirements!$D$5:$D$55,0))&amp;CHAR(10)&amp;"المعدل: "&amp;INDEX(Requirements!$L$5:$L$55,MATCH($D109,Requirements!$D$5:$D$55,0))&amp;CHAR(10)&amp;"القبول: "&amp;INDEX(Requirements!$M$5:$M$55,MATCH($D109,Requirements!$D$5:$D$55,0)),""))</f>
        <v/>
      </c>
      <c r="H109" s="12"/>
      <c r="I109" s="12"/>
      <c r="J109" s="12"/>
      <c r="K109" s="12"/>
      <c r="L109" s="12"/>
      <c r="M109" s="12"/>
      <c r="N109" s="13"/>
      <c r="O109" s="13"/>
      <c r="P109" s="12"/>
      <c r="Q109" s="15" t="str">
        <f>IF($P109="","",IFERROR(INDEX(Settings!$B$11:$B$14,MATCH($P109,Settings!$A$11:$A$14,0)),""))</f>
        <v/>
      </c>
      <c r="R109" s="5" t="str">
        <f t="shared" si="4"/>
        <v/>
      </c>
      <c r="S109" s="5" t="str">
        <f>IF(OR($C109="",$O109=""),"",NETWORKDAYS.INTL($C109,$O109,Settings!$B$7)-1)</f>
        <v/>
      </c>
      <c r="T109" s="5" t="str">
        <f>IF($S109="","",IF($S109&lt;=Settings!$B$6,"نعم","متأخر"))</f>
        <v/>
      </c>
      <c r="U109" s="5" t="str">
        <f t="shared" si="5"/>
        <v/>
      </c>
      <c r="V109" s="14"/>
      <c r="W109" s="12"/>
    </row>
    <row r="110" spans="1:23" ht="18" x14ac:dyDescent="0.25">
      <c r="A110" s="5" t="str">
        <f t="shared" si="3"/>
        <v/>
      </c>
      <c r="B110" s="12"/>
      <c r="C110" s="13"/>
      <c r="D110" s="14"/>
      <c r="E110" s="15" t="str">
        <f>IF($D110="","",IFERROR(INDEX(Requirements!$A$5:$A$55,MATCH($D110,Requirements!$D$5:$D$55,0)),"غير موجودة"))</f>
        <v/>
      </c>
      <c r="F110" s="16" t="str">
        <f>IF($D110="","",IFERROR(INDEX(Requirements!$R$5:$R$55,MATCH($D110,Requirements!$D$5:$D$55,0)),""))</f>
        <v/>
      </c>
      <c r="G110" s="16" t="str">
        <f>IF($D110="","",IFERROR(INDEX(Requirements!$K$5:$K$55,MATCH($D110,Requirements!$D$5:$D$55,0))&amp;CHAR(10)&amp;"المعدل: "&amp;INDEX(Requirements!$L$5:$L$55,MATCH($D110,Requirements!$D$5:$D$55,0))&amp;CHAR(10)&amp;"القبول: "&amp;INDEX(Requirements!$M$5:$M$55,MATCH($D110,Requirements!$D$5:$D$55,0)),""))</f>
        <v/>
      </c>
      <c r="H110" s="12"/>
      <c r="I110" s="12"/>
      <c r="J110" s="12"/>
      <c r="K110" s="12"/>
      <c r="L110" s="12"/>
      <c r="M110" s="12"/>
      <c r="N110" s="13"/>
      <c r="O110" s="13"/>
      <c r="P110" s="12"/>
      <c r="Q110" s="15" t="str">
        <f>IF($P110="","",IFERROR(INDEX(Settings!$B$11:$B$14,MATCH($P110,Settings!$A$11:$A$14,0)),""))</f>
        <v/>
      </c>
      <c r="R110" s="5" t="str">
        <f t="shared" si="4"/>
        <v/>
      </c>
      <c r="S110" s="5" t="str">
        <f>IF(OR($C110="",$O110=""),"",NETWORKDAYS.INTL($C110,$O110,Settings!$B$7)-1)</f>
        <v/>
      </c>
      <c r="T110" s="5" t="str">
        <f>IF($S110="","",IF($S110&lt;=Settings!$B$6,"نعم","متأخر"))</f>
        <v/>
      </c>
      <c r="U110" s="5" t="str">
        <f t="shared" si="5"/>
        <v/>
      </c>
      <c r="V110" s="14"/>
      <c r="W110" s="12"/>
    </row>
    <row r="111" spans="1:23" ht="18" x14ac:dyDescent="0.25">
      <c r="A111" s="5" t="str">
        <f t="shared" si="3"/>
        <v/>
      </c>
      <c r="B111" s="12"/>
      <c r="C111" s="13"/>
      <c r="D111" s="14"/>
      <c r="E111" s="15" t="str">
        <f>IF($D111="","",IFERROR(INDEX(Requirements!$A$5:$A$55,MATCH($D111,Requirements!$D$5:$D$55,0)),"غير موجودة"))</f>
        <v/>
      </c>
      <c r="F111" s="16" t="str">
        <f>IF($D111="","",IFERROR(INDEX(Requirements!$R$5:$R$55,MATCH($D111,Requirements!$D$5:$D$55,0)),""))</f>
        <v/>
      </c>
      <c r="G111" s="16" t="str">
        <f>IF($D111="","",IFERROR(INDEX(Requirements!$K$5:$K$55,MATCH($D111,Requirements!$D$5:$D$55,0))&amp;CHAR(10)&amp;"المعدل: "&amp;INDEX(Requirements!$L$5:$L$55,MATCH($D111,Requirements!$D$5:$D$55,0))&amp;CHAR(10)&amp;"القبول: "&amp;INDEX(Requirements!$M$5:$M$55,MATCH($D111,Requirements!$D$5:$D$55,0)),""))</f>
        <v/>
      </c>
      <c r="H111" s="12"/>
      <c r="I111" s="12"/>
      <c r="J111" s="12"/>
      <c r="K111" s="12"/>
      <c r="L111" s="12"/>
      <c r="M111" s="12"/>
      <c r="N111" s="13"/>
      <c r="O111" s="13"/>
      <c r="P111" s="12"/>
      <c r="Q111" s="15" t="str">
        <f>IF($P111="","",IFERROR(INDEX(Settings!$B$11:$B$14,MATCH($P111,Settings!$A$11:$A$14,0)),""))</f>
        <v/>
      </c>
      <c r="R111" s="5" t="str">
        <f t="shared" si="4"/>
        <v/>
      </c>
      <c r="S111" s="5" t="str">
        <f>IF(OR($C111="",$O111=""),"",NETWORKDAYS.INTL($C111,$O111,Settings!$B$7)-1)</f>
        <v/>
      </c>
      <c r="T111" s="5" t="str">
        <f>IF($S111="","",IF($S111&lt;=Settings!$B$6,"نعم","متأخر"))</f>
        <v/>
      </c>
      <c r="U111" s="5" t="str">
        <f t="shared" si="5"/>
        <v/>
      </c>
      <c r="V111" s="14"/>
      <c r="W111" s="12"/>
    </row>
    <row r="112" spans="1:23" ht="18" x14ac:dyDescent="0.25">
      <c r="A112" s="5" t="str">
        <f t="shared" si="3"/>
        <v/>
      </c>
      <c r="B112" s="12"/>
      <c r="C112" s="13"/>
      <c r="D112" s="14"/>
      <c r="E112" s="15" t="str">
        <f>IF($D112="","",IFERROR(INDEX(Requirements!$A$5:$A$55,MATCH($D112,Requirements!$D$5:$D$55,0)),"غير موجودة"))</f>
        <v/>
      </c>
      <c r="F112" s="16" t="str">
        <f>IF($D112="","",IFERROR(INDEX(Requirements!$R$5:$R$55,MATCH($D112,Requirements!$D$5:$D$55,0)),""))</f>
        <v/>
      </c>
      <c r="G112" s="16" t="str">
        <f>IF($D112="","",IFERROR(INDEX(Requirements!$K$5:$K$55,MATCH($D112,Requirements!$D$5:$D$55,0))&amp;CHAR(10)&amp;"المعدل: "&amp;INDEX(Requirements!$L$5:$L$55,MATCH($D112,Requirements!$D$5:$D$55,0))&amp;CHAR(10)&amp;"القبول: "&amp;INDEX(Requirements!$M$5:$M$55,MATCH($D112,Requirements!$D$5:$D$55,0)),""))</f>
        <v/>
      </c>
      <c r="H112" s="12"/>
      <c r="I112" s="12"/>
      <c r="J112" s="12"/>
      <c r="K112" s="12"/>
      <c r="L112" s="12"/>
      <c r="M112" s="12"/>
      <c r="N112" s="13"/>
      <c r="O112" s="13"/>
      <c r="P112" s="12"/>
      <c r="Q112" s="15" t="str">
        <f>IF($P112="","",IFERROR(INDEX(Settings!$B$11:$B$14,MATCH($P112,Settings!$A$11:$A$14,0)),""))</f>
        <v/>
      </c>
      <c r="R112" s="5" t="str">
        <f t="shared" si="4"/>
        <v/>
      </c>
      <c r="S112" s="5" t="str">
        <f>IF(OR($C112="",$O112=""),"",NETWORKDAYS.INTL($C112,$O112,Settings!$B$7)-1)</f>
        <v/>
      </c>
      <c r="T112" s="5" t="str">
        <f>IF($S112="","",IF($S112&lt;=Settings!$B$6,"نعم","متأخر"))</f>
        <v/>
      </c>
      <c r="U112" s="5" t="str">
        <f t="shared" si="5"/>
        <v/>
      </c>
      <c r="V112" s="14"/>
      <c r="W112" s="12"/>
    </row>
    <row r="113" spans="1:23" ht="18" x14ac:dyDescent="0.25">
      <c r="A113" s="5" t="str">
        <f t="shared" si="3"/>
        <v/>
      </c>
      <c r="B113" s="12"/>
      <c r="C113" s="13"/>
      <c r="D113" s="14"/>
      <c r="E113" s="15" t="str">
        <f>IF($D113="","",IFERROR(INDEX(Requirements!$A$5:$A$55,MATCH($D113,Requirements!$D$5:$D$55,0)),"غير موجودة"))</f>
        <v/>
      </c>
      <c r="F113" s="16" t="str">
        <f>IF($D113="","",IFERROR(INDEX(Requirements!$R$5:$R$55,MATCH($D113,Requirements!$D$5:$D$55,0)),""))</f>
        <v/>
      </c>
      <c r="G113" s="16" t="str">
        <f>IF($D113="","",IFERROR(INDEX(Requirements!$K$5:$K$55,MATCH($D113,Requirements!$D$5:$D$55,0))&amp;CHAR(10)&amp;"المعدل: "&amp;INDEX(Requirements!$L$5:$L$55,MATCH($D113,Requirements!$D$5:$D$55,0))&amp;CHAR(10)&amp;"القبول: "&amp;INDEX(Requirements!$M$5:$M$55,MATCH($D113,Requirements!$D$5:$D$55,0)),""))</f>
        <v/>
      </c>
      <c r="H113" s="12"/>
      <c r="I113" s="12"/>
      <c r="J113" s="12"/>
      <c r="K113" s="12"/>
      <c r="L113" s="12"/>
      <c r="M113" s="12"/>
      <c r="N113" s="13"/>
      <c r="O113" s="13"/>
      <c r="P113" s="12"/>
      <c r="Q113" s="15" t="str">
        <f>IF($P113="","",IFERROR(INDEX(Settings!$B$11:$B$14,MATCH($P113,Settings!$A$11:$A$14,0)),""))</f>
        <v/>
      </c>
      <c r="R113" s="5" t="str">
        <f t="shared" si="4"/>
        <v/>
      </c>
      <c r="S113" s="5" t="str">
        <f>IF(OR($C113="",$O113=""),"",NETWORKDAYS.INTL($C113,$O113,Settings!$B$7)-1)</f>
        <v/>
      </c>
      <c r="T113" s="5" t="str">
        <f>IF($S113="","",IF($S113&lt;=Settings!$B$6,"نعم","متأخر"))</f>
        <v/>
      </c>
      <c r="U113" s="5" t="str">
        <f t="shared" si="5"/>
        <v/>
      </c>
      <c r="V113" s="14"/>
      <c r="W113" s="12"/>
    </row>
    <row r="114" spans="1:23" ht="18" x14ac:dyDescent="0.25">
      <c r="A114" s="5" t="str">
        <f t="shared" si="3"/>
        <v/>
      </c>
      <c r="B114" s="12"/>
      <c r="C114" s="13"/>
      <c r="D114" s="14"/>
      <c r="E114" s="15" t="str">
        <f>IF($D114="","",IFERROR(INDEX(Requirements!$A$5:$A$55,MATCH($D114,Requirements!$D$5:$D$55,0)),"غير موجودة"))</f>
        <v/>
      </c>
      <c r="F114" s="16" t="str">
        <f>IF($D114="","",IFERROR(INDEX(Requirements!$R$5:$R$55,MATCH($D114,Requirements!$D$5:$D$55,0)),""))</f>
        <v/>
      </c>
      <c r="G114" s="16" t="str">
        <f>IF($D114="","",IFERROR(INDEX(Requirements!$K$5:$K$55,MATCH($D114,Requirements!$D$5:$D$55,0))&amp;CHAR(10)&amp;"المعدل: "&amp;INDEX(Requirements!$L$5:$L$55,MATCH($D114,Requirements!$D$5:$D$55,0))&amp;CHAR(10)&amp;"القبول: "&amp;INDEX(Requirements!$M$5:$M$55,MATCH($D114,Requirements!$D$5:$D$55,0)),""))</f>
        <v/>
      </c>
      <c r="H114" s="12"/>
      <c r="I114" s="12"/>
      <c r="J114" s="12"/>
      <c r="K114" s="12"/>
      <c r="L114" s="12"/>
      <c r="M114" s="12"/>
      <c r="N114" s="13"/>
      <c r="O114" s="13"/>
      <c r="P114" s="12"/>
      <c r="Q114" s="15" t="str">
        <f>IF($P114="","",IFERROR(INDEX(Settings!$B$11:$B$14,MATCH($P114,Settings!$A$11:$A$14,0)),""))</f>
        <v/>
      </c>
      <c r="R114" s="5" t="str">
        <f t="shared" si="4"/>
        <v/>
      </c>
      <c r="S114" s="5" t="str">
        <f>IF(OR($C114="",$O114=""),"",NETWORKDAYS.INTL($C114,$O114,Settings!$B$7)-1)</f>
        <v/>
      </c>
      <c r="T114" s="5" t="str">
        <f>IF($S114="","",IF($S114&lt;=Settings!$B$6,"نعم","متأخر"))</f>
        <v/>
      </c>
      <c r="U114" s="5" t="str">
        <f t="shared" si="5"/>
        <v/>
      </c>
      <c r="V114" s="14"/>
      <c r="W114" s="12"/>
    </row>
    <row r="115" spans="1:23" ht="18" x14ac:dyDescent="0.25">
      <c r="A115" s="5" t="str">
        <f t="shared" si="3"/>
        <v/>
      </c>
      <c r="B115" s="12"/>
      <c r="C115" s="13"/>
      <c r="D115" s="14"/>
      <c r="E115" s="15" t="str">
        <f>IF($D115="","",IFERROR(INDEX(Requirements!$A$5:$A$55,MATCH($D115,Requirements!$D$5:$D$55,0)),"غير موجودة"))</f>
        <v/>
      </c>
      <c r="F115" s="16" t="str">
        <f>IF($D115="","",IFERROR(INDEX(Requirements!$R$5:$R$55,MATCH($D115,Requirements!$D$5:$D$55,0)),""))</f>
        <v/>
      </c>
      <c r="G115" s="16" t="str">
        <f>IF($D115="","",IFERROR(INDEX(Requirements!$K$5:$K$55,MATCH($D115,Requirements!$D$5:$D$55,0))&amp;CHAR(10)&amp;"المعدل: "&amp;INDEX(Requirements!$L$5:$L$55,MATCH($D115,Requirements!$D$5:$D$55,0))&amp;CHAR(10)&amp;"القبول: "&amp;INDEX(Requirements!$M$5:$M$55,MATCH($D115,Requirements!$D$5:$D$55,0)),""))</f>
        <v/>
      </c>
      <c r="H115" s="12"/>
      <c r="I115" s="12"/>
      <c r="J115" s="12"/>
      <c r="K115" s="12"/>
      <c r="L115" s="12"/>
      <c r="M115" s="12"/>
      <c r="N115" s="13"/>
      <c r="O115" s="13"/>
      <c r="P115" s="12"/>
      <c r="Q115" s="15" t="str">
        <f>IF($P115="","",IFERROR(INDEX(Settings!$B$11:$B$14,MATCH($P115,Settings!$A$11:$A$14,0)),""))</f>
        <v/>
      </c>
      <c r="R115" s="5" t="str">
        <f t="shared" si="4"/>
        <v/>
      </c>
      <c r="S115" s="5" t="str">
        <f>IF(OR($C115="",$O115=""),"",NETWORKDAYS.INTL($C115,$O115,Settings!$B$7)-1)</f>
        <v/>
      </c>
      <c r="T115" s="5" t="str">
        <f>IF($S115="","",IF($S115&lt;=Settings!$B$6,"نعم","متأخر"))</f>
        <v/>
      </c>
      <c r="U115" s="5" t="str">
        <f t="shared" si="5"/>
        <v/>
      </c>
      <c r="V115" s="14"/>
      <c r="W115" s="12"/>
    </row>
    <row r="116" spans="1:23" ht="18" x14ac:dyDescent="0.25">
      <c r="A116" s="5" t="str">
        <f t="shared" si="3"/>
        <v/>
      </c>
      <c r="B116" s="12"/>
      <c r="C116" s="13"/>
      <c r="D116" s="14"/>
      <c r="E116" s="15" t="str">
        <f>IF($D116="","",IFERROR(INDEX(Requirements!$A$5:$A$55,MATCH($D116,Requirements!$D$5:$D$55,0)),"غير موجودة"))</f>
        <v/>
      </c>
      <c r="F116" s="16" t="str">
        <f>IF($D116="","",IFERROR(INDEX(Requirements!$R$5:$R$55,MATCH($D116,Requirements!$D$5:$D$55,0)),""))</f>
        <v/>
      </c>
      <c r="G116" s="16" t="str">
        <f>IF($D116="","",IFERROR(INDEX(Requirements!$K$5:$K$55,MATCH($D116,Requirements!$D$5:$D$55,0))&amp;CHAR(10)&amp;"المعدل: "&amp;INDEX(Requirements!$L$5:$L$55,MATCH($D116,Requirements!$D$5:$D$55,0))&amp;CHAR(10)&amp;"القبول: "&amp;INDEX(Requirements!$M$5:$M$55,MATCH($D116,Requirements!$D$5:$D$55,0)),""))</f>
        <v/>
      </c>
      <c r="H116" s="12"/>
      <c r="I116" s="12"/>
      <c r="J116" s="12"/>
      <c r="K116" s="12"/>
      <c r="L116" s="12"/>
      <c r="M116" s="12"/>
      <c r="N116" s="13"/>
      <c r="O116" s="13"/>
      <c r="P116" s="12"/>
      <c r="Q116" s="15" t="str">
        <f>IF($P116="","",IFERROR(INDEX(Settings!$B$11:$B$14,MATCH($P116,Settings!$A$11:$A$14,0)),""))</f>
        <v/>
      </c>
      <c r="R116" s="5" t="str">
        <f t="shared" si="4"/>
        <v/>
      </c>
      <c r="S116" s="5" t="str">
        <f>IF(OR($C116="",$O116=""),"",NETWORKDAYS.INTL($C116,$O116,Settings!$B$7)-1)</f>
        <v/>
      </c>
      <c r="T116" s="5" t="str">
        <f>IF($S116="","",IF($S116&lt;=Settings!$B$6,"نعم","متأخر"))</f>
        <v/>
      </c>
      <c r="U116" s="5" t="str">
        <f t="shared" si="5"/>
        <v/>
      </c>
      <c r="V116" s="14"/>
      <c r="W116" s="12"/>
    </row>
    <row r="117" spans="1:23" ht="18" x14ac:dyDescent="0.25">
      <c r="A117" s="5" t="str">
        <f t="shared" si="3"/>
        <v/>
      </c>
      <c r="B117" s="12"/>
      <c r="C117" s="13"/>
      <c r="D117" s="14"/>
      <c r="E117" s="15" t="str">
        <f>IF($D117="","",IFERROR(INDEX(Requirements!$A$5:$A$55,MATCH($D117,Requirements!$D$5:$D$55,0)),"غير موجودة"))</f>
        <v/>
      </c>
      <c r="F117" s="16" t="str">
        <f>IF($D117="","",IFERROR(INDEX(Requirements!$R$5:$R$55,MATCH($D117,Requirements!$D$5:$D$55,0)),""))</f>
        <v/>
      </c>
      <c r="G117" s="16" t="str">
        <f>IF($D117="","",IFERROR(INDEX(Requirements!$K$5:$K$55,MATCH($D117,Requirements!$D$5:$D$55,0))&amp;CHAR(10)&amp;"المعدل: "&amp;INDEX(Requirements!$L$5:$L$55,MATCH($D117,Requirements!$D$5:$D$55,0))&amp;CHAR(10)&amp;"القبول: "&amp;INDEX(Requirements!$M$5:$M$55,MATCH($D117,Requirements!$D$5:$D$55,0)),""))</f>
        <v/>
      </c>
      <c r="H117" s="12"/>
      <c r="I117" s="12"/>
      <c r="J117" s="12"/>
      <c r="K117" s="12"/>
      <c r="L117" s="12"/>
      <c r="M117" s="12"/>
      <c r="N117" s="13"/>
      <c r="O117" s="13"/>
      <c r="P117" s="12"/>
      <c r="Q117" s="15" t="str">
        <f>IF($P117="","",IFERROR(INDEX(Settings!$B$11:$B$14,MATCH($P117,Settings!$A$11:$A$14,0)),""))</f>
        <v/>
      </c>
      <c r="R117" s="5" t="str">
        <f t="shared" si="4"/>
        <v/>
      </c>
      <c r="S117" s="5" t="str">
        <f>IF(OR($C117="",$O117=""),"",NETWORKDAYS.INTL($C117,$O117,Settings!$B$7)-1)</f>
        <v/>
      </c>
      <c r="T117" s="5" t="str">
        <f>IF($S117="","",IF($S117&lt;=Settings!$B$6,"نعم","متأخر"))</f>
        <v/>
      </c>
      <c r="U117" s="5" t="str">
        <f t="shared" si="5"/>
        <v/>
      </c>
      <c r="V117" s="14"/>
      <c r="W117" s="12"/>
    </row>
    <row r="118" spans="1:23" ht="18" x14ac:dyDescent="0.25">
      <c r="A118" s="5" t="str">
        <f t="shared" si="3"/>
        <v/>
      </c>
      <c r="B118" s="12"/>
      <c r="C118" s="13"/>
      <c r="D118" s="14"/>
      <c r="E118" s="15" t="str">
        <f>IF($D118="","",IFERROR(INDEX(Requirements!$A$5:$A$55,MATCH($D118,Requirements!$D$5:$D$55,0)),"غير موجودة"))</f>
        <v/>
      </c>
      <c r="F118" s="16" t="str">
        <f>IF($D118="","",IFERROR(INDEX(Requirements!$R$5:$R$55,MATCH($D118,Requirements!$D$5:$D$55,0)),""))</f>
        <v/>
      </c>
      <c r="G118" s="16" t="str">
        <f>IF($D118="","",IFERROR(INDEX(Requirements!$K$5:$K$55,MATCH($D118,Requirements!$D$5:$D$55,0))&amp;CHAR(10)&amp;"المعدل: "&amp;INDEX(Requirements!$L$5:$L$55,MATCH($D118,Requirements!$D$5:$D$55,0))&amp;CHAR(10)&amp;"القبول: "&amp;INDEX(Requirements!$M$5:$M$55,MATCH($D118,Requirements!$D$5:$D$55,0)),""))</f>
        <v/>
      </c>
      <c r="H118" s="12"/>
      <c r="I118" s="12"/>
      <c r="J118" s="12"/>
      <c r="K118" s="12"/>
      <c r="L118" s="12"/>
      <c r="M118" s="12"/>
      <c r="N118" s="13"/>
      <c r="O118" s="13"/>
      <c r="P118" s="12"/>
      <c r="Q118" s="15" t="str">
        <f>IF($P118="","",IFERROR(INDEX(Settings!$B$11:$B$14,MATCH($P118,Settings!$A$11:$A$14,0)),""))</f>
        <v/>
      </c>
      <c r="R118" s="5" t="str">
        <f t="shared" si="4"/>
        <v/>
      </c>
      <c r="S118" s="5" t="str">
        <f>IF(OR($C118="",$O118=""),"",NETWORKDAYS.INTL($C118,$O118,Settings!$B$7)-1)</f>
        <v/>
      </c>
      <c r="T118" s="5" t="str">
        <f>IF($S118="","",IF($S118&lt;=Settings!$B$6,"نعم","متأخر"))</f>
        <v/>
      </c>
      <c r="U118" s="5" t="str">
        <f t="shared" si="5"/>
        <v/>
      </c>
      <c r="V118" s="14"/>
      <c r="W118" s="12"/>
    </row>
    <row r="119" spans="1:23" ht="18" x14ac:dyDescent="0.25">
      <c r="A119" s="5" t="str">
        <f t="shared" si="3"/>
        <v/>
      </c>
      <c r="B119" s="12"/>
      <c r="C119" s="13"/>
      <c r="D119" s="14"/>
      <c r="E119" s="15" t="str">
        <f>IF($D119="","",IFERROR(INDEX(Requirements!$A$5:$A$55,MATCH($D119,Requirements!$D$5:$D$55,0)),"غير موجودة"))</f>
        <v/>
      </c>
      <c r="F119" s="16" t="str">
        <f>IF($D119="","",IFERROR(INDEX(Requirements!$R$5:$R$55,MATCH($D119,Requirements!$D$5:$D$55,0)),""))</f>
        <v/>
      </c>
      <c r="G119" s="16" t="str">
        <f>IF($D119="","",IFERROR(INDEX(Requirements!$K$5:$K$55,MATCH($D119,Requirements!$D$5:$D$55,0))&amp;CHAR(10)&amp;"المعدل: "&amp;INDEX(Requirements!$L$5:$L$55,MATCH($D119,Requirements!$D$5:$D$55,0))&amp;CHAR(10)&amp;"القبول: "&amp;INDEX(Requirements!$M$5:$M$55,MATCH($D119,Requirements!$D$5:$D$55,0)),""))</f>
        <v/>
      </c>
      <c r="H119" s="12"/>
      <c r="I119" s="12"/>
      <c r="J119" s="12"/>
      <c r="K119" s="12"/>
      <c r="L119" s="12"/>
      <c r="M119" s="12"/>
      <c r="N119" s="13"/>
      <c r="O119" s="13"/>
      <c r="P119" s="12"/>
      <c r="Q119" s="15" t="str">
        <f>IF($P119="","",IFERROR(INDEX(Settings!$B$11:$B$14,MATCH($P119,Settings!$A$11:$A$14,0)),""))</f>
        <v/>
      </c>
      <c r="R119" s="5" t="str">
        <f t="shared" si="4"/>
        <v/>
      </c>
      <c r="S119" s="5" t="str">
        <f>IF(OR($C119="",$O119=""),"",NETWORKDAYS.INTL($C119,$O119,Settings!$B$7)-1)</f>
        <v/>
      </c>
      <c r="T119" s="5" t="str">
        <f>IF($S119="","",IF($S119&lt;=Settings!$B$6,"نعم","متأخر"))</f>
        <v/>
      </c>
      <c r="U119" s="5" t="str">
        <f t="shared" si="5"/>
        <v/>
      </c>
      <c r="V119" s="14"/>
      <c r="W119" s="12"/>
    </row>
    <row r="120" spans="1:23" ht="18" x14ac:dyDescent="0.25">
      <c r="A120" s="5" t="str">
        <f t="shared" si="3"/>
        <v/>
      </c>
      <c r="B120" s="12"/>
      <c r="C120" s="13"/>
      <c r="D120" s="14"/>
      <c r="E120" s="15" t="str">
        <f>IF($D120="","",IFERROR(INDEX(Requirements!$A$5:$A$55,MATCH($D120,Requirements!$D$5:$D$55,0)),"غير موجودة"))</f>
        <v/>
      </c>
      <c r="F120" s="16" t="str">
        <f>IF($D120="","",IFERROR(INDEX(Requirements!$R$5:$R$55,MATCH($D120,Requirements!$D$5:$D$55,0)),""))</f>
        <v/>
      </c>
      <c r="G120" s="16" t="str">
        <f>IF($D120="","",IFERROR(INDEX(Requirements!$K$5:$K$55,MATCH($D120,Requirements!$D$5:$D$55,0))&amp;CHAR(10)&amp;"المعدل: "&amp;INDEX(Requirements!$L$5:$L$55,MATCH($D120,Requirements!$D$5:$D$55,0))&amp;CHAR(10)&amp;"القبول: "&amp;INDEX(Requirements!$M$5:$M$55,MATCH($D120,Requirements!$D$5:$D$55,0)),""))</f>
        <v/>
      </c>
      <c r="H120" s="12"/>
      <c r="I120" s="12"/>
      <c r="J120" s="12"/>
      <c r="K120" s="12"/>
      <c r="L120" s="12"/>
      <c r="M120" s="12"/>
      <c r="N120" s="13"/>
      <c r="O120" s="13"/>
      <c r="P120" s="12"/>
      <c r="Q120" s="15" t="str">
        <f>IF($P120="","",IFERROR(INDEX(Settings!$B$11:$B$14,MATCH($P120,Settings!$A$11:$A$14,0)),""))</f>
        <v/>
      </c>
      <c r="R120" s="5" t="str">
        <f t="shared" si="4"/>
        <v/>
      </c>
      <c r="S120" s="5" t="str">
        <f>IF(OR($C120="",$O120=""),"",NETWORKDAYS.INTL($C120,$O120,Settings!$B$7)-1)</f>
        <v/>
      </c>
      <c r="T120" s="5" t="str">
        <f>IF($S120="","",IF($S120&lt;=Settings!$B$6,"نعم","متأخر"))</f>
        <v/>
      </c>
      <c r="U120" s="5" t="str">
        <f t="shared" si="5"/>
        <v/>
      </c>
      <c r="V120" s="14"/>
      <c r="W120" s="12"/>
    </row>
    <row r="121" spans="1:23" ht="18" x14ac:dyDescent="0.25">
      <c r="A121" s="5" t="str">
        <f t="shared" si="3"/>
        <v/>
      </c>
      <c r="B121" s="12"/>
      <c r="C121" s="13"/>
      <c r="D121" s="14"/>
      <c r="E121" s="15" t="str">
        <f>IF($D121="","",IFERROR(INDEX(Requirements!$A$5:$A$55,MATCH($D121,Requirements!$D$5:$D$55,0)),"غير موجودة"))</f>
        <v/>
      </c>
      <c r="F121" s="16" t="str">
        <f>IF($D121="","",IFERROR(INDEX(Requirements!$R$5:$R$55,MATCH($D121,Requirements!$D$5:$D$55,0)),""))</f>
        <v/>
      </c>
      <c r="G121" s="16" t="str">
        <f>IF($D121="","",IFERROR(INDEX(Requirements!$K$5:$K$55,MATCH($D121,Requirements!$D$5:$D$55,0))&amp;CHAR(10)&amp;"المعدل: "&amp;INDEX(Requirements!$L$5:$L$55,MATCH($D121,Requirements!$D$5:$D$55,0))&amp;CHAR(10)&amp;"القبول: "&amp;INDEX(Requirements!$M$5:$M$55,MATCH($D121,Requirements!$D$5:$D$55,0)),""))</f>
        <v/>
      </c>
      <c r="H121" s="12"/>
      <c r="I121" s="12"/>
      <c r="J121" s="12"/>
      <c r="K121" s="12"/>
      <c r="L121" s="12"/>
      <c r="M121" s="12"/>
      <c r="N121" s="13"/>
      <c r="O121" s="13"/>
      <c r="P121" s="12"/>
      <c r="Q121" s="15" t="str">
        <f>IF($P121="","",IFERROR(INDEX(Settings!$B$11:$B$14,MATCH($P121,Settings!$A$11:$A$14,0)),""))</f>
        <v/>
      </c>
      <c r="R121" s="5" t="str">
        <f t="shared" si="4"/>
        <v/>
      </c>
      <c r="S121" s="5" t="str">
        <f>IF(OR($C121="",$O121=""),"",NETWORKDAYS.INTL($C121,$O121,Settings!$B$7)-1)</f>
        <v/>
      </c>
      <c r="T121" s="5" t="str">
        <f>IF($S121="","",IF($S121&lt;=Settings!$B$6,"نعم","متأخر"))</f>
        <v/>
      </c>
      <c r="U121" s="5" t="str">
        <f t="shared" si="5"/>
        <v/>
      </c>
      <c r="V121" s="14"/>
      <c r="W121" s="12"/>
    </row>
    <row r="122" spans="1:23" ht="18" x14ac:dyDescent="0.25">
      <c r="A122" s="5" t="str">
        <f t="shared" si="3"/>
        <v/>
      </c>
      <c r="B122" s="12"/>
      <c r="C122" s="13"/>
      <c r="D122" s="14"/>
      <c r="E122" s="15" t="str">
        <f>IF($D122="","",IFERROR(INDEX(Requirements!$A$5:$A$55,MATCH($D122,Requirements!$D$5:$D$55,0)),"غير موجودة"))</f>
        <v/>
      </c>
      <c r="F122" s="16" t="str">
        <f>IF($D122="","",IFERROR(INDEX(Requirements!$R$5:$R$55,MATCH($D122,Requirements!$D$5:$D$55,0)),""))</f>
        <v/>
      </c>
      <c r="G122" s="16" t="str">
        <f>IF($D122="","",IFERROR(INDEX(Requirements!$K$5:$K$55,MATCH($D122,Requirements!$D$5:$D$55,0))&amp;CHAR(10)&amp;"المعدل: "&amp;INDEX(Requirements!$L$5:$L$55,MATCH($D122,Requirements!$D$5:$D$55,0))&amp;CHAR(10)&amp;"القبول: "&amp;INDEX(Requirements!$M$5:$M$55,MATCH($D122,Requirements!$D$5:$D$55,0)),""))</f>
        <v/>
      </c>
      <c r="H122" s="12"/>
      <c r="I122" s="12"/>
      <c r="J122" s="12"/>
      <c r="K122" s="12"/>
      <c r="L122" s="12"/>
      <c r="M122" s="12"/>
      <c r="N122" s="13"/>
      <c r="O122" s="13"/>
      <c r="P122" s="12"/>
      <c r="Q122" s="15" t="str">
        <f>IF($P122="","",IFERROR(INDEX(Settings!$B$11:$B$14,MATCH($P122,Settings!$A$11:$A$14,0)),""))</f>
        <v/>
      </c>
      <c r="R122" s="5" t="str">
        <f t="shared" si="4"/>
        <v/>
      </c>
      <c r="S122" s="5" t="str">
        <f>IF(OR($C122="",$O122=""),"",NETWORKDAYS.INTL($C122,$O122,Settings!$B$7)-1)</f>
        <v/>
      </c>
      <c r="T122" s="5" t="str">
        <f>IF($S122="","",IF($S122&lt;=Settings!$B$6,"نعم","متأخر"))</f>
        <v/>
      </c>
      <c r="U122" s="5" t="str">
        <f t="shared" si="5"/>
        <v/>
      </c>
      <c r="V122" s="14"/>
      <c r="W122" s="12"/>
    </row>
    <row r="123" spans="1:23" ht="18" x14ac:dyDescent="0.25">
      <c r="A123" s="5" t="str">
        <f t="shared" si="3"/>
        <v/>
      </c>
      <c r="B123" s="12"/>
      <c r="C123" s="13"/>
      <c r="D123" s="14"/>
      <c r="E123" s="15" t="str">
        <f>IF($D123="","",IFERROR(INDEX(Requirements!$A$5:$A$55,MATCH($D123,Requirements!$D$5:$D$55,0)),"غير موجودة"))</f>
        <v/>
      </c>
      <c r="F123" s="16" t="str">
        <f>IF($D123="","",IFERROR(INDEX(Requirements!$R$5:$R$55,MATCH($D123,Requirements!$D$5:$D$55,0)),""))</f>
        <v/>
      </c>
      <c r="G123" s="16" t="str">
        <f>IF($D123="","",IFERROR(INDEX(Requirements!$K$5:$K$55,MATCH($D123,Requirements!$D$5:$D$55,0))&amp;CHAR(10)&amp;"المعدل: "&amp;INDEX(Requirements!$L$5:$L$55,MATCH($D123,Requirements!$D$5:$D$55,0))&amp;CHAR(10)&amp;"القبول: "&amp;INDEX(Requirements!$M$5:$M$55,MATCH($D123,Requirements!$D$5:$D$55,0)),""))</f>
        <v/>
      </c>
      <c r="H123" s="12"/>
      <c r="I123" s="12"/>
      <c r="J123" s="12"/>
      <c r="K123" s="12"/>
      <c r="L123" s="12"/>
      <c r="M123" s="12"/>
      <c r="N123" s="13"/>
      <c r="O123" s="13"/>
      <c r="P123" s="12"/>
      <c r="Q123" s="15" t="str">
        <f>IF($P123="","",IFERROR(INDEX(Settings!$B$11:$B$14,MATCH($P123,Settings!$A$11:$A$14,0)),""))</f>
        <v/>
      </c>
      <c r="R123" s="5" t="str">
        <f t="shared" si="4"/>
        <v/>
      </c>
      <c r="S123" s="5" t="str">
        <f>IF(OR($C123="",$O123=""),"",NETWORKDAYS.INTL($C123,$O123,Settings!$B$7)-1)</f>
        <v/>
      </c>
      <c r="T123" s="5" t="str">
        <f>IF($S123="","",IF($S123&lt;=Settings!$B$6,"نعم","متأخر"))</f>
        <v/>
      </c>
      <c r="U123" s="5" t="str">
        <f t="shared" si="5"/>
        <v/>
      </c>
      <c r="V123" s="14"/>
      <c r="W123" s="12"/>
    </row>
    <row r="124" spans="1:23" ht="18" x14ac:dyDescent="0.25">
      <c r="A124" s="5" t="str">
        <f t="shared" si="3"/>
        <v/>
      </c>
      <c r="B124" s="12"/>
      <c r="C124" s="13"/>
      <c r="D124" s="14"/>
      <c r="E124" s="15" t="str">
        <f>IF($D124="","",IFERROR(INDEX(Requirements!$A$5:$A$55,MATCH($D124,Requirements!$D$5:$D$55,0)),"غير موجودة"))</f>
        <v/>
      </c>
      <c r="F124" s="16" t="str">
        <f>IF($D124="","",IFERROR(INDEX(Requirements!$R$5:$R$55,MATCH($D124,Requirements!$D$5:$D$55,0)),""))</f>
        <v/>
      </c>
      <c r="G124" s="16" t="str">
        <f>IF($D124="","",IFERROR(INDEX(Requirements!$K$5:$K$55,MATCH($D124,Requirements!$D$5:$D$55,0))&amp;CHAR(10)&amp;"المعدل: "&amp;INDEX(Requirements!$L$5:$L$55,MATCH($D124,Requirements!$D$5:$D$55,0))&amp;CHAR(10)&amp;"القبول: "&amp;INDEX(Requirements!$M$5:$M$55,MATCH($D124,Requirements!$D$5:$D$55,0)),""))</f>
        <v/>
      </c>
      <c r="H124" s="12"/>
      <c r="I124" s="12"/>
      <c r="J124" s="12"/>
      <c r="K124" s="12"/>
      <c r="L124" s="12"/>
      <c r="M124" s="12"/>
      <c r="N124" s="13"/>
      <c r="O124" s="13"/>
      <c r="P124" s="12"/>
      <c r="Q124" s="15" t="str">
        <f>IF($P124="","",IFERROR(INDEX(Settings!$B$11:$B$14,MATCH($P124,Settings!$A$11:$A$14,0)),""))</f>
        <v/>
      </c>
      <c r="R124" s="5" t="str">
        <f t="shared" si="4"/>
        <v/>
      </c>
      <c r="S124" s="5" t="str">
        <f>IF(OR($C124="",$O124=""),"",NETWORKDAYS.INTL($C124,$O124,Settings!$B$7)-1)</f>
        <v/>
      </c>
      <c r="T124" s="5" t="str">
        <f>IF($S124="","",IF($S124&lt;=Settings!$B$6,"نعم","متأخر"))</f>
        <v/>
      </c>
      <c r="U124" s="5" t="str">
        <f t="shared" si="5"/>
        <v/>
      </c>
      <c r="V124" s="14"/>
      <c r="W124" s="12"/>
    </row>
    <row r="125" spans="1:23" ht="18" x14ac:dyDescent="0.25">
      <c r="A125" s="5" t="str">
        <f t="shared" si="3"/>
        <v/>
      </c>
      <c r="B125" s="12"/>
      <c r="C125" s="13"/>
      <c r="D125" s="14"/>
      <c r="E125" s="15" t="str">
        <f>IF($D125="","",IFERROR(INDEX(Requirements!$A$5:$A$55,MATCH($D125,Requirements!$D$5:$D$55,0)),"غير موجودة"))</f>
        <v/>
      </c>
      <c r="F125" s="16" t="str">
        <f>IF($D125="","",IFERROR(INDEX(Requirements!$R$5:$R$55,MATCH($D125,Requirements!$D$5:$D$55,0)),""))</f>
        <v/>
      </c>
      <c r="G125" s="16" t="str">
        <f>IF($D125="","",IFERROR(INDEX(Requirements!$K$5:$K$55,MATCH($D125,Requirements!$D$5:$D$55,0))&amp;CHAR(10)&amp;"المعدل: "&amp;INDEX(Requirements!$L$5:$L$55,MATCH($D125,Requirements!$D$5:$D$55,0))&amp;CHAR(10)&amp;"القبول: "&amp;INDEX(Requirements!$M$5:$M$55,MATCH($D125,Requirements!$D$5:$D$55,0)),""))</f>
        <v/>
      </c>
      <c r="H125" s="12"/>
      <c r="I125" s="12"/>
      <c r="J125" s="12"/>
      <c r="K125" s="12"/>
      <c r="L125" s="12"/>
      <c r="M125" s="12"/>
      <c r="N125" s="13"/>
      <c r="O125" s="13"/>
      <c r="P125" s="12"/>
      <c r="Q125" s="15" t="str">
        <f>IF($P125="","",IFERROR(INDEX(Settings!$B$11:$B$14,MATCH($P125,Settings!$A$11:$A$14,0)),""))</f>
        <v/>
      </c>
      <c r="R125" s="5" t="str">
        <f t="shared" si="4"/>
        <v/>
      </c>
      <c r="S125" s="5" t="str">
        <f>IF(OR($C125="",$O125=""),"",NETWORKDAYS.INTL($C125,$O125,Settings!$B$7)-1)</f>
        <v/>
      </c>
      <c r="T125" s="5" t="str">
        <f>IF($S125="","",IF($S125&lt;=Settings!$B$6,"نعم","متأخر"))</f>
        <v/>
      </c>
      <c r="U125" s="5" t="str">
        <f t="shared" si="5"/>
        <v/>
      </c>
      <c r="V125" s="14"/>
      <c r="W125" s="12"/>
    </row>
    <row r="126" spans="1:23" ht="18" x14ac:dyDescent="0.25">
      <c r="A126" s="5" t="str">
        <f t="shared" si="3"/>
        <v/>
      </c>
      <c r="B126" s="12"/>
      <c r="C126" s="13"/>
      <c r="D126" s="14"/>
      <c r="E126" s="15" t="str">
        <f>IF($D126="","",IFERROR(INDEX(Requirements!$A$5:$A$55,MATCH($D126,Requirements!$D$5:$D$55,0)),"غير موجودة"))</f>
        <v/>
      </c>
      <c r="F126" s="16" t="str">
        <f>IF($D126="","",IFERROR(INDEX(Requirements!$R$5:$R$55,MATCH($D126,Requirements!$D$5:$D$55,0)),""))</f>
        <v/>
      </c>
      <c r="G126" s="16" t="str">
        <f>IF($D126="","",IFERROR(INDEX(Requirements!$K$5:$K$55,MATCH($D126,Requirements!$D$5:$D$55,0))&amp;CHAR(10)&amp;"المعدل: "&amp;INDEX(Requirements!$L$5:$L$55,MATCH($D126,Requirements!$D$5:$D$55,0))&amp;CHAR(10)&amp;"القبول: "&amp;INDEX(Requirements!$M$5:$M$55,MATCH($D126,Requirements!$D$5:$D$55,0)),""))</f>
        <v/>
      </c>
      <c r="H126" s="12"/>
      <c r="I126" s="12"/>
      <c r="J126" s="12"/>
      <c r="K126" s="12"/>
      <c r="L126" s="12"/>
      <c r="M126" s="12"/>
      <c r="N126" s="13"/>
      <c r="O126" s="13"/>
      <c r="P126" s="12"/>
      <c r="Q126" s="15" t="str">
        <f>IF($P126="","",IFERROR(INDEX(Settings!$B$11:$B$14,MATCH($P126,Settings!$A$11:$A$14,0)),""))</f>
        <v/>
      </c>
      <c r="R126" s="5" t="str">
        <f t="shared" si="4"/>
        <v/>
      </c>
      <c r="S126" s="5" t="str">
        <f>IF(OR($C126="",$O126=""),"",NETWORKDAYS.INTL($C126,$O126,Settings!$B$7)-1)</f>
        <v/>
      </c>
      <c r="T126" s="5" t="str">
        <f>IF($S126="","",IF($S126&lt;=Settings!$B$6,"نعم","متأخر"))</f>
        <v/>
      </c>
      <c r="U126" s="5" t="str">
        <f t="shared" si="5"/>
        <v/>
      </c>
      <c r="V126" s="14"/>
      <c r="W126" s="12"/>
    </row>
    <row r="127" spans="1:23" ht="18" x14ac:dyDescent="0.25">
      <c r="A127" s="5" t="str">
        <f t="shared" si="3"/>
        <v/>
      </c>
      <c r="B127" s="12"/>
      <c r="C127" s="13"/>
      <c r="D127" s="14"/>
      <c r="E127" s="15" t="str">
        <f>IF($D127="","",IFERROR(INDEX(Requirements!$A$5:$A$55,MATCH($D127,Requirements!$D$5:$D$55,0)),"غير موجودة"))</f>
        <v/>
      </c>
      <c r="F127" s="16" t="str">
        <f>IF($D127="","",IFERROR(INDEX(Requirements!$R$5:$R$55,MATCH($D127,Requirements!$D$5:$D$55,0)),""))</f>
        <v/>
      </c>
      <c r="G127" s="16" t="str">
        <f>IF($D127="","",IFERROR(INDEX(Requirements!$K$5:$K$55,MATCH($D127,Requirements!$D$5:$D$55,0))&amp;CHAR(10)&amp;"المعدل: "&amp;INDEX(Requirements!$L$5:$L$55,MATCH($D127,Requirements!$D$5:$D$55,0))&amp;CHAR(10)&amp;"القبول: "&amp;INDEX(Requirements!$M$5:$M$55,MATCH($D127,Requirements!$D$5:$D$55,0)),""))</f>
        <v/>
      </c>
      <c r="H127" s="12"/>
      <c r="I127" s="12"/>
      <c r="J127" s="12"/>
      <c r="K127" s="12"/>
      <c r="L127" s="12"/>
      <c r="M127" s="12"/>
      <c r="N127" s="13"/>
      <c r="O127" s="13"/>
      <c r="P127" s="12"/>
      <c r="Q127" s="15" t="str">
        <f>IF($P127="","",IFERROR(INDEX(Settings!$B$11:$B$14,MATCH($P127,Settings!$A$11:$A$14,0)),""))</f>
        <v/>
      </c>
      <c r="R127" s="5" t="str">
        <f t="shared" si="4"/>
        <v/>
      </c>
      <c r="S127" s="5" t="str">
        <f>IF(OR($C127="",$O127=""),"",NETWORKDAYS.INTL($C127,$O127,Settings!$B$7)-1)</f>
        <v/>
      </c>
      <c r="T127" s="5" t="str">
        <f>IF($S127="","",IF($S127&lt;=Settings!$B$6,"نعم","متأخر"))</f>
        <v/>
      </c>
      <c r="U127" s="5" t="str">
        <f t="shared" si="5"/>
        <v/>
      </c>
      <c r="V127" s="14"/>
      <c r="W127" s="12"/>
    </row>
    <row r="128" spans="1:23" ht="18" x14ac:dyDescent="0.25">
      <c r="A128" s="5" t="str">
        <f t="shared" si="3"/>
        <v/>
      </c>
      <c r="B128" s="12"/>
      <c r="C128" s="13"/>
      <c r="D128" s="14"/>
      <c r="E128" s="15" t="str">
        <f>IF($D128="","",IFERROR(INDEX(Requirements!$A$5:$A$55,MATCH($D128,Requirements!$D$5:$D$55,0)),"غير موجودة"))</f>
        <v/>
      </c>
      <c r="F128" s="16" t="str">
        <f>IF($D128="","",IFERROR(INDEX(Requirements!$R$5:$R$55,MATCH($D128,Requirements!$D$5:$D$55,0)),""))</f>
        <v/>
      </c>
      <c r="G128" s="16" t="str">
        <f>IF($D128="","",IFERROR(INDEX(Requirements!$K$5:$K$55,MATCH($D128,Requirements!$D$5:$D$55,0))&amp;CHAR(10)&amp;"المعدل: "&amp;INDEX(Requirements!$L$5:$L$55,MATCH($D128,Requirements!$D$5:$D$55,0))&amp;CHAR(10)&amp;"القبول: "&amp;INDEX(Requirements!$M$5:$M$55,MATCH($D128,Requirements!$D$5:$D$55,0)),""))</f>
        <v/>
      </c>
      <c r="H128" s="12"/>
      <c r="I128" s="12"/>
      <c r="J128" s="12"/>
      <c r="K128" s="12"/>
      <c r="L128" s="12"/>
      <c r="M128" s="12"/>
      <c r="N128" s="13"/>
      <c r="O128" s="13"/>
      <c r="P128" s="12"/>
      <c r="Q128" s="15" t="str">
        <f>IF($P128="","",IFERROR(INDEX(Settings!$B$11:$B$14,MATCH($P128,Settings!$A$11:$A$14,0)),""))</f>
        <v/>
      </c>
      <c r="R128" s="5" t="str">
        <f t="shared" si="4"/>
        <v/>
      </c>
      <c r="S128" s="5" t="str">
        <f>IF(OR($C128="",$O128=""),"",NETWORKDAYS.INTL($C128,$O128,Settings!$B$7)-1)</f>
        <v/>
      </c>
      <c r="T128" s="5" t="str">
        <f>IF($S128="","",IF($S128&lt;=Settings!$B$6,"نعم","متأخر"))</f>
        <v/>
      </c>
      <c r="U128" s="5" t="str">
        <f t="shared" si="5"/>
        <v/>
      </c>
      <c r="V128" s="14"/>
      <c r="W128" s="12"/>
    </row>
    <row r="129" spans="1:23" ht="18" x14ac:dyDescent="0.25">
      <c r="A129" s="5" t="str">
        <f t="shared" si="3"/>
        <v/>
      </c>
      <c r="B129" s="12"/>
      <c r="C129" s="13"/>
      <c r="D129" s="14"/>
      <c r="E129" s="15" t="str">
        <f>IF($D129="","",IFERROR(INDEX(Requirements!$A$5:$A$55,MATCH($D129,Requirements!$D$5:$D$55,0)),"غير موجودة"))</f>
        <v/>
      </c>
      <c r="F129" s="16" t="str">
        <f>IF($D129="","",IFERROR(INDEX(Requirements!$R$5:$R$55,MATCH($D129,Requirements!$D$5:$D$55,0)),""))</f>
        <v/>
      </c>
      <c r="G129" s="16" t="str">
        <f>IF($D129="","",IFERROR(INDEX(Requirements!$K$5:$K$55,MATCH($D129,Requirements!$D$5:$D$55,0))&amp;CHAR(10)&amp;"المعدل: "&amp;INDEX(Requirements!$L$5:$L$55,MATCH($D129,Requirements!$D$5:$D$55,0))&amp;CHAR(10)&amp;"القبول: "&amp;INDEX(Requirements!$M$5:$M$55,MATCH($D129,Requirements!$D$5:$D$55,0)),""))</f>
        <v/>
      </c>
      <c r="H129" s="12"/>
      <c r="I129" s="12"/>
      <c r="J129" s="12"/>
      <c r="K129" s="12"/>
      <c r="L129" s="12"/>
      <c r="M129" s="12"/>
      <c r="N129" s="13"/>
      <c r="O129" s="13"/>
      <c r="P129" s="12"/>
      <c r="Q129" s="15" t="str">
        <f>IF($P129="","",IFERROR(INDEX(Settings!$B$11:$B$14,MATCH($P129,Settings!$A$11:$A$14,0)),""))</f>
        <v/>
      </c>
      <c r="R129" s="5" t="str">
        <f t="shared" si="4"/>
        <v/>
      </c>
      <c r="S129" s="5" t="str">
        <f>IF(OR($C129="",$O129=""),"",NETWORKDAYS.INTL($C129,$O129,Settings!$B$7)-1)</f>
        <v/>
      </c>
      <c r="T129" s="5" t="str">
        <f>IF($S129="","",IF($S129&lt;=Settings!$B$6,"نعم","متأخر"))</f>
        <v/>
      </c>
      <c r="U129" s="5" t="str">
        <f t="shared" si="5"/>
        <v/>
      </c>
      <c r="V129" s="14"/>
      <c r="W129" s="12"/>
    </row>
    <row r="130" spans="1:23" ht="18" x14ac:dyDescent="0.25">
      <c r="A130" s="5" t="str">
        <f t="shared" si="3"/>
        <v/>
      </c>
      <c r="B130" s="12"/>
      <c r="C130" s="13"/>
      <c r="D130" s="14"/>
      <c r="E130" s="15" t="str">
        <f>IF($D130="","",IFERROR(INDEX(Requirements!$A$5:$A$55,MATCH($D130,Requirements!$D$5:$D$55,0)),"غير موجودة"))</f>
        <v/>
      </c>
      <c r="F130" s="16" t="str">
        <f>IF($D130="","",IFERROR(INDEX(Requirements!$R$5:$R$55,MATCH($D130,Requirements!$D$5:$D$55,0)),""))</f>
        <v/>
      </c>
      <c r="G130" s="16" t="str">
        <f>IF($D130="","",IFERROR(INDEX(Requirements!$K$5:$K$55,MATCH($D130,Requirements!$D$5:$D$55,0))&amp;CHAR(10)&amp;"المعدل: "&amp;INDEX(Requirements!$L$5:$L$55,MATCH($D130,Requirements!$D$5:$D$55,0))&amp;CHAR(10)&amp;"القبول: "&amp;INDEX(Requirements!$M$5:$M$55,MATCH($D130,Requirements!$D$5:$D$55,0)),""))</f>
        <v/>
      </c>
      <c r="H130" s="12"/>
      <c r="I130" s="12"/>
      <c r="J130" s="12"/>
      <c r="K130" s="12"/>
      <c r="L130" s="12"/>
      <c r="M130" s="12"/>
      <c r="N130" s="13"/>
      <c r="O130" s="13"/>
      <c r="P130" s="12"/>
      <c r="Q130" s="15" t="str">
        <f>IF($P130="","",IFERROR(INDEX(Settings!$B$11:$B$14,MATCH($P130,Settings!$A$11:$A$14,0)),""))</f>
        <v/>
      </c>
      <c r="R130" s="5" t="str">
        <f t="shared" si="4"/>
        <v/>
      </c>
      <c r="S130" s="5" t="str">
        <f>IF(OR($C130="",$O130=""),"",NETWORKDAYS.INTL($C130,$O130,Settings!$B$7)-1)</f>
        <v/>
      </c>
      <c r="T130" s="5" t="str">
        <f>IF($S130="","",IF($S130&lt;=Settings!$B$6,"نعم","متأخر"))</f>
        <v/>
      </c>
      <c r="U130" s="5" t="str">
        <f t="shared" si="5"/>
        <v/>
      </c>
      <c r="V130" s="14"/>
      <c r="W130" s="12"/>
    </row>
    <row r="131" spans="1:23" ht="18" x14ac:dyDescent="0.25">
      <c r="A131" s="5" t="str">
        <f t="shared" si="3"/>
        <v/>
      </c>
      <c r="B131" s="12"/>
      <c r="C131" s="13"/>
      <c r="D131" s="14"/>
      <c r="E131" s="15" t="str">
        <f>IF($D131="","",IFERROR(INDEX(Requirements!$A$5:$A$55,MATCH($D131,Requirements!$D$5:$D$55,0)),"غير موجودة"))</f>
        <v/>
      </c>
      <c r="F131" s="16" t="str">
        <f>IF($D131="","",IFERROR(INDEX(Requirements!$R$5:$R$55,MATCH($D131,Requirements!$D$5:$D$55,0)),""))</f>
        <v/>
      </c>
      <c r="G131" s="16" t="str">
        <f>IF($D131="","",IFERROR(INDEX(Requirements!$K$5:$K$55,MATCH($D131,Requirements!$D$5:$D$55,0))&amp;CHAR(10)&amp;"المعدل: "&amp;INDEX(Requirements!$L$5:$L$55,MATCH($D131,Requirements!$D$5:$D$55,0))&amp;CHAR(10)&amp;"القبول: "&amp;INDEX(Requirements!$M$5:$M$55,MATCH($D131,Requirements!$D$5:$D$55,0)),""))</f>
        <v/>
      </c>
      <c r="H131" s="12"/>
      <c r="I131" s="12"/>
      <c r="J131" s="12"/>
      <c r="K131" s="12"/>
      <c r="L131" s="12"/>
      <c r="M131" s="12"/>
      <c r="N131" s="13"/>
      <c r="O131" s="13"/>
      <c r="P131" s="12"/>
      <c r="Q131" s="15" t="str">
        <f>IF($P131="","",IFERROR(INDEX(Settings!$B$11:$B$14,MATCH($P131,Settings!$A$11:$A$14,0)),""))</f>
        <v/>
      </c>
      <c r="R131" s="5" t="str">
        <f t="shared" si="4"/>
        <v/>
      </c>
      <c r="S131" s="5" t="str">
        <f>IF(OR($C131="",$O131=""),"",NETWORKDAYS.INTL($C131,$O131,Settings!$B$7)-1)</f>
        <v/>
      </c>
      <c r="T131" s="5" t="str">
        <f>IF($S131="","",IF($S131&lt;=Settings!$B$6,"نعم","متأخر"))</f>
        <v/>
      </c>
      <c r="U131" s="5" t="str">
        <f t="shared" si="5"/>
        <v/>
      </c>
      <c r="V131" s="14"/>
      <c r="W131" s="12"/>
    </row>
    <row r="132" spans="1:23" ht="18" x14ac:dyDescent="0.25">
      <c r="A132" s="5" t="str">
        <f t="shared" si="3"/>
        <v/>
      </c>
      <c r="B132" s="12"/>
      <c r="C132" s="13"/>
      <c r="D132" s="14"/>
      <c r="E132" s="15" t="str">
        <f>IF($D132="","",IFERROR(INDEX(Requirements!$A$5:$A$55,MATCH($D132,Requirements!$D$5:$D$55,0)),"غير موجودة"))</f>
        <v/>
      </c>
      <c r="F132" s="16" t="str">
        <f>IF($D132="","",IFERROR(INDEX(Requirements!$R$5:$R$55,MATCH($D132,Requirements!$D$5:$D$55,0)),""))</f>
        <v/>
      </c>
      <c r="G132" s="16" t="str">
        <f>IF($D132="","",IFERROR(INDEX(Requirements!$K$5:$K$55,MATCH($D132,Requirements!$D$5:$D$55,0))&amp;CHAR(10)&amp;"المعدل: "&amp;INDEX(Requirements!$L$5:$L$55,MATCH($D132,Requirements!$D$5:$D$55,0))&amp;CHAR(10)&amp;"القبول: "&amp;INDEX(Requirements!$M$5:$M$55,MATCH($D132,Requirements!$D$5:$D$55,0)),""))</f>
        <v/>
      </c>
      <c r="H132" s="12"/>
      <c r="I132" s="12"/>
      <c r="J132" s="12"/>
      <c r="K132" s="12"/>
      <c r="L132" s="12"/>
      <c r="M132" s="12"/>
      <c r="N132" s="13"/>
      <c r="O132" s="13"/>
      <c r="P132" s="12"/>
      <c r="Q132" s="15" t="str">
        <f>IF($P132="","",IFERROR(INDEX(Settings!$B$11:$B$14,MATCH($P132,Settings!$A$11:$A$14,0)),""))</f>
        <v/>
      </c>
      <c r="R132" s="5" t="str">
        <f t="shared" si="4"/>
        <v/>
      </c>
      <c r="S132" s="5" t="str">
        <f>IF(OR($C132="",$O132=""),"",NETWORKDAYS.INTL($C132,$O132,Settings!$B$7)-1)</f>
        <v/>
      </c>
      <c r="T132" s="5" t="str">
        <f>IF($S132="","",IF($S132&lt;=Settings!$B$6,"نعم","متأخر"))</f>
        <v/>
      </c>
      <c r="U132" s="5" t="str">
        <f t="shared" si="5"/>
        <v/>
      </c>
      <c r="V132" s="14"/>
      <c r="W132" s="12"/>
    </row>
    <row r="133" spans="1:23" ht="18" x14ac:dyDescent="0.25">
      <c r="A133" s="5" t="str">
        <f t="shared" si="3"/>
        <v/>
      </c>
      <c r="B133" s="12"/>
      <c r="C133" s="13"/>
      <c r="D133" s="14"/>
      <c r="E133" s="15" t="str">
        <f>IF($D133="","",IFERROR(INDEX(Requirements!$A$5:$A$55,MATCH($D133,Requirements!$D$5:$D$55,0)),"غير موجودة"))</f>
        <v/>
      </c>
      <c r="F133" s="16" t="str">
        <f>IF($D133="","",IFERROR(INDEX(Requirements!$R$5:$R$55,MATCH($D133,Requirements!$D$5:$D$55,0)),""))</f>
        <v/>
      </c>
      <c r="G133" s="16" t="str">
        <f>IF($D133="","",IFERROR(INDEX(Requirements!$K$5:$K$55,MATCH($D133,Requirements!$D$5:$D$55,0))&amp;CHAR(10)&amp;"المعدل: "&amp;INDEX(Requirements!$L$5:$L$55,MATCH($D133,Requirements!$D$5:$D$55,0))&amp;CHAR(10)&amp;"القبول: "&amp;INDEX(Requirements!$M$5:$M$55,MATCH($D133,Requirements!$D$5:$D$55,0)),""))</f>
        <v/>
      </c>
      <c r="H133" s="12"/>
      <c r="I133" s="12"/>
      <c r="J133" s="12"/>
      <c r="K133" s="12"/>
      <c r="L133" s="12"/>
      <c r="M133" s="12"/>
      <c r="N133" s="13"/>
      <c r="O133" s="13"/>
      <c r="P133" s="12"/>
      <c r="Q133" s="15" t="str">
        <f>IF($P133="","",IFERROR(INDEX(Settings!$B$11:$B$14,MATCH($P133,Settings!$A$11:$A$14,0)),""))</f>
        <v/>
      </c>
      <c r="R133" s="5" t="str">
        <f t="shared" si="4"/>
        <v/>
      </c>
      <c r="S133" s="5" t="str">
        <f>IF(OR($C133="",$O133=""),"",NETWORKDAYS.INTL($C133,$O133,Settings!$B$7)-1)</f>
        <v/>
      </c>
      <c r="T133" s="5" t="str">
        <f>IF($S133="","",IF($S133&lt;=Settings!$B$6,"نعم","متأخر"))</f>
        <v/>
      </c>
      <c r="U133" s="5" t="str">
        <f t="shared" si="5"/>
        <v/>
      </c>
      <c r="V133" s="14"/>
      <c r="W133" s="12"/>
    </row>
    <row r="134" spans="1:23" ht="18" x14ac:dyDescent="0.25">
      <c r="A134" s="5" t="str">
        <f t="shared" ref="A134:A197" si="6">IF($D134="","","MIR-"&amp;TEXT(ROW()-5,"000"))</f>
        <v/>
      </c>
      <c r="B134" s="12"/>
      <c r="C134" s="13"/>
      <c r="D134" s="14"/>
      <c r="E134" s="15" t="str">
        <f>IF($D134="","",IFERROR(INDEX(Requirements!$A$5:$A$55,MATCH($D134,Requirements!$D$5:$D$55,0)),"غير موجودة"))</f>
        <v/>
      </c>
      <c r="F134" s="16" t="str">
        <f>IF($D134="","",IFERROR(INDEX(Requirements!$R$5:$R$55,MATCH($D134,Requirements!$D$5:$D$55,0)),""))</f>
        <v/>
      </c>
      <c r="G134" s="16" t="str">
        <f>IF($D134="","",IFERROR(INDEX(Requirements!$K$5:$K$55,MATCH($D134,Requirements!$D$5:$D$55,0))&amp;CHAR(10)&amp;"المعدل: "&amp;INDEX(Requirements!$L$5:$L$55,MATCH($D134,Requirements!$D$5:$D$55,0))&amp;CHAR(10)&amp;"القبول: "&amp;INDEX(Requirements!$M$5:$M$55,MATCH($D134,Requirements!$D$5:$D$55,0)),""))</f>
        <v/>
      </c>
      <c r="H134" s="12"/>
      <c r="I134" s="12"/>
      <c r="J134" s="12"/>
      <c r="K134" s="12"/>
      <c r="L134" s="12"/>
      <c r="M134" s="12"/>
      <c r="N134" s="13"/>
      <c r="O134" s="13"/>
      <c r="P134" s="12"/>
      <c r="Q134" s="15" t="str">
        <f>IF($P134="","",IFERROR(INDEX(Settings!$B$11:$B$14,MATCH($P134,Settings!$A$11:$A$14,0)),""))</f>
        <v/>
      </c>
      <c r="R134" s="5" t="str">
        <f t="shared" ref="R134:R197" si="7">IF(OR($C134="",$O134=""),"",$O134-$C134)</f>
        <v/>
      </c>
      <c r="S134" s="5" t="str">
        <f>IF(OR($C134="",$O134=""),"",NETWORKDAYS.INTL($C134,$O134,Settings!$B$7)-1)</f>
        <v/>
      </c>
      <c r="T134" s="5" t="str">
        <f>IF($S134="","",IF($S134&lt;=Settings!$B$6,"نعم","متأخر"))</f>
        <v/>
      </c>
      <c r="U134" s="5" t="str">
        <f t="shared" ref="U134:U197" si="8">IF($D134="","",IF($P134="","قيد المراجعة",IF(OR($P134="A",$P134="B"),"مقبولة",IF($P134="C","يعاد التقديم","مرفوضة"))))</f>
        <v/>
      </c>
      <c r="V134" s="14"/>
      <c r="W134" s="12"/>
    </row>
    <row r="135" spans="1:23" ht="18" x14ac:dyDescent="0.25">
      <c r="A135" s="5" t="str">
        <f t="shared" si="6"/>
        <v/>
      </c>
      <c r="B135" s="12"/>
      <c r="C135" s="13"/>
      <c r="D135" s="14"/>
      <c r="E135" s="15" t="str">
        <f>IF($D135="","",IFERROR(INDEX(Requirements!$A$5:$A$55,MATCH($D135,Requirements!$D$5:$D$55,0)),"غير موجودة"))</f>
        <v/>
      </c>
      <c r="F135" s="16" t="str">
        <f>IF($D135="","",IFERROR(INDEX(Requirements!$R$5:$R$55,MATCH($D135,Requirements!$D$5:$D$55,0)),""))</f>
        <v/>
      </c>
      <c r="G135" s="16" t="str">
        <f>IF($D135="","",IFERROR(INDEX(Requirements!$K$5:$K$55,MATCH($D135,Requirements!$D$5:$D$55,0))&amp;CHAR(10)&amp;"المعدل: "&amp;INDEX(Requirements!$L$5:$L$55,MATCH($D135,Requirements!$D$5:$D$55,0))&amp;CHAR(10)&amp;"القبول: "&amp;INDEX(Requirements!$M$5:$M$55,MATCH($D135,Requirements!$D$5:$D$55,0)),""))</f>
        <v/>
      </c>
      <c r="H135" s="12"/>
      <c r="I135" s="12"/>
      <c r="J135" s="12"/>
      <c r="K135" s="12"/>
      <c r="L135" s="12"/>
      <c r="M135" s="12"/>
      <c r="N135" s="13"/>
      <c r="O135" s="13"/>
      <c r="P135" s="12"/>
      <c r="Q135" s="15" t="str">
        <f>IF($P135="","",IFERROR(INDEX(Settings!$B$11:$B$14,MATCH($P135,Settings!$A$11:$A$14,0)),""))</f>
        <v/>
      </c>
      <c r="R135" s="5" t="str">
        <f t="shared" si="7"/>
        <v/>
      </c>
      <c r="S135" s="5" t="str">
        <f>IF(OR($C135="",$O135=""),"",NETWORKDAYS.INTL($C135,$O135,Settings!$B$7)-1)</f>
        <v/>
      </c>
      <c r="T135" s="5" t="str">
        <f>IF($S135="","",IF($S135&lt;=Settings!$B$6,"نعم","متأخر"))</f>
        <v/>
      </c>
      <c r="U135" s="5" t="str">
        <f t="shared" si="8"/>
        <v/>
      </c>
      <c r="V135" s="14"/>
      <c r="W135" s="12"/>
    </row>
    <row r="136" spans="1:23" ht="18" x14ac:dyDescent="0.25">
      <c r="A136" s="5" t="str">
        <f t="shared" si="6"/>
        <v/>
      </c>
      <c r="B136" s="12"/>
      <c r="C136" s="13"/>
      <c r="D136" s="14"/>
      <c r="E136" s="15" t="str">
        <f>IF($D136="","",IFERROR(INDEX(Requirements!$A$5:$A$55,MATCH($D136,Requirements!$D$5:$D$55,0)),"غير موجودة"))</f>
        <v/>
      </c>
      <c r="F136" s="16" t="str">
        <f>IF($D136="","",IFERROR(INDEX(Requirements!$R$5:$R$55,MATCH($D136,Requirements!$D$5:$D$55,0)),""))</f>
        <v/>
      </c>
      <c r="G136" s="16" t="str">
        <f>IF($D136="","",IFERROR(INDEX(Requirements!$K$5:$K$55,MATCH($D136,Requirements!$D$5:$D$55,0))&amp;CHAR(10)&amp;"المعدل: "&amp;INDEX(Requirements!$L$5:$L$55,MATCH($D136,Requirements!$D$5:$D$55,0))&amp;CHAR(10)&amp;"القبول: "&amp;INDEX(Requirements!$M$5:$M$55,MATCH($D136,Requirements!$D$5:$D$55,0)),""))</f>
        <v/>
      </c>
      <c r="H136" s="12"/>
      <c r="I136" s="12"/>
      <c r="J136" s="12"/>
      <c r="K136" s="12"/>
      <c r="L136" s="12"/>
      <c r="M136" s="12"/>
      <c r="N136" s="13"/>
      <c r="O136" s="13"/>
      <c r="P136" s="12"/>
      <c r="Q136" s="15" t="str">
        <f>IF($P136="","",IFERROR(INDEX(Settings!$B$11:$B$14,MATCH($P136,Settings!$A$11:$A$14,0)),""))</f>
        <v/>
      </c>
      <c r="R136" s="5" t="str">
        <f t="shared" si="7"/>
        <v/>
      </c>
      <c r="S136" s="5" t="str">
        <f>IF(OR($C136="",$O136=""),"",NETWORKDAYS.INTL($C136,$O136,Settings!$B$7)-1)</f>
        <v/>
      </c>
      <c r="T136" s="5" t="str">
        <f>IF($S136="","",IF($S136&lt;=Settings!$B$6,"نعم","متأخر"))</f>
        <v/>
      </c>
      <c r="U136" s="5" t="str">
        <f t="shared" si="8"/>
        <v/>
      </c>
      <c r="V136" s="14"/>
      <c r="W136" s="12"/>
    </row>
    <row r="137" spans="1:23" ht="18" x14ac:dyDescent="0.25">
      <c r="A137" s="5" t="str">
        <f t="shared" si="6"/>
        <v/>
      </c>
      <c r="B137" s="12"/>
      <c r="C137" s="13"/>
      <c r="D137" s="14"/>
      <c r="E137" s="15" t="str">
        <f>IF($D137="","",IFERROR(INDEX(Requirements!$A$5:$A$55,MATCH($D137,Requirements!$D$5:$D$55,0)),"غير موجودة"))</f>
        <v/>
      </c>
      <c r="F137" s="16" t="str">
        <f>IF($D137="","",IFERROR(INDEX(Requirements!$R$5:$R$55,MATCH($D137,Requirements!$D$5:$D$55,0)),""))</f>
        <v/>
      </c>
      <c r="G137" s="16" t="str">
        <f>IF($D137="","",IFERROR(INDEX(Requirements!$K$5:$K$55,MATCH($D137,Requirements!$D$5:$D$55,0))&amp;CHAR(10)&amp;"المعدل: "&amp;INDEX(Requirements!$L$5:$L$55,MATCH($D137,Requirements!$D$5:$D$55,0))&amp;CHAR(10)&amp;"القبول: "&amp;INDEX(Requirements!$M$5:$M$55,MATCH($D137,Requirements!$D$5:$D$55,0)),""))</f>
        <v/>
      </c>
      <c r="H137" s="12"/>
      <c r="I137" s="12"/>
      <c r="J137" s="12"/>
      <c r="K137" s="12"/>
      <c r="L137" s="12"/>
      <c r="M137" s="12"/>
      <c r="N137" s="13"/>
      <c r="O137" s="13"/>
      <c r="P137" s="12"/>
      <c r="Q137" s="15" t="str">
        <f>IF($P137="","",IFERROR(INDEX(Settings!$B$11:$B$14,MATCH($P137,Settings!$A$11:$A$14,0)),""))</f>
        <v/>
      </c>
      <c r="R137" s="5" t="str">
        <f t="shared" si="7"/>
        <v/>
      </c>
      <c r="S137" s="5" t="str">
        <f>IF(OR($C137="",$O137=""),"",NETWORKDAYS.INTL($C137,$O137,Settings!$B$7)-1)</f>
        <v/>
      </c>
      <c r="T137" s="5" t="str">
        <f>IF($S137="","",IF($S137&lt;=Settings!$B$6,"نعم","متأخر"))</f>
        <v/>
      </c>
      <c r="U137" s="5" t="str">
        <f t="shared" si="8"/>
        <v/>
      </c>
      <c r="V137" s="14"/>
      <c r="W137" s="12"/>
    </row>
    <row r="138" spans="1:23" ht="18" x14ac:dyDescent="0.25">
      <c r="A138" s="5" t="str">
        <f t="shared" si="6"/>
        <v/>
      </c>
      <c r="B138" s="12"/>
      <c r="C138" s="13"/>
      <c r="D138" s="14"/>
      <c r="E138" s="15" t="str">
        <f>IF($D138="","",IFERROR(INDEX(Requirements!$A$5:$A$55,MATCH($D138,Requirements!$D$5:$D$55,0)),"غير موجودة"))</f>
        <v/>
      </c>
      <c r="F138" s="16" t="str">
        <f>IF($D138="","",IFERROR(INDEX(Requirements!$R$5:$R$55,MATCH($D138,Requirements!$D$5:$D$55,0)),""))</f>
        <v/>
      </c>
      <c r="G138" s="16" t="str">
        <f>IF($D138="","",IFERROR(INDEX(Requirements!$K$5:$K$55,MATCH($D138,Requirements!$D$5:$D$55,0))&amp;CHAR(10)&amp;"المعدل: "&amp;INDEX(Requirements!$L$5:$L$55,MATCH($D138,Requirements!$D$5:$D$55,0))&amp;CHAR(10)&amp;"القبول: "&amp;INDEX(Requirements!$M$5:$M$55,MATCH($D138,Requirements!$D$5:$D$55,0)),""))</f>
        <v/>
      </c>
      <c r="H138" s="12"/>
      <c r="I138" s="12"/>
      <c r="J138" s="12"/>
      <c r="K138" s="12"/>
      <c r="L138" s="12"/>
      <c r="M138" s="12"/>
      <c r="N138" s="13"/>
      <c r="O138" s="13"/>
      <c r="P138" s="12"/>
      <c r="Q138" s="15" t="str">
        <f>IF($P138="","",IFERROR(INDEX(Settings!$B$11:$B$14,MATCH($P138,Settings!$A$11:$A$14,0)),""))</f>
        <v/>
      </c>
      <c r="R138" s="5" t="str">
        <f t="shared" si="7"/>
        <v/>
      </c>
      <c r="S138" s="5" t="str">
        <f>IF(OR($C138="",$O138=""),"",NETWORKDAYS.INTL($C138,$O138,Settings!$B$7)-1)</f>
        <v/>
      </c>
      <c r="T138" s="5" t="str">
        <f>IF($S138="","",IF($S138&lt;=Settings!$B$6,"نعم","متأخر"))</f>
        <v/>
      </c>
      <c r="U138" s="5" t="str">
        <f t="shared" si="8"/>
        <v/>
      </c>
      <c r="V138" s="14"/>
      <c r="W138" s="12"/>
    </row>
    <row r="139" spans="1:23" ht="18" x14ac:dyDescent="0.25">
      <c r="A139" s="5" t="str">
        <f t="shared" si="6"/>
        <v/>
      </c>
      <c r="B139" s="12"/>
      <c r="C139" s="13"/>
      <c r="D139" s="14"/>
      <c r="E139" s="15" t="str">
        <f>IF($D139="","",IFERROR(INDEX(Requirements!$A$5:$A$55,MATCH($D139,Requirements!$D$5:$D$55,0)),"غير موجودة"))</f>
        <v/>
      </c>
      <c r="F139" s="16" t="str">
        <f>IF($D139="","",IFERROR(INDEX(Requirements!$R$5:$R$55,MATCH($D139,Requirements!$D$5:$D$55,0)),""))</f>
        <v/>
      </c>
      <c r="G139" s="16" t="str">
        <f>IF($D139="","",IFERROR(INDEX(Requirements!$K$5:$K$55,MATCH($D139,Requirements!$D$5:$D$55,0))&amp;CHAR(10)&amp;"المعدل: "&amp;INDEX(Requirements!$L$5:$L$55,MATCH($D139,Requirements!$D$5:$D$55,0))&amp;CHAR(10)&amp;"القبول: "&amp;INDEX(Requirements!$M$5:$M$55,MATCH($D139,Requirements!$D$5:$D$55,0)),""))</f>
        <v/>
      </c>
      <c r="H139" s="12"/>
      <c r="I139" s="12"/>
      <c r="J139" s="12"/>
      <c r="K139" s="12"/>
      <c r="L139" s="12"/>
      <c r="M139" s="12"/>
      <c r="N139" s="13"/>
      <c r="O139" s="13"/>
      <c r="P139" s="12"/>
      <c r="Q139" s="15" t="str">
        <f>IF($P139="","",IFERROR(INDEX(Settings!$B$11:$B$14,MATCH($P139,Settings!$A$11:$A$14,0)),""))</f>
        <v/>
      </c>
      <c r="R139" s="5" t="str">
        <f t="shared" si="7"/>
        <v/>
      </c>
      <c r="S139" s="5" t="str">
        <f>IF(OR($C139="",$O139=""),"",NETWORKDAYS.INTL($C139,$O139,Settings!$B$7)-1)</f>
        <v/>
      </c>
      <c r="T139" s="5" t="str">
        <f>IF($S139="","",IF($S139&lt;=Settings!$B$6,"نعم","متأخر"))</f>
        <v/>
      </c>
      <c r="U139" s="5" t="str">
        <f t="shared" si="8"/>
        <v/>
      </c>
      <c r="V139" s="14"/>
      <c r="W139" s="12"/>
    </row>
    <row r="140" spans="1:23" ht="18" x14ac:dyDescent="0.25">
      <c r="A140" s="5" t="str">
        <f t="shared" si="6"/>
        <v/>
      </c>
      <c r="B140" s="12"/>
      <c r="C140" s="13"/>
      <c r="D140" s="14"/>
      <c r="E140" s="15" t="str">
        <f>IF($D140="","",IFERROR(INDEX(Requirements!$A$5:$A$55,MATCH($D140,Requirements!$D$5:$D$55,0)),"غير موجودة"))</f>
        <v/>
      </c>
      <c r="F140" s="16" t="str">
        <f>IF($D140="","",IFERROR(INDEX(Requirements!$R$5:$R$55,MATCH($D140,Requirements!$D$5:$D$55,0)),""))</f>
        <v/>
      </c>
      <c r="G140" s="16" t="str">
        <f>IF($D140="","",IFERROR(INDEX(Requirements!$K$5:$K$55,MATCH($D140,Requirements!$D$5:$D$55,0))&amp;CHAR(10)&amp;"المعدل: "&amp;INDEX(Requirements!$L$5:$L$55,MATCH($D140,Requirements!$D$5:$D$55,0))&amp;CHAR(10)&amp;"القبول: "&amp;INDEX(Requirements!$M$5:$M$55,MATCH($D140,Requirements!$D$5:$D$55,0)),""))</f>
        <v/>
      </c>
      <c r="H140" s="12"/>
      <c r="I140" s="12"/>
      <c r="J140" s="12"/>
      <c r="K140" s="12"/>
      <c r="L140" s="12"/>
      <c r="M140" s="12"/>
      <c r="N140" s="13"/>
      <c r="O140" s="13"/>
      <c r="P140" s="12"/>
      <c r="Q140" s="15" t="str">
        <f>IF($P140="","",IFERROR(INDEX(Settings!$B$11:$B$14,MATCH($P140,Settings!$A$11:$A$14,0)),""))</f>
        <v/>
      </c>
      <c r="R140" s="5" t="str">
        <f t="shared" si="7"/>
        <v/>
      </c>
      <c r="S140" s="5" t="str">
        <f>IF(OR($C140="",$O140=""),"",NETWORKDAYS.INTL($C140,$O140,Settings!$B$7)-1)</f>
        <v/>
      </c>
      <c r="T140" s="5" t="str">
        <f>IF($S140="","",IF($S140&lt;=Settings!$B$6,"نعم","متأخر"))</f>
        <v/>
      </c>
      <c r="U140" s="5" t="str">
        <f t="shared" si="8"/>
        <v/>
      </c>
      <c r="V140" s="14"/>
      <c r="W140" s="12"/>
    </row>
    <row r="141" spans="1:23" ht="18" x14ac:dyDescent="0.25">
      <c r="A141" s="5" t="str">
        <f t="shared" si="6"/>
        <v/>
      </c>
      <c r="B141" s="12"/>
      <c r="C141" s="13"/>
      <c r="D141" s="14"/>
      <c r="E141" s="15" t="str">
        <f>IF($D141="","",IFERROR(INDEX(Requirements!$A$5:$A$55,MATCH($D141,Requirements!$D$5:$D$55,0)),"غير موجودة"))</f>
        <v/>
      </c>
      <c r="F141" s="16" t="str">
        <f>IF($D141="","",IFERROR(INDEX(Requirements!$R$5:$R$55,MATCH($D141,Requirements!$D$5:$D$55,0)),""))</f>
        <v/>
      </c>
      <c r="G141" s="16" t="str">
        <f>IF($D141="","",IFERROR(INDEX(Requirements!$K$5:$K$55,MATCH($D141,Requirements!$D$5:$D$55,0))&amp;CHAR(10)&amp;"المعدل: "&amp;INDEX(Requirements!$L$5:$L$55,MATCH($D141,Requirements!$D$5:$D$55,0))&amp;CHAR(10)&amp;"القبول: "&amp;INDEX(Requirements!$M$5:$M$55,MATCH($D141,Requirements!$D$5:$D$55,0)),""))</f>
        <v/>
      </c>
      <c r="H141" s="12"/>
      <c r="I141" s="12"/>
      <c r="J141" s="12"/>
      <c r="K141" s="12"/>
      <c r="L141" s="12"/>
      <c r="M141" s="12"/>
      <c r="N141" s="13"/>
      <c r="O141" s="13"/>
      <c r="P141" s="12"/>
      <c r="Q141" s="15" t="str">
        <f>IF($P141="","",IFERROR(INDEX(Settings!$B$11:$B$14,MATCH($P141,Settings!$A$11:$A$14,0)),""))</f>
        <v/>
      </c>
      <c r="R141" s="5" t="str">
        <f t="shared" si="7"/>
        <v/>
      </c>
      <c r="S141" s="5" t="str">
        <f>IF(OR($C141="",$O141=""),"",NETWORKDAYS.INTL($C141,$O141,Settings!$B$7)-1)</f>
        <v/>
      </c>
      <c r="T141" s="5" t="str">
        <f>IF($S141="","",IF($S141&lt;=Settings!$B$6,"نعم","متأخر"))</f>
        <v/>
      </c>
      <c r="U141" s="5" t="str">
        <f t="shared" si="8"/>
        <v/>
      </c>
      <c r="V141" s="14"/>
      <c r="W141" s="12"/>
    </row>
    <row r="142" spans="1:23" ht="18" x14ac:dyDescent="0.25">
      <c r="A142" s="5" t="str">
        <f t="shared" si="6"/>
        <v/>
      </c>
      <c r="B142" s="12"/>
      <c r="C142" s="13"/>
      <c r="D142" s="14"/>
      <c r="E142" s="15" t="str">
        <f>IF($D142="","",IFERROR(INDEX(Requirements!$A$5:$A$55,MATCH($D142,Requirements!$D$5:$D$55,0)),"غير موجودة"))</f>
        <v/>
      </c>
      <c r="F142" s="16" t="str">
        <f>IF($D142="","",IFERROR(INDEX(Requirements!$R$5:$R$55,MATCH($D142,Requirements!$D$5:$D$55,0)),""))</f>
        <v/>
      </c>
      <c r="G142" s="16" t="str">
        <f>IF($D142="","",IFERROR(INDEX(Requirements!$K$5:$K$55,MATCH($D142,Requirements!$D$5:$D$55,0))&amp;CHAR(10)&amp;"المعدل: "&amp;INDEX(Requirements!$L$5:$L$55,MATCH($D142,Requirements!$D$5:$D$55,0))&amp;CHAR(10)&amp;"القبول: "&amp;INDEX(Requirements!$M$5:$M$55,MATCH($D142,Requirements!$D$5:$D$55,0)),""))</f>
        <v/>
      </c>
      <c r="H142" s="12"/>
      <c r="I142" s="12"/>
      <c r="J142" s="12"/>
      <c r="K142" s="12"/>
      <c r="L142" s="12"/>
      <c r="M142" s="12"/>
      <c r="N142" s="13"/>
      <c r="O142" s="13"/>
      <c r="P142" s="12"/>
      <c r="Q142" s="15" t="str">
        <f>IF($P142="","",IFERROR(INDEX(Settings!$B$11:$B$14,MATCH($P142,Settings!$A$11:$A$14,0)),""))</f>
        <v/>
      </c>
      <c r="R142" s="5" t="str">
        <f t="shared" si="7"/>
        <v/>
      </c>
      <c r="S142" s="5" t="str">
        <f>IF(OR($C142="",$O142=""),"",NETWORKDAYS.INTL($C142,$O142,Settings!$B$7)-1)</f>
        <v/>
      </c>
      <c r="T142" s="5" t="str">
        <f>IF($S142="","",IF($S142&lt;=Settings!$B$6,"نعم","متأخر"))</f>
        <v/>
      </c>
      <c r="U142" s="5" t="str">
        <f t="shared" si="8"/>
        <v/>
      </c>
      <c r="V142" s="14"/>
      <c r="W142" s="12"/>
    </row>
    <row r="143" spans="1:23" ht="18" x14ac:dyDescent="0.25">
      <c r="A143" s="5" t="str">
        <f t="shared" si="6"/>
        <v/>
      </c>
      <c r="B143" s="12"/>
      <c r="C143" s="13"/>
      <c r="D143" s="14"/>
      <c r="E143" s="15" t="str">
        <f>IF($D143="","",IFERROR(INDEX(Requirements!$A$5:$A$55,MATCH($D143,Requirements!$D$5:$D$55,0)),"غير موجودة"))</f>
        <v/>
      </c>
      <c r="F143" s="16" t="str">
        <f>IF($D143="","",IFERROR(INDEX(Requirements!$R$5:$R$55,MATCH($D143,Requirements!$D$5:$D$55,0)),""))</f>
        <v/>
      </c>
      <c r="G143" s="16" t="str">
        <f>IF($D143="","",IFERROR(INDEX(Requirements!$K$5:$K$55,MATCH($D143,Requirements!$D$5:$D$55,0))&amp;CHAR(10)&amp;"المعدل: "&amp;INDEX(Requirements!$L$5:$L$55,MATCH($D143,Requirements!$D$5:$D$55,0))&amp;CHAR(10)&amp;"القبول: "&amp;INDEX(Requirements!$M$5:$M$55,MATCH($D143,Requirements!$D$5:$D$55,0)),""))</f>
        <v/>
      </c>
      <c r="H143" s="12"/>
      <c r="I143" s="12"/>
      <c r="J143" s="12"/>
      <c r="K143" s="12"/>
      <c r="L143" s="12"/>
      <c r="M143" s="12"/>
      <c r="N143" s="13"/>
      <c r="O143" s="13"/>
      <c r="P143" s="12"/>
      <c r="Q143" s="15" t="str">
        <f>IF($P143="","",IFERROR(INDEX(Settings!$B$11:$B$14,MATCH($P143,Settings!$A$11:$A$14,0)),""))</f>
        <v/>
      </c>
      <c r="R143" s="5" t="str">
        <f t="shared" si="7"/>
        <v/>
      </c>
      <c r="S143" s="5" t="str">
        <f>IF(OR($C143="",$O143=""),"",NETWORKDAYS.INTL($C143,$O143,Settings!$B$7)-1)</f>
        <v/>
      </c>
      <c r="T143" s="5" t="str">
        <f>IF($S143="","",IF($S143&lt;=Settings!$B$6,"نعم","متأخر"))</f>
        <v/>
      </c>
      <c r="U143" s="5" t="str">
        <f t="shared" si="8"/>
        <v/>
      </c>
      <c r="V143" s="14"/>
      <c r="W143" s="12"/>
    </row>
    <row r="144" spans="1:23" ht="18" x14ac:dyDescent="0.25">
      <c r="A144" s="5" t="str">
        <f t="shared" si="6"/>
        <v/>
      </c>
      <c r="B144" s="12"/>
      <c r="C144" s="13"/>
      <c r="D144" s="14"/>
      <c r="E144" s="15" t="str">
        <f>IF($D144="","",IFERROR(INDEX(Requirements!$A$5:$A$55,MATCH($D144,Requirements!$D$5:$D$55,0)),"غير موجودة"))</f>
        <v/>
      </c>
      <c r="F144" s="16" t="str">
        <f>IF($D144="","",IFERROR(INDEX(Requirements!$R$5:$R$55,MATCH($D144,Requirements!$D$5:$D$55,0)),""))</f>
        <v/>
      </c>
      <c r="G144" s="16" t="str">
        <f>IF($D144="","",IFERROR(INDEX(Requirements!$K$5:$K$55,MATCH($D144,Requirements!$D$5:$D$55,0))&amp;CHAR(10)&amp;"المعدل: "&amp;INDEX(Requirements!$L$5:$L$55,MATCH($D144,Requirements!$D$5:$D$55,0))&amp;CHAR(10)&amp;"القبول: "&amp;INDEX(Requirements!$M$5:$M$55,MATCH($D144,Requirements!$D$5:$D$55,0)),""))</f>
        <v/>
      </c>
      <c r="H144" s="12"/>
      <c r="I144" s="12"/>
      <c r="J144" s="12"/>
      <c r="K144" s="12"/>
      <c r="L144" s="12"/>
      <c r="M144" s="12"/>
      <c r="N144" s="13"/>
      <c r="O144" s="13"/>
      <c r="P144" s="12"/>
      <c r="Q144" s="15" t="str">
        <f>IF($P144="","",IFERROR(INDEX(Settings!$B$11:$B$14,MATCH($P144,Settings!$A$11:$A$14,0)),""))</f>
        <v/>
      </c>
      <c r="R144" s="5" t="str">
        <f t="shared" si="7"/>
        <v/>
      </c>
      <c r="S144" s="5" t="str">
        <f>IF(OR($C144="",$O144=""),"",NETWORKDAYS.INTL($C144,$O144,Settings!$B$7)-1)</f>
        <v/>
      </c>
      <c r="T144" s="5" t="str">
        <f>IF($S144="","",IF($S144&lt;=Settings!$B$6,"نعم","متأخر"))</f>
        <v/>
      </c>
      <c r="U144" s="5" t="str">
        <f t="shared" si="8"/>
        <v/>
      </c>
      <c r="V144" s="14"/>
      <c r="W144" s="12"/>
    </row>
    <row r="145" spans="1:23" ht="18" x14ac:dyDescent="0.25">
      <c r="A145" s="5" t="str">
        <f t="shared" si="6"/>
        <v/>
      </c>
      <c r="B145" s="12"/>
      <c r="C145" s="13"/>
      <c r="D145" s="14"/>
      <c r="E145" s="15" t="str">
        <f>IF($D145="","",IFERROR(INDEX(Requirements!$A$5:$A$55,MATCH($D145,Requirements!$D$5:$D$55,0)),"غير موجودة"))</f>
        <v/>
      </c>
      <c r="F145" s="16" t="str">
        <f>IF($D145="","",IFERROR(INDEX(Requirements!$R$5:$R$55,MATCH($D145,Requirements!$D$5:$D$55,0)),""))</f>
        <v/>
      </c>
      <c r="G145" s="16" t="str">
        <f>IF($D145="","",IFERROR(INDEX(Requirements!$K$5:$K$55,MATCH($D145,Requirements!$D$5:$D$55,0))&amp;CHAR(10)&amp;"المعدل: "&amp;INDEX(Requirements!$L$5:$L$55,MATCH($D145,Requirements!$D$5:$D$55,0))&amp;CHAR(10)&amp;"القبول: "&amp;INDEX(Requirements!$M$5:$M$55,MATCH($D145,Requirements!$D$5:$D$55,0)),""))</f>
        <v/>
      </c>
      <c r="H145" s="12"/>
      <c r="I145" s="12"/>
      <c r="J145" s="12"/>
      <c r="K145" s="12"/>
      <c r="L145" s="12"/>
      <c r="M145" s="12"/>
      <c r="N145" s="13"/>
      <c r="O145" s="13"/>
      <c r="P145" s="12"/>
      <c r="Q145" s="15" t="str">
        <f>IF($P145="","",IFERROR(INDEX(Settings!$B$11:$B$14,MATCH($P145,Settings!$A$11:$A$14,0)),""))</f>
        <v/>
      </c>
      <c r="R145" s="5" t="str">
        <f t="shared" si="7"/>
        <v/>
      </c>
      <c r="S145" s="5" t="str">
        <f>IF(OR($C145="",$O145=""),"",NETWORKDAYS.INTL($C145,$O145,Settings!$B$7)-1)</f>
        <v/>
      </c>
      <c r="T145" s="5" t="str">
        <f>IF($S145="","",IF($S145&lt;=Settings!$B$6,"نعم","متأخر"))</f>
        <v/>
      </c>
      <c r="U145" s="5" t="str">
        <f t="shared" si="8"/>
        <v/>
      </c>
      <c r="V145" s="14"/>
      <c r="W145" s="12"/>
    </row>
    <row r="146" spans="1:23" ht="18" x14ac:dyDescent="0.25">
      <c r="A146" s="5" t="str">
        <f t="shared" si="6"/>
        <v/>
      </c>
      <c r="B146" s="12"/>
      <c r="C146" s="13"/>
      <c r="D146" s="14"/>
      <c r="E146" s="15" t="str">
        <f>IF($D146="","",IFERROR(INDEX(Requirements!$A$5:$A$55,MATCH($D146,Requirements!$D$5:$D$55,0)),"غير موجودة"))</f>
        <v/>
      </c>
      <c r="F146" s="16" t="str">
        <f>IF($D146="","",IFERROR(INDEX(Requirements!$R$5:$R$55,MATCH($D146,Requirements!$D$5:$D$55,0)),""))</f>
        <v/>
      </c>
      <c r="G146" s="16" t="str">
        <f>IF($D146="","",IFERROR(INDEX(Requirements!$K$5:$K$55,MATCH($D146,Requirements!$D$5:$D$55,0))&amp;CHAR(10)&amp;"المعدل: "&amp;INDEX(Requirements!$L$5:$L$55,MATCH($D146,Requirements!$D$5:$D$55,0))&amp;CHAR(10)&amp;"القبول: "&amp;INDEX(Requirements!$M$5:$M$55,MATCH($D146,Requirements!$D$5:$D$55,0)),""))</f>
        <v/>
      </c>
      <c r="H146" s="12"/>
      <c r="I146" s="12"/>
      <c r="J146" s="12"/>
      <c r="K146" s="12"/>
      <c r="L146" s="12"/>
      <c r="M146" s="12"/>
      <c r="N146" s="13"/>
      <c r="O146" s="13"/>
      <c r="P146" s="12"/>
      <c r="Q146" s="15" t="str">
        <f>IF($P146="","",IFERROR(INDEX(Settings!$B$11:$B$14,MATCH($P146,Settings!$A$11:$A$14,0)),""))</f>
        <v/>
      </c>
      <c r="R146" s="5" t="str">
        <f t="shared" si="7"/>
        <v/>
      </c>
      <c r="S146" s="5" t="str">
        <f>IF(OR($C146="",$O146=""),"",NETWORKDAYS.INTL($C146,$O146,Settings!$B$7)-1)</f>
        <v/>
      </c>
      <c r="T146" s="5" t="str">
        <f>IF($S146="","",IF($S146&lt;=Settings!$B$6,"نعم","متأخر"))</f>
        <v/>
      </c>
      <c r="U146" s="5" t="str">
        <f t="shared" si="8"/>
        <v/>
      </c>
      <c r="V146" s="14"/>
      <c r="W146" s="12"/>
    </row>
    <row r="147" spans="1:23" ht="18" x14ac:dyDescent="0.25">
      <c r="A147" s="5" t="str">
        <f t="shared" si="6"/>
        <v/>
      </c>
      <c r="B147" s="12"/>
      <c r="C147" s="13"/>
      <c r="D147" s="14"/>
      <c r="E147" s="15" t="str">
        <f>IF($D147="","",IFERROR(INDEX(Requirements!$A$5:$A$55,MATCH($D147,Requirements!$D$5:$D$55,0)),"غير موجودة"))</f>
        <v/>
      </c>
      <c r="F147" s="16" t="str">
        <f>IF($D147="","",IFERROR(INDEX(Requirements!$R$5:$R$55,MATCH($D147,Requirements!$D$5:$D$55,0)),""))</f>
        <v/>
      </c>
      <c r="G147" s="16" t="str">
        <f>IF($D147="","",IFERROR(INDEX(Requirements!$K$5:$K$55,MATCH($D147,Requirements!$D$5:$D$55,0))&amp;CHAR(10)&amp;"المعدل: "&amp;INDEX(Requirements!$L$5:$L$55,MATCH($D147,Requirements!$D$5:$D$55,0))&amp;CHAR(10)&amp;"القبول: "&amp;INDEX(Requirements!$M$5:$M$55,MATCH($D147,Requirements!$D$5:$D$55,0)),""))</f>
        <v/>
      </c>
      <c r="H147" s="12"/>
      <c r="I147" s="12"/>
      <c r="J147" s="12"/>
      <c r="K147" s="12"/>
      <c r="L147" s="12"/>
      <c r="M147" s="12"/>
      <c r="N147" s="13"/>
      <c r="O147" s="13"/>
      <c r="P147" s="12"/>
      <c r="Q147" s="15" t="str">
        <f>IF($P147="","",IFERROR(INDEX(Settings!$B$11:$B$14,MATCH($P147,Settings!$A$11:$A$14,0)),""))</f>
        <v/>
      </c>
      <c r="R147" s="5" t="str">
        <f t="shared" si="7"/>
        <v/>
      </c>
      <c r="S147" s="5" t="str">
        <f>IF(OR($C147="",$O147=""),"",NETWORKDAYS.INTL($C147,$O147,Settings!$B$7)-1)</f>
        <v/>
      </c>
      <c r="T147" s="5" t="str">
        <f>IF($S147="","",IF($S147&lt;=Settings!$B$6,"نعم","متأخر"))</f>
        <v/>
      </c>
      <c r="U147" s="5" t="str">
        <f t="shared" si="8"/>
        <v/>
      </c>
      <c r="V147" s="14"/>
      <c r="W147" s="12"/>
    </row>
    <row r="148" spans="1:23" ht="18" x14ac:dyDescent="0.25">
      <c r="A148" s="5" t="str">
        <f t="shared" si="6"/>
        <v/>
      </c>
      <c r="B148" s="12"/>
      <c r="C148" s="13"/>
      <c r="D148" s="14"/>
      <c r="E148" s="15" t="str">
        <f>IF($D148="","",IFERROR(INDEX(Requirements!$A$5:$A$55,MATCH($D148,Requirements!$D$5:$D$55,0)),"غير موجودة"))</f>
        <v/>
      </c>
      <c r="F148" s="16" t="str">
        <f>IF($D148="","",IFERROR(INDEX(Requirements!$R$5:$R$55,MATCH($D148,Requirements!$D$5:$D$55,0)),""))</f>
        <v/>
      </c>
      <c r="G148" s="16" t="str">
        <f>IF($D148="","",IFERROR(INDEX(Requirements!$K$5:$K$55,MATCH($D148,Requirements!$D$5:$D$55,0))&amp;CHAR(10)&amp;"المعدل: "&amp;INDEX(Requirements!$L$5:$L$55,MATCH($D148,Requirements!$D$5:$D$55,0))&amp;CHAR(10)&amp;"القبول: "&amp;INDEX(Requirements!$M$5:$M$55,MATCH($D148,Requirements!$D$5:$D$55,0)),""))</f>
        <v/>
      </c>
      <c r="H148" s="12"/>
      <c r="I148" s="12"/>
      <c r="J148" s="12"/>
      <c r="K148" s="12"/>
      <c r="L148" s="12"/>
      <c r="M148" s="12"/>
      <c r="N148" s="13"/>
      <c r="O148" s="13"/>
      <c r="P148" s="12"/>
      <c r="Q148" s="15" t="str">
        <f>IF($P148="","",IFERROR(INDEX(Settings!$B$11:$B$14,MATCH($P148,Settings!$A$11:$A$14,0)),""))</f>
        <v/>
      </c>
      <c r="R148" s="5" t="str">
        <f t="shared" si="7"/>
        <v/>
      </c>
      <c r="S148" s="5" t="str">
        <f>IF(OR($C148="",$O148=""),"",NETWORKDAYS.INTL($C148,$O148,Settings!$B$7)-1)</f>
        <v/>
      </c>
      <c r="T148" s="5" t="str">
        <f>IF($S148="","",IF($S148&lt;=Settings!$B$6,"نعم","متأخر"))</f>
        <v/>
      </c>
      <c r="U148" s="5" t="str">
        <f t="shared" si="8"/>
        <v/>
      </c>
      <c r="V148" s="14"/>
      <c r="W148" s="12"/>
    </row>
    <row r="149" spans="1:23" ht="18" x14ac:dyDescent="0.25">
      <c r="A149" s="5" t="str">
        <f t="shared" si="6"/>
        <v/>
      </c>
      <c r="B149" s="12"/>
      <c r="C149" s="13"/>
      <c r="D149" s="14"/>
      <c r="E149" s="15" t="str">
        <f>IF($D149="","",IFERROR(INDEX(Requirements!$A$5:$A$55,MATCH($D149,Requirements!$D$5:$D$55,0)),"غير موجودة"))</f>
        <v/>
      </c>
      <c r="F149" s="16" t="str">
        <f>IF($D149="","",IFERROR(INDEX(Requirements!$R$5:$R$55,MATCH($D149,Requirements!$D$5:$D$55,0)),""))</f>
        <v/>
      </c>
      <c r="G149" s="16" t="str">
        <f>IF($D149="","",IFERROR(INDEX(Requirements!$K$5:$K$55,MATCH($D149,Requirements!$D$5:$D$55,0))&amp;CHAR(10)&amp;"المعدل: "&amp;INDEX(Requirements!$L$5:$L$55,MATCH($D149,Requirements!$D$5:$D$55,0))&amp;CHAR(10)&amp;"القبول: "&amp;INDEX(Requirements!$M$5:$M$55,MATCH($D149,Requirements!$D$5:$D$55,0)),""))</f>
        <v/>
      </c>
      <c r="H149" s="12"/>
      <c r="I149" s="12"/>
      <c r="J149" s="12"/>
      <c r="K149" s="12"/>
      <c r="L149" s="12"/>
      <c r="M149" s="12"/>
      <c r="N149" s="13"/>
      <c r="O149" s="13"/>
      <c r="P149" s="12"/>
      <c r="Q149" s="15" t="str">
        <f>IF($P149="","",IFERROR(INDEX(Settings!$B$11:$B$14,MATCH($P149,Settings!$A$11:$A$14,0)),""))</f>
        <v/>
      </c>
      <c r="R149" s="5" t="str">
        <f t="shared" si="7"/>
        <v/>
      </c>
      <c r="S149" s="5" t="str">
        <f>IF(OR($C149="",$O149=""),"",NETWORKDAYS.INTL($C149,$O149,Settings!$B$7)-1)</f>
        <v/>
      </c>
      <c r="T149" s="5" t="str">
        <f>IF($S149="","",IF($S149&lt;=Settings!$B$6,"نعم","متأخر"))</f>
        <v/>
      </c>
      <c r="U149" s="5" t="str">
        <f t="shared" si="8"/>
        <v/>
      </c>
      <c r="V149" s="14"/>
      <c r="W149" s="12"/>
    </row>
    <row r="150" spans="1:23" ht="18" x14ac:dyDescent="0.25">
      <c r="A150" s="5" t="str">
        <f t="shared" si="6"/>
        <v/>
      </c>
      <c r="B150" s="12"/>
      <c r="C150" s="13"/>
      <c r="D150" s="14"/>
      <c r="E150" s="15" t="str">
        <f>IF($D150="","",IFERROR(INDEX(Requirements!$A$5:$A$55,MATCH($D150,Requirements!$D$5:$D$55,0)),"غير موجودة"))</f>
        <v/>
      </c>
      <c r="F150" s="16" t="str">
        <f>IF($D150="","",IFERROR(INDEX(Requirements!$R$5:$R$55,MATCH($D150,Requirements!$D$5:$D$55,0)),""))</f>
        <v/>
      </c>
      <c r="G150" s="16" t="str">
        <f>IF($D150="","",IFERROR(INDEX(Requirements!$K$5:$K$55,MATCH($D150,Requirements!$D$5:$D$55,0))&amp;CHAR(10)&amp;"المعدل: "&amp;INDEX(Requirements!$L$5:$L$55,MATCH($D150,Requirements!$D$5:$D$55,0))&amp;CHAR(10)&amp;"القبول: "&amp;INDEX(Requirements!$M$5:$M$55,MATCH($D150,Requirements!$D$5:$D$55,0)),""))</f>
        <v/>
      </c>
      <c r="H150" s="12"/>
      <c r="I150" s="12"/>
      <c r="J150" s="12"/>
      <c r="K150" s="12"/>
      <c r="L150" s="12"/>
      <c r="M150" s="12"/>
      <c r="N150" s="13"/>
      <c r="O150" s="13"/>
      <c r="P150" s="12"/>
      <c r="Q150" s="15" t="str">
        <f>IF($P150="","",IFERROR(INDEX(Settings!$B$11:$B$14,MATCH($P150,Settings!$A$11:$A$14,0)),""))</f>
        <v/>
      </c>
      <c r="R150" s="5" t="str">
        <f t="shared" si="7"/>
        <v/>
      </c>
      <c r="S150" s="5" t="str">
        <f>IF(OR($C150="",$O150=""),"",NETWORKDAYS.INTL($C150,$O150,Settings!$B$7)-1)</f>
        <v/>
      </c>
      <c r="T150" s="5" t="str">
        <f>IF($S150="","",IF($S150&lt;=Settings!$B$6,"نعم","متأخر"))</f>
        <v/>
      </c>
      <c r="U150" s="5" t="str">
        <f t="shared" si="8"/>
        <v/>
      </c>
      <c r="V150" s="14"/>
      <c r="W150" s="12"/>
    </row>
    <row r="151" spans="1:23" ht="18" x14ac:dyDescent="0.25">
      <c r="A151" s="5" t="str">
        <f t="shared" si="6"/>
        <v/>
      </c>
      <c r="B151" s="12"/>
      <c r="C151" s="13"/>
      <c r="D151" s="14"/>
      <c r="E151" s="15" t="str">
        <f>IF($D151="","",IFERROR(INDEX(Requirements!$A$5:$A$55,MATCH($D151,Requirements!$D$5:$D$55,0)),"غير موجودة"))</f>
        <v/>
      </c>
      <c r="F151" s="16" t="str">
        <f>IF($D151="","",IFERROR(INDEX(Requirements!$R$5:$R$55,MATCH($D151,Requirements!$D$5:$D$55,0)),""))</f>
        <v/>
      </c>
      <c r="G151" s="16" t="str">
        <f>IF($D151="","",IFERROR(INDEX(Requirements!$K$5:$K$55,MATCH($D151,Requirements!$D$5:$D$55,0))&amp;CHAR(10)&amp;"المعدل: "&amp;INDEX(Requirements!$L$5:$L$55,MATCH($D151,Requirements!$D$5:$D$55,0))&amp;CHAR(10)&amp;"القبول: "&amp;INDEX(Requirements!$M$5:$M$55,MATCH($D151,Requirements!$D$5:$D$55,0)),""))</f>
        <v/>
      </c>
      <c r="H151" s="12"/>
      <c r="I151" s="12"/>
      <c r="J151" s="12"/>
      <c r="K151" s="12"/>
      <c r="L151" s="12"/>
      <c r="M151" s="12"/>
      <c r="N151" s="13"/>
      <c r="O151" s="13"/>
      <c r="P151" s="12"/>
      <c r="Q151" s="15" t="str">
        <f>IF($P151="","",IFERROR(INDEX(Settings!$B$11:$B$14,MATCH($P151,Settings!$A$11:$A$14,0)),""))</f>
        <v/>
      </c>
      <c r="R151" s="5" t="str">
        <f t="shared" si="7"/>
        <v/>
      </c>
      <c r="S151" s="5" t="str">
        <f>IF(OR($C151="",$O151=""),"",NETWORKDAYS.INTL($C151,$O151,Settings!$B$7)-1)</f>
        <v/>
      </c>
      <c r="T151" s="5" t="str">
        <f>IF($S151="","",IF($S151&lt;=Settings!$B$6,"نعم","متأخر"))</f>
        <v/>
      </c>
      <c r="U151" s="5" t="str">
        <f t="shared" si="8"/>
        <v/>
      </c>
      <c r="V151" s="14"/>
      <c r="W151" s="12"/>
    </row>
    <row r="152" spans="1:23" ht="18" x14ac:dyDescent="0.25">
      <c r="A152" s="5" t="str">
        <f t="shared" si="6"/>
        <v/>
      </c>
      <c r="B152" s="12"/>
      <c r="C152" s="13"/>
      <c r="D152" s="14"/>
      <c r="E152" s="15" t="str">
        <f>IF($D152="","",IFERROR(INDEX(Requirements!$A$5:$A$55,MATCH($D152,Requirements!$D$5:$D$55,0)),"غير موجودة"))</f>
        <v/>
      </c>
      <c r="F152" s="16" t="str">
        <f>IF($D152="","",IFERROR(INDEX(Requirements!$R$5:$R$55,MATCH($D152,Requirements!$D$5:$D$55,0)),""))</f>
        <v/>
      </c>
      <c r="G152" s="16" t="str">
        <f>IF($D152="","",IFERROR(INDEX(Requirements!$K$5:$K$55,MATCH($D152,Requirements!$D$5:$D$55,0))&amp;CHAR(10)&amp;"المعدل: "&amp;INDEX(Requirements!$L$5:$L$55,MATCH($D152,Requirements!$D$5:$D$55,0))&amp;CHAR(10)&amp;"القبول: "&amp;INDEX(Requirements!$M$5:$M$55,MATCH($D152,Requirements!$D$5:$D$55,0)),""))</f>
        <v/>
      </c>
      <c r="H152" s="12"/>
      <c r="I152" s="12"/>
      <c r="J152" s="12"/>
      <c r="K152" s="12"/>
      <c r="L152" s="12"/>
      <c r="M152" s="12"/>
      <c r="N152" s="13"/>
      <c r="O152" s="13"/>
      <c r="P152" s="12"/>
      <c r="Q152" s="15" t="str">
        <f>IF($P152="","",IFERROR(INDEX(Settings!$B$11:$B$14,MATCH($P152,Settings!$A$11:$A$14,0)),""))</f>
        <v/>
      </c>
      <c r="R152" s="5" t="str">
        <f t="shared" si="7"/>
        <v/>
      </c>
      <c r="S152" s="5" t="str">
        <f>IF(OR($C152="",$O152=""),"",NETWORKDAYS.INTL($C152,$O152,Settings!$B$7)-1)</f>
        <v/>
      </c>
      <c r="T152" s="5" t="str">
        <f>IF($S152="","",IF($S152&lt;=Settings!$B$6,"نعم","متأخر"))</f>
        <v/>
      </c>
      <c r="U152" s="5" t="str">
        <f t="shared" si="8"/>
        <v/>
      </c>
      <c r="V152" s="14"/>
      <c r="W152" s="12"/>
    </row>
    <row r="153" spans="1:23" ht="18" x14ac:dyDescent="0.25">
      <c r="A153" s="5" t="str">
        <f t="shared" si="6"/>
        <v/>
      </c>
      <c r="B153" s="12"/>
      <c r="C153" s="13"/>
      <c r="D153" s="14"/>
      <c r="E153" s="15" t="str">
        <f>IF($D153="","",IFERROR(INDEX(Requirements!$A$5:$A$55,MATCH($D153,Requirements!$D$5:$D$55,0)),"غير موجودة"))</f>
        <v/>
      </c>
      <c r="F153" s="16" t="str">
        <f>IF($D153="","",IFERROR(INDEX(Requirements!$R$5:$R$55,MATCH($D153,Requirements!$D$5:$D$55,0)),""))</f>
        <v/>
      </c>
      <c r="G153" s="16" t="str">
        <f>IF($D153="","",IFERROR(INDEX(Requirements!$K$5:$K$55,MATCH($D153,Requirements!$D$5:$D$55,0))&amp;CHAR(10)&amp;"المعدل: "&amp;INDEX(Requirements!$L$5:$L$55,MATCH($D153,Requirements!$D$5:$D$55,0))&amp;CHAR(10)&amp;"القبول: "&amp;INDEX(Requirements!$M$5:$M$55,MATCH($D153,Requirements!$D$5:$D$55,0)),""))</f>
        <v/>
      </c>
      <c r="H153" s="12"/>
      <c r="I153" s="12"/>
      <c r="J153" s="12"/>
      <c r="K153" s="12"/>
      <c r="L153" s="12"/>
      <c r="M153" s="12"/>
      <c r="N153" s="13"/>
      <c r="O153" s="13"/>
      <c r="P153" s="12"/>
      <c r="Q153" s="15" t="str">
        <f>IF($P153="","",IFERROR(INDEX(Settings!$B$11:$B$14,MATCH($P153,Settings!$A$11:$A$14,0)),""))</f>
        <v/>
      </c>
      <c r="R153" s="5" t="str">
        <f t="shared" si="7"/>
        <v/>
      </c>
      <c r="S153" s="5" t="str">
        <f>IF(OR($C153="",$O153=""),"",NETWORKDAYS.INTL($C153,$O153,Settings!$B$7)-1)</f>
        <v/>
      </c>
      <c r="T153" s="5" t="str">
        <f>IF($S153="","",IF($S153&lt;=Settings!$B$6,"نعم","متأخر"))</f>
        <v/>
      </c>
      <c r="U153" s="5" t="str">
        <f t="shared" si="8"/>
        <v/>
      </c>
      <c r="V153" s="14"/>
      <c r="W153" s="12"/>
    </row>
    <row r="154" spans="1:23" ht="18" x14ac:dyDescent="0.25">
      <c r="A154" s="5" t="str">
        <f t="shared" si="6"/>
        <v/>
      </c>
      <c r="B154" s="12"/>
      <c r="C154" s="13"/>
      <c r="D154" s="14"/>
      <c r="E154" s="15" t="str">
        <f>IF($D154="","",IFERROR(INDEX(Requirements!$A$5:$A$55,MATCH($D154,Requirements!$D$5:$D$55,0)),"غير موجودة"))</f>
        <v/>
      </c>
      <c r="F154" s="16" t="str">
        <f>IF($D154="","",IFERROR(INDEX(Requirements!$R$5:$R$55,MATCH($D154,Requirements!$D$5:$D$55,0)),""))</f>
        <v/>
      </c>
      <c r="G154" s="16" t="str">
        <f>IF($D154="","",IFERROR(INDEX(Requirements!$K$5:$K$55,MATCH($D154,Requirements!$D$5:$D$55,0))&amp;CHAR(10)&amp;"المعدل: "&amp;INDEX(Requirements!$L$5:$L$55,MATCH($D154,Requirements!$D$5:$D$55,0))&amp;CHAR(10)&amp;"القبول: "&amp;INDEX(Requirements!$M$5:$M$55,MATCH($D154,Requirements!$D$5:$D$55,0)),""))</f>
        <v/>
      </c>
      <c r="H154" s="12"/>
      <c r="I154" s="12"/>
      <c r="J154" s="12"/>
      <c r="K154" s="12"/>
      <c r="L154" s="12"/>
      <c r="M154" s="12"/>
      <c r="N154" s="13"/>
      <c r="O154" s="13"/>
      <c r="P154" s="12"/>
      <c r="Q154" s="15" t="str">
        <f>IF($P154="","",IFERROR(INDEX(Settings!$B$11:$B$14,MATCH($P154,Settings!$A$11:$A$14,0)),""))</f>
        <v/>
      </c>
      <c r="R154" s="5" t="str">
        <f t="shared" si="7"/>
        <v/>
      </c>
      <c r="S154" s="5" t="str">
        <f>IF(OR($C154="",$O154=""),"",NETWORKDAYS.INTL($C154,$O154,Settings!$B$7)-1)</f>
        <v/>
      </c>
      <c r="T154" s="5" t="str">
        <f>IF($S154="","",IF($S154&lt;=Settings!$B$6,"نعم","متأخر"))</f>
        <v/>
      </c>
      <c r="U154" s="5" t="str">
        <f t="shared" si="8"/>
        <v/>
      </c>
      <c r="V154" s="14"/>
      <c r="W154" s="12"/>
    </row>
    <row r="155" spans="1:23" ht="18" x14ac:dyDescent="0.25">
      <c r="A155" s="5" t="str">
        <f t="shared" si="6"/>
        <v/>
      </c>
      <c r="B155" s="12"/>
      <c r="C155" s="13"/>
      <c r="D155" s="14"/>
      <c r="E155" s="15" t="str">
        <f>IF($D155="","",IFERROR(INDEX(Requirements!$A$5:$A$55,MATCH($D155,Requirements!$D$5:$D$55,0)),"غير موجودة"))</f>
        <v/>
      </c>
      <c r="F155" s="16" t="str">
        <f>IF($D155="","",IFERROR(INDEX(Requirements!$R$5:$R$55,MATCH($D155,Requirements!$D$5:$D$55,0)),""))</f>
        <v/>
      </c>
      <c r="G155" s="16" t="str">
        <f>IF($D155="","",IFERROR(INDEX(Requirements!$K$5:$K$55,MATCH($D155,Requirements!$D$5:$D$55,0))&amp;CHAR(10)&amp;"المعدل: "&amp;INDEX(Requirements!$L$5:$L$55,MATCH($D155,Requirements!$D$5:$D$55,0))&amp;CHAR(10)&amp;"القبول: "&amp;INDEX(Requirements!$M$5:$M$55,MATCH($D155,Requirements!$D$5:$D$55,0)),""))</f>
        <v/>
      </c>
      <c r="H155" s="12"/>
      <c r="I155" s="12"/>
      <c r="J155" s="12"/>
      <c r="K155" s="12"/>
      <c r="L155" s="12"/>
      <c r="M155" s="12"/>
      <c r="N155" s="13"/>
      <c r="O155" s="13"/>
      <c r="P155" s="12"/>
      <c r="Q155" s="15" t="str">
        <f>IF($P155="","",IFERROR(INDEX(Settings!$B$11:$B$14,MATCH($P155,Settings!$A$11:$A$14,0)),""))</f>
        <v/>
      </c>
      <c r="R155" s="5" t="str">
        <f t="shared" si="7"/>
        <v/>
      </c>
      <c r="S155" s="5" t="str">
        <f>IF(OR($C155="",$O155=""),"",NETWORKDAYS.INTL($C155,$O155,Settings!$B$7)-1)</f>
        <v/>
      </c>
      <c r="T155" s="5" t="str">
        <f>IF($S155="","",IF($S155&lt;=Settings!$B$6,"نعم","متأخر"))</f>
        <v/>
      </c>
      <c r="U155" s="5" t="str">
        <f t="shared" si="8"/>
        <v/>
      </c>
      <c r="V155" s="14"/>
      <c r="W155" s="12"/>
    </row>
    <row r="156" spans="1:23" ht="18" x14ac:dyDescent="0.25">
      <c r="A156" s="5" t="str">
        <f t="shared" si="6"/>
        <v/>
      </c>
      <c r="B156" s="12"/>
      <c r="C156" s="13"/>
      <c r="D156" s="14"/>
      <c r="E156" s="15" t="str">
        <f>IF($D156="","",IFERROR(INDEX(Requirements!$A$5:$A$55,MATCH($D156,Requirements!$D$5:$D$55,0)),"غير موجودة"))</f>
        <v/>
      </c>
      <c r="F156" s="16" t="str">
        <f>IF($D156="","",IFERROR(INDEX(Requirements!$R$5:$R$55,MATCH($D156,Requirements!$D$5:$D$55,0)),""))</f>
        <v/>
      </c>
      <c r="G156" s="16" t="str">
        <f>IF($D156="","",IFERROR(INDEX(Requirements!$K$5:$K$55,MATCH($D156,Requirements!$D$5:$D$55,0))&amp;CHAR(10)&amp;"المعدل: "&amp;INDEX(Requirements!$L$5:$L$55,MATCH($D156,Requirements!$D$5:$D$55,0))&amp;CHAR(10)&amp;"القبول: "&amp;INDEX(Requirements!$M$5:$M$55,MATCH($D156,Requirements!$D$5:$D$55,0)),""))</f>
        <v/>
      </c>
      <c r="H156" s="12"/>
      <c r="I156" s="12"/>
      <c r="J156" s="12"/>
      <c r="K156" s="12"/>
      <c r="L156" s="12"/>
      <c r="M156" s="12"/>
      <c r="N156" s="13"/>
      <c r="O156" s="13"/>
      <c r="P156" s="12"/>
      <c r="Q156" s="15" t="str">
        <f>IF($P156="","",IFERROR(INDEX(Settings!$B$11:$B$14,MATCH($P156,Settings!$A$11:$A$14,0)),""))</f>
        <v/>
      </c>
      <c r="R156" s="5" t="str">
        <f t="shared" si="7"/>
        <v/>
      </c>
      <c r="S156" s="5" t="str">
        <f>IF(OR($C156="",$O156=""),"",NETWORKDAYS.INTL($C156,$O156,Settings!$B$7)-1)</f>
        <v/>
      </c>
      <c r="T156" s="5" t="str">
        <f>IF($S156="","",IF($S156&lt;=Settings!$B$6,"نعم","متأخر"))</f>
        <v/>
      </c>
      <c r="U156" s="5" t="str">
        <f t="shared" si="8"/>
        <v/>
      </c>
      <c r="V156" s="14"/>
      <c r="W156" s="12"/>
    </row>
    <row r="157" spans="1:23" ht="18" x14ac:dyDescent="0.25">
      <c r="A157" s="5" t="str">
        <f t="shared" si="6"/>
        <v/>
      </c>
      <c r="B157" s="12"/>
      <c r="C157" s="13"/>
      <c r="D157" s="14"/>
      <c r="E157" s="15" t="str">
        <f>IF($D157="","",IFERROR(INDEX(Requirements!$A$5:$A$55,MATCH($D157,Requirements!$D$5:$D$55,0)),"غير موجودة"))</f>
        <v/>
      </c>
      <c r="F157" s="16" t="str">
        <f>IF($D157="","",IFERROR(INDEX(Requirements!$R$5:$R$55,MATCH($D157,Requirements!$D$5:$D$55,0)),""))</f>
        <v/>
      </c>
      <c r="G157" s="16" t="str">
        <f>IF($D157="","",IFERROR(INDEX(Requirements!$K$5:$K$55,MATCH($D157,Requirements!$D$5:$D$55,0))&amp;CHAR(10)&amp;"المعدل: "&amp;INDEX(Requirements!$L$5:$L$55,MATCH($D157,Requirements!$D$5:$D$55,0))&amp;CHAR(10)&amp;"القبول: "&amp;INDEX(Requirements!$M$5:$M$55,MATCH($D157,Requirements!$D$5:$D$55,0)),""))</f>
        <v/>
      </c>
      <c r="H157" s="12"/>
      <c r="I157" s="12"/>
      <c r="J157" s="12"/>
      <c r="K157" s="12"/>
      <c r="L157" s="12"/>
      <c r="M157" s="12"/>
      <c r="N157" s="13"/>
      <c r="O157" s="13"/>
      <c r="P157" s="12"/>
      <c r="Q157" s="15" t="str">
        <f>IF($P157="","",IFERROR(INDEX(Settings!$B$11:$B$14,MATCH($P157,Settings!$A$11:$A$14,0)),""))</f>
        <v/>
      </c>
      <c r="R157" s="5" t="str">
        <f t="shared" si="7"/>
        <v/>
      </c>
      <c r="S157" s="5" t="str">
        <f>IF(OR($C157="",$O157=""),"",NETWORKDAYS.INTL($C157,$O157,Settings!$B$7)-1)</f>
        <v/>
      </c>
      <c r="T157" s="5" t="str">
        <f>IF($S157="","",IF($S157&lt;=Settings!$B$6,"نعم","متأخر"))</f>
        <v/>
      </c>
      <c r="U157" s="5" t="str">
        <f t="shared" si="8"/>
        <v/>
      </c>
      <c r="V157" s="14"/>
      <c r="W157" s="12"/>
    </row>
    <row r="158" spans="1:23" ht="18" x14ac:dyDescent="0.25">
      <c r="A158" s="5" t="str">
        <f t="shared" si="6"/>
        <v/>
      </c>
      <c r="B158" s="12"/>
      <c r="C158" s="13"/>
      <c r="D158" s="14"/>
      <c r="E158" s="15" t="str">
        <f>IF($D158="","",IFERROR(INDEX(Requirements!$A$5:$A$55,MATCH($D158,Requirements!$D$5:$D$55,0)),"غير موجودة"))</f>
        <v/>
      </c>
      <c r="F158" s="16" t="str">
        <f>IF($D158="","",IFERROR(INDEX(Requirements!$R$5:$R$55,MATCH($D158,Requirements!$D$5:$D$55,0)),""))</f>
        <v/>
      </c>
      <c r="G158" s="16" t="str">
        <f>IF($D158="","",IFERROR(INDEX(Requirements!$K$5:$K$55,MATCH($D158,Requirements!$D$5:$D$55,0))&amp;CHAR(10)&amp;"المعدل: "&amp;INDEX(Requirements!$L$5:$L$55,MATCH($D158,Requirements!$D$5:$D$55,0))&amp;CHAR(10)&amp;"القبول: "&amp;INDEX(Requirements!$M$5:$M$55,MATCH($D158,Requirements!$D$5:$D$55,0)),""))</f>
        <v/>
      </c>
      <c r="H158" s="12"/>
      <c r="I158" s="12"/>
      <c r="J158" s="12"/>
      <c r="K158" s="12"/>
      <c r="L158" s="12"/>
      <c r="M158" s="12"/>
      <c r="N158" s="13"/>
      <c r="O158" s="13"/>
      <c r="P158" s="12"/>
      <c r="Q158" s="15" t="str">
        <f>IF($P158="","",IFERROR(INDEX(Settings!$B$11:$B$14,MATCH($P158,Settings!$A$11:$A$14,0)),""))</f>
        <v/>
      </c>
      <c r="R158" s="5" t="str">
        <f t="shared" si="7"/>
        <v/>
      </c>
      <c r="S158" s="5" t="str">
        <f>IF(OR($C158="",$O158=""),"",NETWORKDAYS.INTL($C158,$O158,Settings!$B$7)-1)</f>
        <v/>
      </c>
      <c r="T158" s="5" t="str">
        <f>IF($S158="","",IF($S158&lt;=Settings!$B$6,"نعم","متأخر"))</f>
        <v/>
      </c>
      <c r="U158" s="5" t="str">
        <f t="shared" si="8"/>
        <v/>
      </c>
      <c r="V158" s="14"/>
      <c r="W158" s="12"/>
    </row>
    <row r="159" spans="1:23" ht="18" x14ac:dyDescent="0.25">
      <c r="A159" s="5" t="str">
        <f t="shared" si="6"/>
        <v/>
      </c>
      <c r="B159" s="12"/>
      <c r="C159" s="13"/>
      <c r="D159" s="14"/>
      <c r="E159" s="15" t="str">
        <f>IF($D159="","",IFERROR(INDEX(Requirements!$A$5:$A$55,MATCH($D159,Requirements!$D$5:$D$55,0)),"غير موجودة"))</f>
        <v/>
      </c>
      <c r="F159" s="16" t="str">
        <f>IF($D159="","",IFERROR(INDEX(Requirements!$R$5:$R$55,MATCH($D159,Requirements!$D$5:$D$55,0)),""))</f>
        <v/>
      </c>
      <c r="G159" s="16" t="str">
        <f>IF($D159="","",IFERROR(INDEX(Requirements!$K$5:$K$55,MATCH($D159,Requirements!$D$5:$D$55,0))&amp;CHAR(10)&amp;"المعدل: "&amp;INDEX(Requirements!$L$5:$L$55,MATCH($D159,Requirements!$D$5:$D$55,0))&amp;CHAR(10)&amp;"القبول: "&amp;INDEX(Requirements!$M$5:$M$55,MATCH($D159,Requirements!$D$5:$D$55,0)),""))</f>
        <v/>
      </c>
      <c r="H159" s="12"/>
      <c r="I159" s="12"/>
      <c r="J159" s="12"/>
      <c r="K159" s="12"/>
      <c r="L159" s="12"/>
      <c r="M159" s="12"/>
      <c r="N159" s="13"/>
      <c r="O159" s="13"/>
      <c r="P159" s="12"/>
      <c r="Q159" s="15" t="str">
        <f>IF($P159="","",IFERROR(INDEX(Settings!$B$11:$B$14,MATCH($P159,Settings!$A$11:$A$14,0)),""))</f>
        <v/>
      </c>
      <c r="R159" s="5" t="str">
        <f t="shared" si="7"/>
        <v/>
      </c>
      <c r="S159" s="5" t="str">
        <f>IF(OR($C159="",$O159=""),"",NETWORKDAYS.INTL($C159,$O159,Settings!$B$7)-1)</f>
        <v/>
      </c>
      <c r="T159" s="5" t="str">
        <f>IF($S159="","",IF($S159&lt;=Settings!$B$6,"نعم","متأخر"))</f>
        <v/>
      </c>
      <c r="U159" s="5" t="str">
        <f t="shared" si="8"/>
        <v/>
      </c>
      <c r="V159" s="14"/>
      <c r="W159" s="12"/>
    </row>
    <row r="160" spans="1:23" ht="18" x14ac:dyDescent="0.25">
      <c r="A160" s="5" t="str">
        <f t="shared" si="6"/>
        <v/>
      </c>
      <c r="B160" s="12"/>
      <c r="C160" s="13"/>
      <c r="D160" s="14"/>
      <c r="E160" s="15" t="str">
        <f>IF($D160="","",IFERROR(INDEX(Requirements!$A$5:$A$55,MATCH($D160,Requirements!$D$5:$D$55,0)),"غير موجودة"))</f>
        <v/>
      </c>
      <c r="F160" s="16" t="str">
        <f>IF($D160="","",IFERROR(INDEX(Requirements!$R$5:$R$55,MATCH($D160,Requirements!$D$5:$D$55,0)),""))</f>
        <v/>
      </c>
      <c r="G160" s="16" t="str">
        <f>IF($D160="","",IFERROR(INDEX(Requirements!$K$5:$K$55,MATCH($D160,Requirements!$D$5:$D$55,0))&amp;CHAR(10)&amp;"المعدل: "&amp;INDEX(Requirements!$L$5:$L$55,MATCH($D160,Requirements!$D$5:$D$55,0))&amp;CHAR(10)&amp;"القبول: "&amp;INDEX(Requirements!$M$5:$M$55,MATCH($D160,Requirements!$D$5:$D$55,0)),""))</f>
        <v/>
      </c>
      <c r="H160" s="12"/>
      <c r="I160" s="12"/>
      <c r="J160" s="12"/>
      <c r="K160" s="12"/>
      <c r="L160" s="12"/>
      <c r="M160" s="12"/>
      <c r="N160" s="13"/>
      <c r="O160" s="13"/>
      <c r="P160" s="12"/>
      <c r="Q160" s="15" t="str">
        <f>IF($P160="","",IFERROR(INDEX(Settings!$B$11:$B$14,MATCH($P160,Settings!$A$11:$A$14,0)),""))</f>
        <v/>
      </c>
      <c r="R160" s="5" t="str">
        <f t="shared" si="7"/>
        <v/>
      </c>
      <c r="S160" s="5" t="str">
        <f>IF(OR($C160="",$O160=""),"",NETWORKDAYS.INTL($C160,$O160,Settings!$B$7)-1)</f>
        <v/>
      </c>
      <c r="T160" s="5" t="str">
        <f>IF($S160="","",IF($S160&lt;=Settings!$B$6,"نعم","متأخر"))</f>
        <v/>
      </c>
      <c r="U160" s="5" t="str">
        <f t="shared" si="8"/>
        <v/>
      </c>
      <c r="V160" s="14"/>
      <c r="W160" s="12"/>
    </row>
    <row r="161" spans="1:23" ht="18" x14ac:dyDescent="0.25">
      <c r="A161" s="5" t="str">
        <f t="shared" si="6"/>
        <v/>
      </c>
      <c r="B161" s="12"/>
      <c r="C161" s="13"/>
      <c r="D161" s="14"/>
      <c r="E161" s="15" t="str">
        <f>IF($D161="","",IFERROR(INDEX(Requirements!$A$5:$A$55,MATCH($D161,Requirements!$D$5:$D$55,0)),"غير موجودة"))</f>
        <v/>
      </c>
      <c r="F161" s="16" t="str">
        <f>IF($D161="","",IFERROR(INDEX(Requirements!$R$5:$R$55,MATCH($D161,Requirements!$D$5:$D$55,0)),""))</f>
        <v/>
      </c>
      <c r="G161" s="16" t="str">
        <f>IF($D161="","",IFERROR(INDEX(Requirements!$K$5:$K$55,MATCH($D161,Requirements!$D$5:$D$55,0))&amp;CHAR(10)&amp;"المعدل: "&amp;INDEX(Requirements!$L$5:$L$55,MATCH($D161,Requirements!$D$5:$D$55,0))&amp;CHAR(10)&amp;"القبول: "&amp;INDEX(Requirements!$M$5:$M$55,MATCH($D161,Requirements!$D$5:$D$55,0)),""))</f>
        <v/>
      </c>
      <c r="H161" s="12"/>
      <c r="I161" s="12"/>
      <c r="J161" s="12"/>
      <c r="K161" s="12"/>
      <c r="L161" s="12"/>
      <c r="M161" s="12"/>
      <c r="N161" s="13"/>
      <c r="O161" s="13"/>
      <c r="P161" s="12"/>
      <c r="Q161" s="15" t="str">
        <f>IF($P161="","",IFERROR(INDEX(Settings!$B$11:$B$14,MATCH($P161,Settings!$A$11:$A$14,0)),""))</f>
        <v/>
      </c>
      <c r="R161" s="5" t="str">
        <f t="shared" si="7"/>
        <v/>
      </c>
      <c r="S161" s="5" t="str">
        <f>IF(OR($C161="",$O161=""),"",NETWORKDAYS.INTL($C161,$O161,Settings!$B$7)-1)</f>
        <v/>
      </c>
      <c r="T161" s="5" t="str">
        <f>IF($S161="","",IF($S161&lt;=Settings!$B$6,"نعم","متأخر"))</f>
        <v/>
      </c>
      <c r="U161" s="5" t="str">
        <f t="shared" si="8"/>
        <v/>
      </c>
      <c r="V161" s="14"/>
      <c r="W161" s="12"/>
    </row>
    <row r="162" spans="1:23" ht="18" x14ac:dyDescent="0.25">
      <c r="A162" s="5" t="str">
        <f t="shared" si="6"/>
        <v/>
      </c>
      <c r="B162" s="12"/>
      <c r="C162" s="13"/>
      <c r="D162" s="14"/>
      <c r="E162" s="15" t="str">
        <f>IF($D162="","",IFERROR(INDEX(Requirements!$A$5:$A$55,MATCH($D162,Requirements!$D$5:$D$55,0)),"غير موجودة"))</f>
        <v/>
      </c>
      <c r="F162" s="16" t="str">
        <f>IF($D162="","",IFERROR(INDEX(Requirements!$R$5:$R$55,MATCH($D162,Requirements!$D$5:$D$55,0)),""))</f>
        <v/>
      </c>
      <c r="G162" s="16" t="str">
        <f>IF($D162="","",IFERROR(INDEX(Requirements!$K$5:$K$55,MATCH($D162,Requirements!$D$5:$D$55,0))&amp;CHAR(10)&amp;"المعدل: "&amp;INDEX(Requirements!$L$5:$L$55,MATCH($D162,Requirements!$D$5:$D$55,0))&amp;CHAR(10)&amp;"القبول: "&amp;INDEX(Requirements!$M$5:$M$55,MATCH($D162,Requirements!$D$5:$D$55,0)),""))</f>
        <v/>
      </c>
      <c r="H162" s="12"/>
      <c r="I162" s="12"/>
      <c r="J162" s="12"/>
      <c r="K162" s="12"/>
      <c r="L162" s="12"/>
      <c r="M162" s="12"/>
      <c r="N162" s="13"/>
      <c r="O162" s="13"/>
      <c r="P162" s="12"/>
      <c r="Q162" s="15" t="str">
        <f>IF($P162="","",IFERROR(INDEX(Settings!$B$11:$B$14,MATCH($P162,Settings!$A$11:$A$14,0)),""))</f>
        <v/>
      </c>
      <c r="R162" s="5" t="str">
        <f t="shared" si="7"/>
        <v/>
      </c>
      <c r="S162" s="5" t="str">
        <f>IF(OR($C162="",$O162=""),"",NETWORKDAYS.INTL($C162,$O162,Settings!$B$7)-1)</f>
        <v/>
      </c>
      <c r="T162" s="5" t="str">
        <f>IF($S162="","",IF($S162&lt;=Settings!$B$6,"نعم","متأخر"))</f>
        <v/>
      </c>
      <c r="U162" s="5" t="str">
        <f t="shared" si="8"/>
        <v/>
      </c>
      <c r="V162" s="14"/>
      <c r="W162" s="12"/>
    </row>
    <row r="163" spans="1:23" ht="18" x14ac:dyDescent="0.25">
      <c r="A163" s="5" t="str">
        <f t="shared" si="6"/>
        <v/>
      </c>
      <c r="B163" s="12"/>
      <c r="C163" s="13"/>
      <c r="D163" s="14"/>
      <c r="E163" s="15" t="str">
        <f>IF($D163="","",IFERROR(INDEX(Requirements!$A$5:$A$55,MATCH($D163,Requirements!$D$5:$D$55,0)),"غير موجودة"))</f>
        <v/>
      </c>
      <c r="F163" s="16" t="str">
        <f>IF($D163="","",IFERROR(INDEX(Requirements!$R$5:$R$55,MATCH($D163,Requirements!$D$5:$D$55,0)),""))</f>
        <v/>
      </c>
      <c r="G163" s="16" t="str">
        <f>IF($D163="","",IFERROR(INDEX(Requirements!$K$5:$K$55,MATCH($D163,Requirements!$D$5:$D$55,0))&amp;CHAR(10)&amp;"المعدل: "&amp;INDEX(Requirements!$L$5:$L$55,MATCH($D163,Requirements!$D$5:$D$55,0))&amp;CHAR(10)&amp;"القبول: "&amp;INDEX(Requirements!$M$5:$M$55,MATCH($D163,Requirements!$D$5:$D$55,0)),""))</f>
        <v/>
      </c>
      <c r="H163" s="12"/>
      <c r="I163" s="12"/>
      <c r="J163" s="12"/>
      <c r="K163" s="12"/>
      <c r="L163" s="12"/>
      <c r="M163" s="12"/>
      <c r="N163" s="13"/>
      <c r="O163" s="13"/>
      <c r="P163" s="12"/>
      <c r="Q163" s="15" t="str">
        <f>IF($P163="","",IFERROR(INDEX(Settings!$B$11:$B$14,MATCH($P163,Settings!$A$11:$A$14,0)),""))</f>
        <v/>
      </c>
      <c r="R163" s="5" t="str">
        <f t="shared" si="7"/>
        <v/>
      </c>
      <c r="S163" s="5" t="str">
        <f>IF(OR($C163="",$O163=""),"",NETWORKDAYS.INTL($C163,$O163,Settings!$B$7)-1)</f>
        <v/>
      </c>
      <c r="T163" s="5" t="str">
        <f>IF($S163="","",IF($S163&lt;=Settings!$B$6,"نعم","متأخر"))</f>
        <v/>
      </c>
      <c r="U163" s="5" t="str">
        <f t="shared" si="8"/>
        <v/>
      </c>
      <c r="V163" s="14"/>
      <c r="W163" s="12"/>
    </row>
    <row r="164" spans="1:23" ht="18" x14ac:dyDescent="0.25">
      <c r="A164" s="5" t="str">
        <f t="shared" si="6"/>
        <v/>
      </c>
      <c r="B164" s="12"/>
      <c r="C164" s="13"/>
      <c r="D164" s="14"/>
      <c r="E164" s="15" t="str">
        <f>IF($D164="","",IFERROR(INDEX(Requirements!$A$5:$A$55,MATCH($D164,Requirements!$D$5:$D$55,0)),"غير موجودة"))</f>
        <v/>
      </c>
      <c r="F164" s="16" t="str">
        <f>IF($D164="","",IFERROR(INDEX(Requirements!$R$5:$R$55,MATCH($D164,Requirements!$D$5:$D$55,0)),""))</f>
        <v/>
      </c>
      <c r="G164" s="16" t="str">
        <f>IF($D164="","",IFERROR(INDEX(Requirements!$K$5:$K$55,MATCH($D164,Requirements!$D$5:$D$55,0))&amp;CHAR(10)&amp;"المعدل: "&amp;INDEX(Requirements!$L$5:$L$55,MATCH($D164,Requirements!$D$5:$D$55,0))&amp;CHAR(10)&amp;"القبول: "&amp;INDEX(Requirements!$M$5:$M$55,MATCH($D164,Requirements!$D$5:$D$55,0)),""))</f>
        <v/>
      </c>
      <c r="H164" s="12"/>
      <c r="I164" s="12"/>
      <c r="J164" s="12"/>
      <c r="K164" s="12"/>
      <c r="L164" s="12"/>
      <c r="M164" s="12"/>
      <c r="N164" s="13"/>
      <c r="O164" s="13"/>
      <c r="P164" s="12"/>
      <c r="Q164" s="15" t="str">
        <f>IF($P164="","",IFERROR(INDEX(Settings!$B$11:$B$14,MATCH($P164,Settings!$A$11:$A$14,0)),""))</f>
        <v/>
      </c>
      <c r="R164" s="5" t="str">
        <f t="shared" si="7"/>
        <v/>
      </c>
      <c r="S164" s="5" t="str">
        <f>IF(OR($C164="",$O164=""),"",NETWORKDAYS.INTL($C164,$O164,Settings!$B$7)-1)</f>
        <v/>
      </c>
      <c r="T164" s="5" t="str">
        <f>IF($S164="","",IF($S164&lt;=Settings!$B$6,"نعم","متأخر"))</f>
        <v/>
      </c>
      <c r="U164" s="5" t="str">
        <f t="shared" si="8"/>
        <v/>
      </c>
      <c r="V164" s="14"/>
      <c r="W164" s="12"/>
    </row>
    <row r="165" spans="1:23" ht="18" x14ac:dyDescent="0.25">
      <c r="A165" s="5" t="str">
        <f t="shared" si="6"/>
        <v/>
      </c>
      <c r="B165" s="12"/>
      <c r="C165" s="13"/>
      <c r="D165" s="14"/>
      <c r="E165" s="15" t="str">
        <f>IF($D165="","",IFERROR(INDEX(Requirements!$A$5:$A$55,MATCH($D165,Requirements!$D$5:$D$55,0)),"غير موجودة"))</f>
        <v/>
      </c>
      <c r="F165" s="16" t="str">
        <f>IF($D165="","",IFERROR(INDEX(Requirements!$R$5:$R$55,MATCH($D165,Requirements!$D$5:$D$55,0)),""))</f>
        <v/>
      </c>
      <c r="G165" s="16" t="str">
        <f>IF($D165="","",IFERROR(INDEX(Requirements!$K$5:$K$55,MATCH($D165,Requirements!$D$5:$D$55,0))&amp;CHAR(10)&amp;"المعدل: "&amp;INDEX(Requirements!$L$5:$L$55,MATCH($D165,Requirements!$D$5:$D$55,0))&amp;CHAR(10)&amp;"القبول: "&amp;INDEX(Requirements!$M$5:$M$55,MATCH($D165,Requirements!$D$5:$D$55,0)),""))</f>
        <v/>
      </c>
      <c r="H165" s="12"/>
      <c r="I165" s="12"/>
      <c r="J165" s="12"/>
      <c r="K165" s="12"/>
      <c r="L165" s="12"/>
      <c r="M165" s="12"/>
      <c r="N165" s="13"/>
      <c r="O165" s="13"/>
      <c r="P165" s="12"/>
      <c r="Q165" s="15" t="str">
        <f>IF($P165="","",IFERROR(INDEX(Settings!$B$11:$B$14,MATCH($P165,Settings!$A$11:$A$14,0)),""))</f>
        <v/>
      </c>
      <c r="R165" s="5" t="str">
        <f t="shared" si="7"/>
        <v/>
      </c>
      <c r="S165" s="5" t="str">
        <f>IF(OR($C165="",$O165=""),"",NETWORKDAYS.INTL($C165,$O165,Settings!$B$7)-1)</f>
        <v/>
      </c>
      <c r="T165" s="5" t="str">
        <f>IF($S165="","",IF($S165&lt;=Settings!$B$6,"نعم","متأخر"))</f>
        <v/>
      </c>
      <c r="U165" s="5" t="str">
        <f t="shared" si="8"/>
        <v/>
      </c>
      <c r="V165" s="14"/>
      <c r="W165" s="12"/>
    </row>
    <row r="166" spans="1:23" ht="18" x14ac:dyDescent="0.25">
      <c r="A166" s="5" t="str">
        <f t="shared" si="6"/>
        <v/>
      </c>
      <c r="B166" s="12"/>
      <c r="C166" s="13"/>
      <c r="D166" s="14"/>
      <c r="E166" s="15" t="str">
        <f>IF($D166="","",IFERROR(INDEX(Requirements!$A$5:$A$55,MATCH($D166,Requirements!$D$5:$D$55,0)),"غير موجودة"))</f>
        <v/>
      </c>
      <c r="F166" s="16" t="str">
        <f>IF($D166="","",IFERROR(INDEX(Requirements!$R$5:$R$55,MATCH($D166,Requirements!$D$5:$D$55,0)),""))</f>
        <v/>
      </c>
      <c r="G166" s="16" t="str">
        <f>IF($D166="","",IFERROR(INDEX(Requirements!$K$5:$K$55,MATCH($D166,Requirements!$D$5:$D$55,0))&amp;CHAR(10)&amp;"المعدل: "&amp;INDEX(Requirements!$L$5:$L$55,MATCH($D166,Requirements!$D$5:$D$55,0))&amp;CHAR(10)&amp;"القبول: "&amp;INDEX(Requirements!$M$5:$M$55,MATCH($D166,Requirements!$D$5:$D$55,0)),""))</f>
        <v/>
      </c>
      <c r="H166" s="12"/>
      <c r="I166" s="12"/>
      <c r="J166" s="12"/>
      <c r="K166" s="12"/>
      <c r="L166" s="12"/>
      <c r="M166" s="12"/>
      <c r="N166" s="13"/>
      <c r="O166" s="13"/>
      <c r="P166" s="12"/>
      <c r="Q166" s="15" t="str">
        <f>IF($P166="","",IFERROR(INDEX(Settings!$B$11:$B$14,MATCH($P166,Settings!$A$11:$A$14,0)),""))</f>
        <v/>
      </c>
      <c r="R166" s="5" t="str">
        <f t="shared" si="7"/>
        <v/>
      </c>
      <c r="S166" s="5" t="str">
        <f>IF(OR($C166="",$O166=""),"",NETWORKDAYS.INTL($C166,$O166,Settings!$B$7)-1)</f>
        <v/>
      </c>
      <c r="T166" s="5" t="str">
        <f>IF($S166="","",IF($S166&lt;=Settings!$B$6,"نعم","متأخر"))</f>
        <v/>
      </c>
      <c r="U166" s="5" t="str">
        <f t="shared" si="8"/>
        <v/>
      </c>
      <c r="V166" s="14"/>
      <c r="W166" s="12"/>
    </row>
    <row r="167" spans="1:23" ht="18" x14ac:dyDescent="0.25">
      <c r="A167" s="5" t="str">
        <f t="shared" si="6"/>
        <v/>
      </c>
      <c r="B167" s="12"/>
      <c r="C167" s="13"/>
      <c r="D167" s="14"/>
      <c r="E167" s="15" t="str">
        <f>IF($D167="","",IFERROR(INDEX(Requirements!$A$5:$A$55,MATCH($D167,Requirements!$D$5:$D$55,0)),"غير موجودة"))</f>
        <v/>
      </c>
      <c r="F167" s="16" t="str">
        <f>IF($D167="","",IFERROR(INDEX(Requirements!$R$5:$R$55,MATCH($D167,Requirements!$D$5:$D$55,0)),""))</f>
        <v/>
      </c>
      <c r="G167" s="16" t="str">
        <f>IF($D167="","",IFERROR(INDEX(Requirements!$K$5:$K$55,MATCH($D167,Requirements!$D$5:$D$55,0))&amp;CHAR(10)&amp;"المعدل: "&amp;INDEX(Requirements!$L$5:$L$55,MATCH($D167,Requirements!$D$5:$D$55,0))&amp;CHAR(10)&amp;"القبول: "&amp;INDEX(Requirements!$M$5:$M$55,MATCH($D167,Requirements!$D$5:$D$55,0)),""))</f>
        <v/>
      </c>
      <c r="H167" s="12"/>
      <c r="I167" s="12"/>
      <c r="J167" s="12"/>
      <c r="K167" s="12"/>
      <c r="L167" s="12"/>
      <c r="M167" s="12"/>
      <c r="N167" s="13"/>
      <c r="O167" s="13"/>
      <c r="P167" s="12"/>
      <c r="Q167" s="15" t="str">
        <f>IF($P167="","",IFERROR(INDEX(Settings!$B$11:$B$14,MATCH($P167,Settings!$A$11:$A$14,0)),""))</f>
        <v/>
      </c>
      <c r="R167" s="5" t="str">
        <f t="shared" si="7"/>
        <v/>
      </c>
      <c r="S167" s="5" t="str">
        <f>IF(OR($C167="",$O167=""),"",NETWORKDAYS.INTL($C167,$O167,Settings!$B$7)-1)</f>
        <v/>
      </c>
      <c r="T167" s="5" t="str">
        <f>IF($S167="","",IF($S167&lt;=Settings!$B$6,"نعم","متأخر"))</f>
        <v/>
      </c>
      <c r="U167" s="5" t="str">
        <f t="shared" si="8"/>
        <v/>
      </c>
      <c r="V167" s="14"/>
      <c r="W167" s="12"/>
    </row>
    <row r="168" spans="1:23" ht="18" x14ac:dyDescent="0.25">
      <c r="A168" s="5" t="str">
        <f t="shared" si="6"/>
        <v/>
      </c>
      <c r="B168" s="12"/>
      <c r="C168" s="13"/>
      <c r="D168" s="14"/>
      <c r="E168" s="15" t="str">
        <f>IF($D168="","",IFERROR(INDEX(Requirements!$A$5:$A$55,MATCH($D168,Requirements!$D$5:$D$55,0)),"غير موجودة"))</f>
        <v/>
      </c>
      <c r="F168" s="16" t="str">
        <f>IF($D168="","",IFERROR(INDEX(Requirements!$R$5:$R$55,MATCH($D168,Requirements!$D$5:$D$55,0)),""))</f>
        <v/>
      </c>
      <c r="G168" s="16" t="str">
        <f>IF($D168="","",IFERROR(INDEX(Requirements!$K$5:$K$55,MATCH($D168,Requirements!$D$5:$D$55,0))&amp;CHAR(10)&amp;"المعدل: "&amp;INDEX(Requirements!$L$5:$L$55,MATCH($D168,Requirements!$D$5:$D$55,0))&amp;CHAR(10)&amp;"القبول: "&amp;INDEX(Requirements!$M$5:$M$55,MATCH($D168,Requirements!$D$5:$D$55,0)),""))</f>
        <v/>
      </c>
      <c r="H168" s="12"/>
      <c r="I168" s="12"/>
      <c r="J168" s="12"/>
      <c r="K168" s="12"/>
      <c r="L168" s="12"/>
      <c r="M168" s="12"/>
      <c r="N168" s="13"/>
      <c r="O168" s="13"/>
      <c r="P168" s="12"/>
      <c r="Q168" s="15" t="str">
        <f>IF($P168="","",IFERROR(INDEX(Settings!$B$11:$B$14,MATCH($P168,Settings!$A$11:$A$14,0)),""))</f>
        <v/>
      </c>
      <c r="R168" s="5" t="str">
        <f t="shared" si="7"/>
        <v/>
      </c>
      <c r="S168" s="5" t="str">
        <f>IF(OR($C168="",$O168=""),"",NETWORKDAYS.INTL($C168,$O168,Settings!$B$7)-1)</f>
        <v/>
      </c>
      <c r="T168" s="5" t="str">
        <f>IF($S168="","",IF($S168&lt;=Settings!$B$6,"نعم","متأخر"))</f>
        <v/>
      </c>
      <c r="U168" s="5" t="str">
        <f t="shared" si="8"/>
        <v/>
      </c>
      <c r="V168" s="14"/>
      <c r="W168" s="12"/>
    </row>
    <row r="169" spans="1:23" ht="18" x14ac:dyDescent="0.25">
      <c r="A169" s="5" t="str">
        <f t="shared" si="6"/>
        <v/>
      </c>
      <c r="B169" s="12"/>
      <c r="C169" s="13"/>
      <c r="D169" s="14"/>
      <c r="E169" s="15" t="str">
        <f>IF($D169="","",IFERROR(INDEX(Requirements!$A$5:$A$55,MATCH($D169,Requirements!$D$5:$D$55,0)),"غير موجودة"))</f>
        <v/>
      </c>
      <c r="F169" s="16" t="str">
        <f>IF($D169="","",IFERROR(INDEX(Requirements!$R$5:$R$55,MATCH($D169,Requirements!$D$5:$D$55,0)),""))</f>
        <v/>
      </c>
      <c r="G169" s="16" t="str">
        <f>IF($D169="","",IFERROR(INDEX(Requirements!$K$5:$K$55,MATCH($D169,Requirements!$D$5:$D$55,0))&amp;CHAR(10)&amp;"المعدل: "&amp;INDEX(Requirements!$L$5:$L$55,MATCH($D169,Requirements!$D$5:$D$55,0))&amp;CHAR(10)&amp;"القبول: "&amp;INDEX(Requirements!$M$5:$M$55,MATCH($D169,Requirements!$D$5:$D$55,0)),""))</f>
        <v/>
      </c>
      <c r="H169" s="12"/>
      <c r="I169" s="12"/>
      <c r="J169" s="12"/>
      <c r="K169" s="12"/>
      <c r="L169" s="12"/>
      <c r="M169" s="12"/>
      <c r="N169" s="13"/>
      <c r="O169" s="13"/>
      <c r="P169" s="12"/>
      <c r="Q169" s="15" t="str">
        <f>IF($P169="","",IFERROR(INDEX(Settings!$B$11:$B$14,MATCH($P169,Settings!$A$11:$A$14,0)),""))</f>
        <v/>
      </c>
      <c r="R169" s="5" t="str">
        <f t="shared" si="7"/>
        <v/>
      </c>
      <c r="S169" s="5" t="str">
        <f>IF(OR($C169="",$O169=""),"",NETWORKDAYS.INTL($C169,$O169,Settings!$B$7)-1)</f>
        <v/>
      </c>
      <c r="T169" s="5" t="str">
        <f>IF($S169="","",IF($S169&lt;=Settings!$B$6,"نعم","متأخر"))</f>
        <v/>
      </c>
      <c r="U169" s="5" t="str">
        <f t="shared" si="8"/>
        <v/>
      </c>
      <c r="V169" s="14"/>
      <c r="W169" s="12"/>
    </row>
    <row r="170" spans="1:23" ht="18" x14ac:dyDescent="0.25">
      <c r="A170" s="5" t="str">
        <f t="shared" si="6"/>
        <v/>
      </c>
      <c r="B170" s="12"/>
      <c r="C170" s="13"/>
      <c r="D170" s="14"/>
      <c r="E170" s="15" t="str">
        <f>IF($D170="","",IFERROR(INDEX(Requirements!$A$5:$A$55,MATCH($D170,Requirements!$D$5:$D$55,0)),"غير موجودة"))</f>
        <v/>
      </c>
      <c r="F170" s="16" t="str">
        <f>IF($D170="","",IFERROR(INDEX(Requirements!$R$5:$R$55,MATCH($D170,Requirements!$D$5:$D$55,0)),""))</f>
        <v/>
      </c>
      <c r="G170" s="16" t="str">
        <f>IF($D170="","",IFERROR(INDEX(Requirements!$K$5:$K$55,MATCH($D170,Requirements!$D$5:$D$55,0))&amp;CHAR(10)&amp;"المعدل: "&amp;INDEX(Requirements!$L$5:$L$55,MATCH($D170,Requirements!$D$5:$D$55,0))&amp;CHAR(10)&amp;"القبول: "&amp;INDEX(Requirements!$M$5:$M$55,MATCH($D170,Requirements!$D$5:$D$55,0)),""))</f>
        <v/>
      </c>
      <c r="H170" s="12"/>
      <c r="I170" s="12"/>
      <c r="J170" s="12"/>
      <c r="K170" s="12"/>
      <c r="L170" s="12"/>
      <c r="M170" s="12"/>
      <c r="N170" s="13"/>
      <c r="O170" s="13"/>
      <c r="P170" s="12"/>
      <c r="Q170" s="15" t="str">
        <f>IF($P170="","",IFERROR(INDEX(Settings!$B$11:$B$14,MATCH($P170,Settings!$A$11:$A$14,0)),""))</f>
        <v/>
      </c>
      <c r="R170" s="5" t="str">
        <f t="shared" si="7"/>
        <v/>
      </c>
      <c r="S170" s="5" t="str">
        <f>IF(OR($C170="",$O170=""),"",NETWORKDAYS.INTL($C170,$O170,Settings!$B$7)-1)</f>
        <v/>
      </c>
      <c r="T170" s="5" t="str">
        <f>IF($S170="","",IF($S170&lt;=Settings!$B$6,"نعم","متأخر"))</f>
        <v/>
      </c>
      <c r="U170" s="5" t="str">
        <f t="shared" si="8"/>
        <v/>
      </c>
      <c r="V170" s="14"/>
      <c r="W170" s="12"/>
    </row>
    <row r="171" spans="1:23" ht="18" x14ac:dyDescent="0.25">
      <c r="A171" s="5" t="str">
        <f t="shared" si="6"/>
        <v/>
      </c>
      <c r="B171" s="12"/>
      <c r="C171" s="13"/>
      <c r="D171" s="14"/>
      <c r="E171" s="15" t="str">
        <f>IF($D171="","",IFERROR(INDEX(Requirements!$A$5:$A$55,MATCH($D171,Requirements!$D$5:$D$55,0)),"غير موجودة"))</f>
        <v/>
      </c>
      <c r="F171" s="16" t="str">
        <f>IF($D171="","",IFERROR(INDEX(Requirements!$R$5:$R$55,MATCH($D171,Requirements!$D$5:$D$55,0)),""))</f>
        <v/>
      </c>
      <c r="G171" s="16" t="str">
        <f>IF($D171="","",IFERROR(INDEX(Requirements!$K$5:$K$55,MATCH($D171,Requirements!$D$5:$D$55,0))&amp;CHAR(10)&amp;"المعدل: "&amp;INDEX(Requirements!$L$5:$L$55,MATCH($D171,Requirements!$D$5:$D$55,0))&amp;CHAR(10)&amp;"القبول: "&amp;INDEX(Requirements!$M$5:$M$55,MATCH($D171,Requirements!$D$5:$D$55,0)),""))</f>
        <v/>
      </c>
      <c r="H171" s="12"/>
      <c r="I171" s="12"/>
      <c r="J171" s="12"/>
      <c r="K171" s="12"/>
      <c r="L171" s="12"/>
      <c r="M171" s="12"/>
      <c r="N171" s="13"/>
      <c r="O171" s="13"/>
      <c r="P171" s="12"/>
      <c r="Q171" s="15" t="str">
        <f>IF($P171="","",IFERROR(INDEX(Settings!$B$11:$B$14,MATCH($P171,Settings!$A$11:$A$14,0)),""))</f>
        <v/>
      </c>
      <c r="R171" s="5" t="str">
        <f t="shared" si="7"/>
        <v/>
      </c>
      <c r="S171" s="5" t="str">
        <f>IF(OR($C171="",$O171=""),"",NETWORKDAYS.INTL($C171,$O171,Settings!$B$7)-1)</f>
        <v/>
      </c>
      <c r="T171" s="5" t="str">
        <f>IF($S171="","",IF($S171&lt;=Settings!$B$6,"نعم","متأخر"))</f>
        <v/>
      </c>
      <c r="U171" s="5" t="str">
        <f t="shared" si="8"/>
        <v/>
      </c>
      <c r="V171" s="14"/>
      <c r="W171" s="12"/>
    </row>
    <row r="172" spans="1:23" ht="18" x14ac:dyDescent="0.25">
      <c r="A172" s="5" t="str">
        <f t="shared" si="6"/>
        <v/>
      </c>
      <c r="B172" s="12"/>
      <c r="C172" s="13"/>
      <c r="D172" s="14"/>
      <c r="E172" s="15" t="str">
        <f>IF($D172="","",IFERROR(INDEX(Requirements!$A$5:$A$55,MATCH($D172,Requirements!$D$5:$D$55,0)),"غير موجودة"))</f>
        <v/>
      </c>
      <c r="F172" s="16" t="str">
        <f>IF($D172="","",IFERROR(INDEX(Requirements!$R$5:$R$55,MATCH($D172,Requirements!$D$5:$D$55,0)),""))</f>
        <v/>
      </c>
      <c r="G172" s="16" t="str">
        <f>IF($D172="","",IFERROR(INDEX(Requirements!$K$5:$K$55,MATCH($D172,Requirements!$D$5:$D$55,0))&amp;CHAR(10)&amp;"المعدل: "&amp;INDEX(Requirements!$L$5:$L$55,MATCH($D172,Requirements!$D$5:$D$55,0))&amp;CHAR(10)&amp;"القبول: "&amp;INDEX(Requirements!$M$5:$M$55,MATCH($D172,Requirements!$D$5:$D$55,0)),""))</f>
        <v/>
      </c>
      <c r="H172" s="12"/>
      <c r="I172" s="12"/>
      <c r="J172" s="12"/>
      <c r="K172" s="12"/>
      <c r="L172" s="12"/>
      <c r="M172" s="12"/>
      <c r="N172" s="13"/>
      <c r="O172" s="13"/>
      <c r="P172" s="12"/>
      <c r="Q172" s="15" t="str">
        <f>IF($P172="","",IFERROR(INDEX(Settings!$B$11:$B$14,MATCH($P172,Settings!$A$11:$A$14,0)),""))</f>
        <v/>
      </c>
      <c r="R172" s="5" t="str">
        <f t="shared" si="7"/>
        <v/>
      </c>
      <c r="S172" s="5" t="str">
        <f>IF(OR($C172="",$O172=""),"",NETWORKDAYS.INTL($C172,$O172,Settings!$B$7)-1)</f>
        <v/>
      </c>
      <c r="T172" s="5" t="str">
        <f>IF($S172="","",IF($S172&lt;=Settings!$B$6,"نعم","متأخر"))</f>
        <v/>
      </c>
      <c r="U172" s="5" t="str">
        <f t="shared" si="8"/>
        <v/>
      </c>
      <c r="V172" s="14"/>
      <c r="W172" s="12"/>
    </row>
    <row r="173" spans="1:23" ht="18" x14ac:dyDescent="0.25">
      <c r="A173" s="5" t="str">
        <f t="shared" si="6"/>
        <v/>
      </c>
      <c r="B173" s="12"/>
      <c r="C173" s="13"/>
      <c r="D173" s="14"/>
      <c r="E173" s="15" t="str">
        <f>IF($D173="","",IFERROR(INDEX(Requirements!$A$5:$A$55,MATCH($D173,Requirements!$D$5:$D$55,0)),"غير موجودة"))</f>
        <v/>
      </c>
      <c r="F173" s="16" t="str">
        <f>IF($D173="","",IFERROR(INDEX(Requirements!$R$5:$R$55,MATCH($D173,Requirements!$D$5:$D$55,0)),""))</f>
        <v/>
      </c>
      <c r="G173" s="16" t="str">
        <f>IF($D173="","",IFERROR(INDEX(Requirements!$K$5:$K$55,MATCH($D173,Requirements!$D$5:$D$55,0))&amp;CHAR(10)&amp;"المعدل: "&amp;INDEX(Requirements!$L$5:$L$55,MATCH($D173,Requirements!$D$5:$D$55,0))&amp;CHAR(10)&amp;"القبول: "&amp;INDEX(Requirements!$M$5:$M$55,MATCH($D173,Requirements!$D$5:$D$55,0)),""))</f>
        <v/>
      </c>
      <c r="H173" s="12"/>
      <c r="I173" s="12"/>
      <c r="J173" s="12"/>
      <c r="K173" s="12"/>
      <c r="L173" s="12"/>
      <c r="M173" s="12"/>
      <c r="N173" s="13"/>
      <c r="O173" s="13"/>
      <c r="P173" s="12"/>
      <c r="Q173" s="15" t="str">
        <f>IF($P173="","",IFERROR(INDEX(Settings!$B$11:$B$14,MATCH($P173,Settings!$A$11:$A$14,0)),""))</f>
        <v/>
      </c>
      <c r="R173" s="5" t="str">
        <f t="shared" si="7"/>
        <v/>
      </c>
      <c r="S173" s="5" t="str">
        <f>IF(OR($C173="",$O173=""),"",NETWORKDAYS.INTL($C173,$O173,Settings!$B$7)-1)</f>
        <v/>
      </c>
      <c r="T173" s="5" t="str">
        <f>IF($S173="","",IF($S173&lt;=Settings!$B$6,"نعم","متأخر"))</f>
        <v/>
      </c>
      <c r="U173" s="5" t="str">
        <f t="shared" si="8"/>
        <v/>
      </c>
      <c r="V173" s="14"/>
      <c r="W173" s="12"/>
    </row>
    <row r="174" spans="1:23" ht="18" x14ac:dyDescent="0.25">
      <c r="A174" s="5" t="str">
        <f t="shared" si="6"/>
        <v/>
      </c>
      <c r="B174" s="12"/>
      <c r="C174" s="13"/>
      <c r="D174" s="14"/>
      <c r="E174" s="15" t="str">
        <f>IF($D174="","",IFERROR(INDEX(Requirements!$A$5:$A$55,MATCH($D174,Requirements!$D$5:$D$55,0)),"غير موجودة"))</f>
        <v/>
      </c>
      <c r="F174" s="16" t="str">
        <f>IF($D174="","",IFERROR(INDEX(Requirements!$R$5:$R$55,MATCH($D174,Requirements!$D$5:$D$55,0)),""))</f>
        <v/>
      </c>
      <c r="G174" s="16" t="str">
        <f>IF($D174="","",IFERROR(INDEX(Requirements!$K$5:$K$55,MATCH($D174,Requirements!$D$5:$D$55,0))&amp;CHAR(10)&amp;"المعدل: "&amp;INDEX(Requirements!$L$5:$L$55,MATCH($D174,Requirements!$D$5:$D$55,0))&amp;CHAR(10)&amp;"القبول: "&amp;INDEX(Requirements!$M$5:$M$55,MATCH($D174,Requirements!$D$5:$D$55,0)),""))</f>
        <v/>
      </c>
      <c r="H174" s="12"/>
      <c r="I174" s="12"/>
      <c r="J174" s="12"/>
      <c r="K174" s="12"/>
      <c r="L174" s="12"/>
      <c r="M174" s="12"/>
      <c r="N174" s="13"/>
      <c r="O174" s="13"/>
      <c r="P174" s="12"/>
      <c r="Q174" s="15" t="str">
        <f>IF($P174="","",IFERROR(INDEX(Settings!$B$11:$B$14,MATCH($P174,Settings!$A$11:$A$14,0)),""))</f>
        <v/>
      </c>
      <c r="R174" s="5" t="str">
        <f t="shared" si="7"/>
        <v/>
      </c>
      <c r="S174" s="5" t="str">
        <f>IF(OR($C174="",$O174=""),"",NETWORKDAYS.INTL($C174,$O174,Settings!$B$7)-1)</f>
        <v/>
      </c>
      <c r="T174" s="5" t="str">
        <f>IF($S174="","",IF($S174&lt;=Settings!$B$6,"نعم","متأخر"))</f>
        <v/>
      </c>
      <c r="U174" s="5" t="str">
        <f t="shared" si="8"/>
        <v/>
      </c>
      <c r="V174" s="14"/>
      <c r="W174" s="12"/>
    </row>
    <row r="175" spans="1:23" ht="18" x14ac:dyDescent="0.25">
      <c r="A175" s="5" t="str">
        <f t="shared" si="6"/>
        <v/>
      </c>
      <c r="B175" s="12"/>
      <c r="C175" s="13"/>
      <c r="D175" s="14"/>
      <c r="E175" s="15" t="str">
        <f>IF($D175="","",IFERROR(INDEX(Requirements!$A$5:$A$55,MATCH($D175,Requirements!$D$5:$D$55,0)),"غير موجودة"))</f>
        <v/>
      </c>
      <c r="F175" s="16" t="str">
        <f>IF($D175="","",IFERROR(INDEX(Requirements!$R$5:$R$55,MATCH($D175,Requirements!$D$5:$D$55,0)),""))</f>
        <v/>
      </c>
      <c r="G175" s="16" t="str">
        <f>IF($D175="","",IFERROR(INDEX(Requirements!$K$5:$K$55,MATCH($D175,Requirements!$D$5:$D$55,0))&amp;CHAR(10)&amp;"المعدل: "&amp;INDEX(Requirements!$L$5:$L$55,MATCH($D175,Requirements!$D$5:$D$55,0))&amp;CHAR(10)&amp;"القبول: "&amp;INDEX(Requirements!$M$5:$M$55,MATCH($D175,Requirements!$D$5:$D$55,0)),""))</f>
        <v/>
      </c>
      <c r="H175" s="12"/>
      <c r="I175" s="12"/>
      <c r="J175" s="12"/>
      <c r="K175" s="12"/>
      <c r="L175" s="12"/>
      <c r="M175" s="12"/>
      <c r="N175" s="13"/>
      <c r="O175" s="13"/>
      <c r="P175" s="12"/>
      <c r="Q175" s="15" t="str">
        <f>IF($P175="","",IFERROR(INDEX(Settings!$B$11:$B$14,MATCH($P175,Settings!$A$11:$A$14,0)),""))</f>
        <v/>
      </c>
      <c r="R175" s="5" t="str">
        <f t="shared" si="7"/>
        <v/>
      </c>
      <c r="S175" s="5" t="str">
        <f>IF(OR($C175="",$O175=""),"",NETWORKDAYS.INTL($C175,$O175,Settings!$B$7)-1)</f>
        <v/>
      </c>
      <c r="T175" s="5" t="str">
        <f>IF($S175="","",IF($S175&lt;=Settings!$B$6,"نعم","متأخر"))</f>
        <v/>
      </c>
      <c r="U175" s="5" t="str">
        <f t="shared" si="8"/>
        <v/>
      </c>
      <c r="V175" s="14"/>
      <c r="W175" s="12"/>
    </row>
    <row r="176" spans="1:23" ht="18" x14ac:dyDescent="0.25">
      <c r="A176" s="5" t="str">
        <f t="shared" si="6"/>
        <v/>
      </c>
      <c r="B176" s="12"/>
      <c r="C176" s="13"/>
      <c r="D176" s="14"/>
      <c r="E176" s="15" t="str">
        <f>IF($D176="","",IFERROR(INDEX(Requirements!$A$5:$A$55,MATCH($D176,Requirements!$D$5:$D$55,0)),"غير موجودة"))</f>
        <v/>
      </c>
      <c r="F176" s="16" t="str">
        <f>IF($D176="","",IFERROR(INDEX(Requirements!$R$5:$R$55,MATCH($D176,Requirements!$D$5:$D$55,0)),""))</f>
        <v/>
      </c>
      <c r="G176" s="16" t="str">
        <f>IF($D176="","",IFERROR(INDEX(Requirements!$K$5:$K$55,MATCH($D176,Requirements!$D$5:$D$55,0))&amp;CHAR(10)&amp;"المعدل: "&amp;INDEX(Requirements!$L$5:$L$55,MATCH($D176,Requirements!$D$5:$D$55,0))&amp;CHAR(10)&amp;"القبول: "&amp;INDEX(Requirements!$M$5:$M$55,MATCH($D176,Requirements!$D$5:$D$55,0)),""))</f>
        <v/>
      </c>
      <c r="H176" s="12"/>
      <c r="I176" s="12"/>
      <c r="J176" s="12"/>
      <c r="K176" s="12"/>
      <c r="L176" s="12"/>
      <c r="M176" s="12"/>
      <c r="N176" s="13"/>
      <c r="O176" s="13"/>
      <c r="P176" s="12"/>
      <c r="Q176" s="15" t="str">
        <f>IF($P176="","",IFERROR(INDEX(Settings!$B$11:$B$14,MATCH($P176,Settings!$A$11:$A$14,0)),""))</f>
        <v/>
      </c>
      <c r="R176" s="5" t="str">
        <f t="shared" si="7"/>
        <v/>
      </c>
      <c r="S176" s="5" t="str">
        <f>IF(OR($C176="",$O176=""),"",NETWORKDAYS.INTL($C176,$O176,Settings!$B$7)-1)</f>
        <v/>
      </c>
      <c r="T176" s="5" t="str">
        <f>IF($S176="","",IF($S176&lt;=Settings!$B$6,"نعم","متأخر"))</f>
        <v/>
      </c>
      <c r="U176" s="5" t="str">
        <f t="shared" si="8"/>
        <v/>
      </c>
      <c r="V176" s="14"/>
      <c r="W176" s="12"/>
    </row>
    <row r="177" spans="1:23" ht="18" x14ac:dyDescent="0.25">
      <c r="A177" s="5" t="str">
        <f t="shared" si="6"/>
        <v/>
      </c>
      <c r="B177" s="12"/>
      <c r="C177" s="13"/>
      <c r="D177" s="14"/>
      <c r="E177" s="15" t="str">
        <f>IF($D177="","",IFERROR(INDEX(Requirements!$A$5:$A$55,MATCH($D177,Requirements!$D$5:$D$55,0)),"غير موجودة"))</f>
        <v/>
      </c>
      <c r="F177" s="16" t="str">
        <f>IF($D177="","",IFERROR(INDEX(Requirements!$R$5:$R$55,MATCH($D177,Requirements!$D$5:$D$55,0)),""))</f>
        <v/>
      </c>
      <c r="G177" s="16" t="str">
        <f>IF($D177="","",IFERROR(INDEX(Requirements!$K$5:$K$55,MATCH($D177,Requirements!$D$5:$D$55,0))&amp;CHAR(10)&amp;"المعدل: "&amp;INDEX(Requirements!$L$5:$L$55,MATCH($D177,Requirements!$D$5:$D$55,0))&amp;CHAR(10)&amp;"القبول: "&amp;INDEX(Requirements!$M$5:$M$55,MATCH($D177,Requirements!$D$5:$D$55,0)),""))</f>
        <v/>
      </c>
      <c r="H177" s="12"/>
      <c r="I177" s="12"/>
      <c r="J177" s="12"/>
      <c r="K177" s="12"/>
      <c r="L177" s="12"/>
      <c r="M177" s="12"/>
      <c r="N177" s="13"/>
      <c r="O177" s="13"/>
      <c r="P177" s="12"/>
      <c r="Q177" s="15" t="str">
        <f>IF($P177="","",IFERROR(INDEX(Settings!$B$11:$B$14,MATCH($P177,Settings!$A$11:$A$14,0)),""))</f>
        <v/>
      </c>
      <c r="R177" s="5" t="str">
        <f t="shared" si="7"/>
        <v/>
      </c>
      <c r="S177" s="5" t="str">
        <f>IF(OR($C177="",$O177=""),"",NETWORKDAYS.INTL($C177,$O177,Settings!$B$7)-1)</f>
        <v/>
      </c>
      <c r="T177" s="5" t="str">
        <f>IF($S177="","",IF($S177&lt;=Settings!$B$6,"نعم","متأخر"))</f>
        <v/>
      </c>
      <c r="U177" s="5" t="str">
        <f t="shared" si="8"/>
        <v/>
      </c>
      <c r="V177" s="14"/>
      <c r="W177" s="12"/>
    </row>
    <row r="178" spans="1:23" ht="18" x14ac:dyDescent="0.25">
      <c r="A178" s="5" t="str">
        <f t="shared" si="6"/>
        <v/>
      </c>
      <c r="B178" s="12"/>
      <c r="C178" s="13"/>
      <c r="D178" s="14"/>
      <c r="E178" s="15" t="str">
        <f>IF($D178="","",IFERROR(INDEX(Requirements!$A$5:$A$55,MATCH($D178,Requirements!$D$5:$D$55,0)),"غير موجودة"))</f>
        <v/>
      </c>
      <c r="F178" s="16" t="str">
        <f>IF($D178="","",IFERROR(INDEX(Requirements!$R$5:$R$55,MATCH($D178,Requirements!$D$5:$D$55,0)),""))</f>
        <v/>
      </c>
      <c r="G178" s="16" t="str">
        <f>IF($D178="","",IFERROR(INDEX(Requirements!$K$5:$K$55,MATCH($D178,Requirements!$D$5:$D$55,0))&amp;CHAR(10)&amp;"المعدل: "&amp;INDEX(Requirements!$L$5:$L$55,MATCH($D178,Requirements!$D$5:$D$55,0))&amp;CHAR(10)&amp;"القبول: "&amp;INDEX(Requirements!$M$5:$M$55,MATCH($D178,Requirements!$D$5:$D$55,0)),""))</f>
        <v/>
      </c>
      <c r="H178" s="12"/>
      <c r="I178" s="12"/>
      <c r="J178" s="12"/>
      <c r="K178" s="12"/>
      <c r="L178" s="12"/>
      <c r="M178" s="12"/>
      <c r="N178" s="13"/>
      <c r="O178" s="13"/>
      <c r="P178" s="12"/>
      <c r="Q178" s="15" t="str">
        <f>IF($P178="","",IFERROR(INDEX(Settings!$B$11:$B$14,MATCH($P178,Settings!$A$11:$A$14,0)),""))</f>
        <v/>
      </c>
      <c r="R178" s="5" t="str">
        <f t="shared" si="7"/>
        <v/>
      </c>
      <c r="S178" s="5" t="str">
        <f>IF(OR($C178="",$O178=""),"",NETWORKDAYS.INTL($C178,$O178,Settings!$B$7)-1)</f>
        <v/>
      </c>
      <c r="T178" s="5" t="str">
        <f>IF($S178="","",IF($S178&lt;=Settings!$B$6,"نعم","متأخر"))</f>
        <v/>
      </c>
      <c r="U178" s="5" t="str">
        <f t="shared" si="8"/>
        <v/>
      </c>
      <c r="V178" s="14"/>
      <c r="W178" s="12"/>
    </row>
    <row r="179" spans="1:23" ht="18" x14ac:dyDescent="0.25">
      <c r="A179" s="5" t="str">
        <f t="shared" si="6"/>
        <v/>
      </c>
      <c r="B179" s="12"/>
      <c r="C179" s="13"/>
      <c r="D179" s="14"/>
      <c r="E179" s="15" t="str">
        <f>IF($D179="","",IFERROR(INDEX(Requirements!$A$5:$A$55,MATCH($D179,Requirements!$D$5:$D$55,0)),"غير موجودة"))</f>
        <v/>
      </c>
      <c r="F179" s="16" t="str">
        <f>IF($D179="","",IFERROR(INDEX(Requirements!$R$5:$R$55,MATCH($D179,Requirements!$D$5:$D$55,0)),""))</f>
        <v/>
      </c>
      <c r="G179" s="16" t="str">
        <f>IF($D179="","",IFERROR(INDEX(Requirements!$K$5:$K$55,MATCH($D179,Requirements!$D$5:$D$55,0))&amp;CHAR(10)&amp;"المعدل: "&amp;INDEX(Requirements!$L$5:$L$55,MATCH($D179,Requirements!$D$5:$D$55,0))&amp;CHAR(10)&amp;"القبول: "&amp;INDEX(Requirements!$M$5:$M$55,MATCH($D179,Requirements!$D$5:$D$55,0)),""))</f>
        <v/>
      </c>
      <c r="H179" s="12"/>
      <c r="I179" s="12"/>
      <c r="J179" s="12"/>
      <c r="K179" s="12"/>
      <c r="L179" s="12"/>
      <c r="M179" s="12"/>
      <c r="N179" s="13"/>
      <c r="O179" s="13"/>
      <c r="P179" s="12"/>
      <c r="Q179" s="15" t="str">
        <f>IF($P179="","",IFERROR(INDEX(Settings!$B$11:$B$14,MATCH($P179,Settings!$A$11:$A$14,0)),""))</f>
        <v/>
      </c>
      <c r="R179" s="5" t="str">
        <f t="shared" si="7"/>
        <v/>
      </c>
      <c r="S179" s="5" t="str">
        <f>IF(OR($C179="",$O179=""),"",NETWORKDAYS.INTL($C179,$O179,Settings!$B$7)-1)</f>
        <v/>
      </c>
      <c r="T179" s="5" t="str">
        <f>IF($S179="","",IF($S179&lt;=Settings!$B$6,"نعم","متأخر"))</f>
        <v/>
      </c>
      <c r="U179" s="5" t="str">
        <f t="shared" si="8"/>
        <v/>
      </c>
      <c r="V179" s="14"/>
      <c r="W179" s="12"/>
    </row>
    <row r="180" spans="1:23" ht="18" x14ac:dyDescent="0.25">
      <c r="A180" s="5" t="str">
        <f t="shared" si="6"/>
        <v/>
      </c>
      <c r="B180" s="12"/>
      <c r="C180" s="13"/>
      <c r="D180" s="14"/>
      <c r="E180" s="15" t="str">
        <f>IF($D180="","",IFERROR(INDEX(Requirements!$A$5:$A$55,MATCH($D180,Requirements!$D$5:$D$55,0)),"غير موجودة"))</f>
        <v/>
      </c>
      <c r="F180" s="16" t="str">
        <f>IF($D180="","",IFERROR(INDEX(Requirements!$R$5:$R$55,MATCH($D180,Requirements!$D$5:$D$55,0)),""))</f>
        <v/>
      </c>
      <c r="G180" s="16" t="str">
        <f>IF($D180="","",IFERROR(INDEX(Requirements!$K$5:$K$55,MATCH($D180,Requirements!$D$5:$D$55,0))&amp;CHAR(10)&amp;"المعدل: "&amp;INDEX(Requirements!$L$5:$L$55,MATCH($D180,Requirements!$D$5:$D$55,0))&amp;CHAR(10)&amp;"القبول: "&amp;INDEX(Requirements!$M$5:$M$55,MATCH($D180,Requirements!$D$5:$D$55,0)),""))</f>
        <v/>
      </c>
      <c r="H180" s="12"/>
      <c r="I180" s="12"/>
      <c r="J180" s="12"/>
      <c r="K180" s="12"/>
      <c r="L180" s="12"/>
      <c r="M180" s="12"/>
      <c r="N180" s="13"/>
      <c r="O180" s="13"/>
      <c r="P180" s="12"/>
      <c r="Q180" s="15" t="str">
        <f>IF($P180="","",IFERROR(INDEX(Settings!$B$11:$B$14,MATCH($P180,Settings!$A$11:$A$14,0)),""))</f>
        <v/>
      </c>
      <c r="R180" s="5" t="str">
        <f t="shared" si="7"/>
        <v/>
      </c>
      <c r="S180" s="5" t="str">
        <f>IF(OR($C180="",$O180=""),"",NETWORKDAYS.INTL($C180,$O180,Settings!$B$7)-1)</f>
        <v/>
      </c>
      <c r="T180" s="5" t="str">
        <f>IF($S180="","",IF($S180&lt;=Settings!$B$6,"نعم","متأخر"))</f>
        <v/>
      </c>
      <c r="U180" s="5" t="str">
        <f t="shared" si="8"/>
        <v/>
      </c>
      <c r="V180" s="14"/>
      <c r="W180" s="12"/>
    </row>
    <row r="181" spans="1:23" ht="18" x14ac:dyDescent="0.25">
      <c r="A181" s="5" t="str">
        <f t="shared" si="6"/>
        <v/>
      </c>
      <c r="B181" s="12"/>
      <c r="C181" s="13"/>
      <c r="D181" s="14"/>
      <c r="E181" s="15" t="str">
        <f>IF($D181="","",IFERROR(INDEX(Requirements!$A$5:$A$55,MATCH($D181,Requirements!$D$5:$D$55,0)),"غير موجودة"))</f>
        <v/>
      </c>
      <c r="F181" s="16" t="str">
        <f>IF($D181="","",IFERROR(INDEX(Requirements!$R$5:$R$55,MATCH($D181,Requirements!$D$5:$D$55,0)),""))</f>
        <v/>
      </c>
      <c r="G181" s="16" t="str">
        <f>IF($D181="","",IFERROR(INDEX(Requirements!$K$5:$K$55,MATCH($D181,Requirements!$D$5:$D$55,0))&amp;CHAR(10)&amp;"المعدل: "&amp;INDEX(Requirements!$L$5:$L$55,MATCH($D181,Requirements!$D$5:$D$55,0))&amp;CHAR(10)&amp;"القبول: "&amp;INDEX(Requirements!$M$5:$M$55,MATCH($D181,Requirements!$D$5:$D$55,0)),""))</f>
        <v/>
      </c>
      <c r="H181" s="12"/>
      <c r="I181" s="12"/>
      <c r="J181" s="12"/>
      <c r="K181" s="12"/>
      <c r="L181" s="12"/>
      <c r="M181" s="12"/>
      <c r="N181" s="13"/>
      <c r="O181" s="13"/>
      <c r="P181" s="12"/>
      <c r="Q181" s="15" t="str">
        <f>IF($P181="","",IFERROR(INDEX(Settings!$B$11:$B$14,MATCH($P181,Settings!$A$11:$A$14,0)),""))</f>
        <v/>
      </c>
      <c r="R181" s="5" t="str">
        <f t="shared" si="7"/>
        <v/>
      </c>
      <c r="S181" s="5" t="str">
        <f>IF(OR($C181="",$O181=""),"",NETWORKDAYS.INTL($C181,$O181,Settings!$B$7)-1)</f>
        <v/>
      </c>
      <c r="T181" s="5" t="str">
        <f>IF($S181="","",IF($S181&lt;=Settings!$B$6,"نعم","متأخر"))</f>
        <v/>
      </c>
      <c r="U181" s="5" t="str">
        <f t="shared" si="8"/>
        <v/>
      </c>
      <c r="V181" s="14"/>
      <c r="W181" s="12"/>
    </row>
    <row r="182" spans="1:23" ht="18" x14ac:dyDescent="0.25">
      <c r="A182" s="5" t="str">
        <f t="shared" si="6"/>
        <v/>
      </c>
      <c r="B182" s="12"/>
      <c r="C182" s="13"/>
      <c r="D182" s="14"/>
      <c r="E182" s="15" t="str">
        <f>IF($D182="","",IFERROR(INDEX(Requirements!$A$5:$A$55,MATCH($D182,Requirements!$D$5:$D$55,0)),"غير موجودة"))</f>
        <v/>
      </c>
      <c r="F182" s="16" t="str">
        <f>IF($D182="","",IFERROR(INDEX(Requirements!$R$5:$R$55,MATCH($D182,Requirements!$D$5:$D$55,0)),""))</f>
        <v/>
      </c>
      <c r="G182" s="16" t="str">
        <f>IF($D182="","",IFERROR(INDEX(Requirements!$K$5:$K$55,MATCH($D182,Requirements!$D$5:$D$55,0))&amp;CHAR(10)&amp;"المعدل: "&amp;INDEX(Requirements!$L$5:$L$55,MATCH($D182,Requirements!$D$5:$D$55,0))&amp;CHAR(10)&amp;"القبول: "&amp;INDEX(Requirements!$M$5:$M$55,MATCH($D182,Requirements!$D$5:$D$55,0)),""))</f>
        <v/>
      </c>
      <c r="H182" s="12"/>
      <c r="I182" s="12"/>
      <c r="J182" s="12"/>
      <c r="K182" s="12"/>
      <c r="L182" s="12"/>
      <c r="M182" s="12"/>
      <c r="N182" s="13"/>
      <c r="O182" s="13"/>
      <c r="P182" s="12"/>
      <c r="Q182" s="15" t="str">
        <f>IF($P182="","",IFERROR(INDEX(Settings!$B$11:$B$14,MATCH($P182,Settings!$A$11:$A$14,0)),""))</f>
        <v/>
      </c>
      <c r="R182" s="5" t="str">
        <f t="shared" si="7"/>
        <v/>
      </c>
      <c r="S182" s="5" t="str">
        <f>IF(OR($C182="",$O182=""),"",NETWORKDAYS.INTL($C182,$O182,Settings!$B$7)-1)</f>
        <v/>
      </c>
      <c r="T182" s="5" t="str">
        <f>IF($S182="","",IF($S182&lt;=Settings!$B$6,"نعم","متأخر"))</f>
        <v/>
      </c>
      <c r="U182" s="5" t="str">
        <f t="shared" si="8"/>
        <v/>
      </c>
      <c r="V182" s="14"/>
      <c r="W182" s="12"/>
    </row>
    <row r="183" spans="1:23" ht="18" x14ac:dyDescent="0.25">
      <c r="A183" s="5" t="str">
        <f t="shared" si="6"/>
        <v/>
      </c>
      <c r="B183" s="12"/>
      <c r="C183" s="13"/>
      <c r="D183" s="14"/>
      <c r="E183" s="15" t="str">
        <f>IF($D183="","",IFERROR(INDEX(Requirements!$A$5:$A$55,MATCH($D183,Requirements!$D$5:$D$55,0)),"غير موجودة"))</f>
        <v/>
      </c>
      <c r="F183" s="16" t="str">
        <f>IF($D183="","",IFERROR(INDEX(Requirements!$R$5:$R$55,MATCH($D183,Requirements!$D$5:$D$55,0)),""))</f>
        <v/>
      </c>
      <c r="G183" s="16" t="str">
        <f>IF($D183="","",IFERROR(INDEX(Requirements!$K$5:$K$55,MATCH($D183,Requirements!$D$5:$D$55,0))&amp;CHAR(10)&amp;"المعدل: "&amp;INDEX(Requirements!$L$5:$L$55,MATCH($D183,Requirements!$D$5:$D$55,0))&amp;CHAR(10)&amp;"القبول: "&amp;INDEX(Requirements!$M$5:$M$55,MATCH($D183,Requirements!$D$5:$D$55,0)),""))</f>
        <v/>
      </c>
      <c r="H183" s="12"/>
      <c r="I183" s="12"/>
      <c r="J183" s="12"/>
      <c r="K183" s="12"/>
      <c r="L183" s="12"/>
      <c r="M183" s="12"/>
      <c r="N183" s="13"/>
      <c r="O183" s="13"/>
      <c r="P183" s="12"/>
      <c r="Q183" s="15" t="str">
        <f>IF($P183="","",IFERROR(INDEX(Settings!$B$11:$B$14,MATCH($P183,Settings!$A$11:$A$14,0)),""))</f>
        <v/>
      </c>
      <c r="R183" s="5" t="str">
        <f t="shared" si="7"/>
        <v/>
      </c>
      <c r="S183" s="5" t="str">
        <f>IF(OR($C183="",$O183=""),"",NETWORKDAYS.INTL($C183,$O183,Settings!$B$7)-1)</f>
        <v/>
      </c>
      <c r="T183" s="5" t="str">
        <f>IF($S183="","",IF($S183&lt;=Settings!$B$6,"نعم","متأخر"))</f>
        <v/>
      </c>
      <c r="U183" s="5" t="str">
        <f t="shared" si="8"/>
        <v/>
      </c>
      <c r="V183" s="14"/>
      <c r="W183" s="12"/>
    </row>
    <row r="184" spans="1:23" ht="18" x14ac:dyDescent="0.25">
      <c r="A184" s="5" t="str">
        <f t="shared" si="6"/>
        <v/>
      </c>
      <c r="B184" s="12"/>
      <c r="C184" s="13"/>
      <c r="D184" s="14"/>
      <c r="E184" s="15" t="str">
        <f>IF($D184="","",IFERROR(INDEX(Requirements!$A$5:$A$55,MATCH($D184,Requirements!$D$5:$D$55,0)),"غير موجودة"))</f>
        <v/>
      </c>
      <c r="F184" s="16" t="str">
        <f>IF($D184="","",IFERROR(INDEX(Requirements!$R$5:$R$55,MATCH($D184,Requirements!$D$5:$D$55,0)),""))</f>
        <v/>
      </c>
      <c r="G184" s="16" t="str">
        <f>IF($D184="","",IFERROR(INDEX(Requirements!$K$5:$K$55,MATCH($D184,Requirements!$D$5:$D$55,0))&amp;CHAR(10)&amp;"المعدل: "&amp;INDEX(Requirements!$L$5:$L$55,MATCH($D184,Requirements!$D$5:$D$55,0))&amp;CHAR(10)&amp;"القبول: "&amp;INDEX(Requirements!$M$5:$M$55,MATCH($D184,Requirements!$D$5:$D$55,0)),""))</f>
        <v/>
      </c>
      <c r="H184" s="12"/>
      <c r="I184" s="12"/>
      <c r="J184" s="12"/>
      <c r="K184" s="12"/>
      <c r="L184" s="12"/>
      <c r="M184" s="12"/>
      <c r="N184" s="13"/>
      <c r="O184" s="13"/>
      <c r="P184" s="12"/>
      <c r="Q184" s="15" t="str">
        <f>IF($P184="","",IFERROR(INDEX(Settings!$B$11:$B$14,MATCH($P184,Settings!$A$11:$A$14,0)),""))</f>
        <v/>
      </c>
      <c r="R184" s="5" t="str">
        <f t="shared" si="7"/>
        <v/>
      </c>
      <c r="S184" s="5" t="str">
        <f>IF(OR($C184="",$O184=""),"",NETWORKDAYS.INTL($C184,$O184,Settings!$B$7)-1)</f>
        <v/>
      </c>
      <c r="T184" s="5" t="str">
        <f>IF($S184="","",IF($S184&lt;=Settings!$B$6,"نعم","متأخر"))</f>
        <v/>
      </c>
      <c r="U184" s="5" t="str">
        <f t="shared" si="8"/>
        <v/>
      </c>
      <c r="V184" s="14"/>
      <c r="W184" s="12"/>
    </row>
    <row r="185" spans="1:23" ht="18" x14ac:dyDescent="0.25">
      <c r="A185" s="5" t="str">
        <f t="shared" si="6"/>
        <v/>
      </c>
      <c r="B185" s="12"/>
      <c r="C185" s="13"/>
      <c r="D185" s="14"/>
      <c r="E185" s="15" t="str">
        <f>IF($D185="","",IFERROR(INDEX(Requirements!$A$5:$A$55,MATCH($D185,Requirements!$D$5:$D$55,0)),"غير موجودة"))</f>
        <v/>
      </c>
      <c r="F185" s="16" t="str">
        <f>IF($D185="","",IFERROR(INDEX(Requirements!$R$5:$R$55,MATCH($D185,Requirements!$D$5:$D$55,0)),""))</f>
        <v/>
      </c>
      <c r="G185" s="16" t="str">
        <f>IF($D185="","",IFERROR(INDEX(Requirements!$K$5:$K$55,MATCH($D185,Requirements!$D$5:$D$55,0))&amp;CHAR(10)&amp;"المعدل: "&amp;INDEX(Requirements!$L$5:$L$55,MATCH($D185,Requirements!$D$5:$D$55,0))&amp;CHAR(10)&amp;"القبول: "&amp;INDEX(Requirements!$M$5:$M$55,MATCH($D185,Requirements!$D$5:$D$55,0)),""))</f>
        <v/>
      </c>
      <c r="H185" s="12"/>
      <c r="I185" s="12"/>
      <c r="J185" s="12"/>
      <c r="K185" s="12"/>
      <c r="L185" s="12"/>
      <c r="M185" s="12"/>
      <c r="N185" s="13"/>
      <c r="O185" s="13"/>
      <c r="P185" s="12"/>
      <c r="Q185" s="15" t="str">
        <f>IF($P185="","",IFERROR(INDEX(Settings!$B$11:$B$14,MATCH($P185,Settings!$A$11:$A$14,0)),""))</f>
        <v/>
      </c>
      <c r="R185" s="5" t="str">
        <f t="shared" si="7"/>
        <v/>
      </c>
      <c r="S185" s="5" t="str">
        <f>IF(OR($C185="",$O185=""),"",NETWORKDAYS.INTL($C185,$O185,Settings!$B$7)-1)</f>
        <v/>
      </c>
      <c r="T185" s="5" t="str">
        <f>IF($S185="","",IF($S185&lt;=Settings!$B$6,"نعم","متأخر"))</f>
        <v/>
      </c>
      <c r="U185" s="5" t="str">
        <f t="shared" si="8"/>
        <v/>
      </c>
      <c r="V185" s="14"/>
      <c r="W185" s="12"/>
    </row>
    <row r="186" spans="1:23" ht="18" x14ac:dyDescent="0.25">
      <c r="A186" s="5" t="str">
        <f t="shared" si="6"/>
        <v/>
      </c>
      <c r="B186" s="12"/>
      <c r="C186" s="13"/>
      <c r="D186" s="14"/>
      <c r="E186" s="15" t="str">
        <f>IF($D186="","",IFERROR(INDEX(Requirements!$A$5:$A$55,MATCH($D186,Requirements!$D$5:$D$55,0)),"غير موجودة"))</f>
        <v/>
      </c>
      <c r="F186" s="16" t="str">
        <f>IF($D186="","",IFERROR(INDEX(Requirements!$R$5:$R$55,MATCH($D186,Requirements!$D$5:$D$55,0)),""))</f>
        <v/>
      </c>
      <c r="G186" s="16" t="str">
        <f>IF($D186="","",IFERROR(INDEX(Requirements!$K$5:$K$55,MATCH($D186,Requirements!$D$5:$D$55,0))&amp;CHAR(10)&amp;"المعدل: "&amp;INDEX(Requirements!$L$5:$L$55,MATCH($D186,Requirements!$D$5:$D$55,0))&amp;CHAR(10)&amp;"القبول: "&amp;INDEX(Requirements!$M$5:$M$55,MATCH($D186,Requirements!$D$5:$D$55,0)),""))</f>
        <v/>
      </c>
      <c r="H186" s="12"/>
      <c r="I186" s="12"/>
      <c r="J186" s="12"/>
      <c r="K186" s="12"/>
      <c r="L186" s="12"/>
      <c r="M186" s="12"/>
      <c r="N186" s="13"/>
      <c r="O186" s="13"/>
      <c r="P186" s="12"/>
      <c r="Q186" s="15" t="str">
        <f>IF($P186="","",IFERROR(INDEX(Settings!$B$11:$B$14,MATCH($P186,Settings!$A$11:$A$14,0)),""))</f>
        <v/>
      </c>
      <c r="R186" s="5" t="str">
        <f t="shared" si="7"/>
        <v/>
      </c>
      <c r="S186" s="5" t="str">
        <f>IF(OR($C186="",$O186=""),"",NETWORKDAYS.INTL($C186,$O186,Settings!$B$7)-1)</f>
        <v/>
      </c>
      <c r="T186" s="5" t="str">
        <f>IF($S186="","",IF($S186&lt;=Settings!$B$6,"نعم","متأخر"))</f>
        <v/>
      </c>
      <c r="U186" s="5" t="str">
        <f t="shared" si="8"/>
        <v/>
      </c>
      <c r="V186" s="14"/>
      <c r="W186" s="12"/>
    </row>
    <row r="187" spans="1:23" ht="18" x14ac:dyDescent="0.25">
      <c r="A187" s="5" t="str">
        <f t="shared" si="6"/>
        <v/>
      </c>
      <c r="B187" s="12"/>
      <c r="C187" s="13"/>
      <c r="D187" s="14"/>
      <c r="E187" s="15" t="str">
        <f>IF($D187="","",IFERROR(INDEX(Requirements!$A$5:$A$55,MATCH($D187,Requirements!$D$5:$D$55,0)),"غير موجودة"))</f>
        <v/>
      </c>
      <c r="F187" s="16" t="str">
        <f>IF($D187="","",IFERROR(INDEX(Requirements!$R$5:$R$55,MATCH($D187,Requirements!$D$5:$D$55,0)),""))</f>
        <v/>
      </c>
      <c r="G187" s="16" t="str">
        <f>IF($D187="","",IFERROR(INDEX(Requirements!$K$5:$K$55,MATCH($D187,Requirements!$D$5:$D$55,0))&amp;CHAR(10)&amp;"المعدل: "&amp;INDEX(Requirements!$L$5:$L$55,MATCH($D187,Requirements!$D$5:$D$55,0))&amp;CHAR(10)&amp;"القبول: "&amp;INDEX(Requirements!$M$5:$M$55,MATCH($D187,Requirements!$D$5:$D$55,0)),""))</f>
        <v/>
      </c>
      <c r="H187" s="12"/>
      <c r="I187" s="12"/>
      <c r="J187" s="12"/>
      <c r="K187" s="12"/>
      <c r="L187" s="12"/>
      <c r="M187" s="12"/>
      <c r="N187" s="13"/>
      <c r="O187" s="13"/>
      <c r="P187" s="12"/>
      <c r="Q187" s="15" t="str">
        <f>IF($P187="","",IFERROR(INDEX(Settings!$B$11:$B$14,MATCH($P187,Settings!$A$11:$A$14,0)),""))</f>
        <v/>
      </c>
      <c r="R187" s="5" t="str">
        <f t="shared" si="7"/>
        <v/>
      </c>
      <c r="S187" s="5" t="str">
        <f>IF(OR($C187="",$O187=""),"",NETWORKDAYS.INTL($C187,$O187,Settings!$B$7)-1)</f>
        <v/>
      </c>
      <c r="T187" s="5" t="str">
        <f>IF($S187="","",IF($S187&lt;=Settings!$B$6,"نعم","متأخر"))</f>
        <v/>
      </c>
      <c r="U187" s="5" t="str">
        <f t="shared" si="8"/>
        <v/>
      </c>
      <c r="V187" s="14"/>
      <c r="W187" s="12"/>
    </row>
    <row r="188" spans="1:23" ht="18" x14ac:dyDescent="0.25">
      <c r="A188" s="5" t="str">
        <f t="shared" si="6"/>
        <v/>
      </c>
      <c r="B188" s="12"/>
      <c r="C188" s="13"/>
      <c r="D188" s="14"/>
      <c r="E188" s="15" t="str">
        <f>IF($D188="","",IFERROR(INDEX(Requirements!$A$5:$A$55,MATCH($D188,Requirements!$D$5:$D$55,0)),"غير موجودة"))</f>
        <v/>
      </c>
      <c r="F188" s="16" t="str">
        <f>IF($D188="","",IFERROR(INDEX(Requirements!$R$5:$R$55,MATCH($D188,Requirements!$D$5:$D$55,0)),""))</f>
        <v/>
      </c>
      <c r="G188" s="16" t="str">
        <f>IF($D188="","",IFERROR(INDEX(Requirements!$K$5:$K$55,MATCH($D188,Requirements!$D$5:$D$55,0))&amp;CHAR(10)&amp;"المعدل: "&amp;INDEX(Requirements!$L$5:$L$55,MATCH($D188,Requirements!$D$5:$D$55,0))&amp;CHAR(10)&amp;"القبول: "&amp;INDEX(Requirements!$M$5:$M$55,MATCH($D188,Requirements!$D$5:$D$55,0)),""))</f>
        <v/>
      </c>
      <c r="H188" s="12"/>
      <c r="I188" s="12"/>
      <c r="J188" s="12"/>
      <c r="K188" s="12"/>
      <c r="L188" s="12"/>
      <c r="M188" s="12"/>
      <c r="N188" s="13"/>
      <c r="O188" s="13"/>
      <c r="P188" s="12"/>
      <c r="Q188" s="15" t="str">
        <f>IF($P188="","",IFERROR(INDEX(Settings!$B$11:$B$14,MATCH($P188,Settings!$A$11:$A$14,0)),""))</f>
        <v/>
      </c>
      <c r="R188" s="5" t="str">
        <f t="shared" si="7"/>
        <v/>
      </c>
      <c r="S188" s="5" t="str">
        <f>IF(OR($C188="",$O188=""),"",NETWORKDAYS.INTL($C188,$O188,Settings!$B$7)-1)</f>
        <v/>
      </c>
      <c r="T188" s="5" t="str">
        <f>IF($S188="","",IF($S188&lt;=Settings!$B$6,"نعم","متأخر"))</f>
        <v/>
      </c>
      <c r="U188" s="5" t="str">
        <f t="shared" si="8"/>
        <v/>
      </c>
      <c r="V188" s="14"/>
      <c r="W188" s="12"/>
    </row>
    <row r="189" spans="1:23" ht="18" x14ac:dyDescent="0.25">
      <c r="A189" s="5" t="str">
        <f t="shared" si="6"/>
        <v/>
      </c>
      <c r="B189" s="12"/>
      <c r="C189" s="13"/>
      <c r="D189" s="14"/>
      <c r="E189" s="15" t="str">
        <f>IF($D189="","",IFERROR(INDEX(Requirements!$A$5:$A$55,MATCH($D189,Requirements!$D$5:$D$55,0)),"غير موجودة"))</f>
        <v/>
      </c>
      <c r="F189" s="16" t="str">
        <f>IF($D189="","",IFERROR(INDEX(Requirements!$R$5:$R$55,MATCH($D189,Requirements!$D$5:$D$55,0)),""))</f>
        <v/>
      </c>
      <c r="G189" s="16" t="str">
        <f>IF($D189="","",IFERROR(INDEX(Requirements!$K$5:$K$55,MATCH($D189,Requirements!$D$5:$D$55,0))&amp;CHAR(10)&amp;"المعدل: "&amp;INDEX(Requirements!$L$5:$L$55,MATCH($D189,Requirements!$D$5:$D$55,0))&amp;CHAR(10)&amp;"القبول: "&amp;INDEX(Requirements!$M$5:$M$55,MATCH($D189,Requirements!$D$5:$D$55,0)),""))</f>
        <v/>
      </c>
      <c r="H189" s="12"/>
      <c r="I189" s="12"/>
      <c r="J189" s="12"/>
      <c r="K189" s="12"/>
      <c r="L189" s="12"/>
      <c r="M189" s="12"/>
      <c r="N189" s="13"/>
      <c r="O189" s="13"/>
      <c r="P189" s="12"/>
      <c r="Q189" s="15" t="str">
        <f>IF($P189="","",IFERROR(INDEX(Settings!$B$11:$B$14,MATCH($P189,Settings!$A$11:$A$14,0)),""))</f>
        <v/>
      </c>
      <c r="R189" s="5" t="str">
        <f t="shared" si="7"/>
        <v/>
      </c>
      <c r="S189" s="5" t="str">
        <f>IF(OR($C189="",$O189=""),"",NETWORKDAYS.INTL($C189,$O189,Settings!$B$7)-1)</f>
        <v/>
      </c>
      <c r="T189" s="5" t="str">
        <f>IF($S189="","",IF($S189&lt;=Settings!$B$6,"نعم","متأخر"))</f>
        <v/>
      </c>
      <c r="U189" s="5" t="str">
        <f t="shared" si="8"/>
        <v/>
      </c>
      <c r="V189" s="14"/>
      <c r="W189" s="12"/>
    </row>
    <row r="190" spans="1:23" ht="18" x14ac:dyDescent="0.25">
      <c r="A190" s="5" t="str">
        <f t="shared" si="6"/>
        <v/>
      </c>
      <c r="B190" s="12"/>
      <c r="C190" s="13"/>
      <c r="D190" s="14"/>
      <c r="E190" s="15" t="str">
        <f>IF($D190="","",IFERROR(INDEX(Requirements!$A$5:$A$55,MATCH($D190,Requirements!$D$5:$D$55,0)),"غير موجودة"))</f>
        <v/>
      </c>
      <c r="F190" s="16" t="str">
        <f>IF($D190="","",IFERROR(INDEX(Requirements!$R$5:$R$55,MATCH($D190,Requirements!$D$5:$D$55,0)),""))</f>
        <v/>
      </c>
      <c r="G190" s="16" t="str">
        <f>IF($D190="","",IFERROR(INDEX(Requirements!$K$5:$K$55,MATCH($D190,Requirements!$D$5:$D$55,0))&amp;CHAR(10)&amp;"المعدل: "&amp;INDEX(Requirements!$L$5:$L$55,MATCH($D190,Requirements!$D$5:$D$55,0))&amp;CHAR(10)&amp;"القبول: "&amp;INDEX(Requirements!$M$5:$M$55,MATCH($D190,Requirements!$D$5:$D$55,0)),""))</f>
        <v/>
      </c>
      <c r="H190" s="12"/>
      <c r="I190" s="12"/>
      <c r="J190" s="12"/>
      <c r="K190" s="12"/>
      <c r="L190" s="12"/>
      <c r="M190" s="12"/>
      <c r="N190" s="13"/>
      <c r="O190" s="13"/>
      <c r="P190" s="12"/>
      <c r="Q190" s="15" t="str">
        <f>IF($P190="","",IFERROR(INDEX(Settings!$B$11:$B$14,MATCH($P190,Settings!$A$11:$A$14,0)),""))</f>
        <v/>
      </c>
      <c r="R190" s="5" t="str">
        <f t="shared" si="7"/>
        <v/>
      </c>
      <c r="S190" s="5" t="str">
        <f>IF(OR($C190="",$O190=""),"",NETWORKDAYS.INTL($C190,$O190,Settings!$B$7)-1)</f>
        <v/>
      </c>
      <c r="T190" s="5" t="str">
        <f>IF($S190="","",IF($S190&lt;=Settings!$B$6,"نعم","متأخر"))</f>
        <v/>
      </c>
      <c r="U190" s="5" t="str">
        <f t="shared" si="8"/>
        <v/>
      </c>
      <c r="V190" s="14"/>
      <c r="W190" s="12"/>
    </row>
    <row r="191" spans="1:23" ht="18" x14ac:dyDescent="0.25">
      <c r="A191" s="5" t="str">
        <f t="shared" si="6"/>
        <v/>
      </c>
      <c r="B191" s="12"/>
      <c r="C191" s="13"/>
      <c r="D191" s="14"/>
      <c r="E191" s="15" t="str">
        <f>IF($D191="","",IFERROR(INDEX(Requirements!$A$5:$A$55,MATCH($D191,Requirements!$D$5:$D$55,0)),"غير موجودة"))</f>
        <v/>
      </c>
      <c r="F191" s="16" t="str">
        <f>IF($D191="","",IFERROR(INDEX(Requirements!$R$5:$R$55,MATCH($D191,Requirements!$D$5:$D$55,0)),""))</f>
        <v/>
      </c>
      <c r="G191" s="16" t="str">
        <f>IF($D191="","",IFERROR(INDEX(Requirements!$K$5:$K$55,MATCH($D191,Requirements!$D$5:$D$55,0))&amp;CHAR(10)&amp;"المعدل: "&amp;INDEX(Requirements!$L$5:$L$55,MATCH($D191,Requirements!$D$5:$D$55,0))&amp;CHAR(10)&amp;"القبول: "&amp;INDEX(Requirements!$M$5:$M$55,MATCH($D191,Requirements!$D$5:$D$55,0)),""))</f>
        <v/>
      </c>
      <c r="H191" s="12"/>
      <c r="I191" s="12"/>
      <c r="J191" s="12"/>
      <c r="K191" s="12"/>
      <c r="L191" s="12"/>
      <c r="M191" s="12"/>
      <c r="N191" s="13"/>
      <c r="O191" s="13"/>
      <c r="P191" s="12"/>
      <c r="Q191" s="15" t="str">
        <f>IF($P191="","",IFERROR(INDEX(Settings!$B$11:$B$14,MATCH($P191,Settings!$A$11:$A$14,0)),""))</f>
        <v/>
      </c>
      <c r="R191" s="5" t="str">
        <f t="shared" si="7"/>
        <v/>
      </c>
      <c r="S191" s="5" t="str">
        <f>IF(OR($C191="",$O191=""),"",NETWORKDAYS.INTL($C191,$O191,Settings!$B$7)-1)</f>
        <v/>
      </c>
      <c r="T191" s="5" t="str">
        <f>IF($S191="","",IF($S191&lt;=Settings!$B$6,"نعم","متأخر"))</f>
        <v/>
      </c>
      <c r="U191" s="5" t="str">
        <f t="shared" si="8"/>
        <v/>
      </c>
      <c r="V191" s="14"/>
      <c r="W191" s="12"/>
    </row>
    <row r="192" spans="1:23" ht="18" x14ac:dyDescent="0.25">
      <c r="A192" s="5" t="str">
        <f t="shared" si="6"/>
        <v/>
      </c>
      <c r="B192" s="12"/>
      <c r="C192" s="13"/>
      <c r="D192" s="14"/>
      <c r="E192" s="15" t="str">
        <f>IF($D192="","",IFERROR(INDEX(Requirements!$A$5:$A$55,MATCH($D192,Requirements!$D$5:$D$55,0)),"غير موجودة"))</f>
        <v/>
      </c>
      <c r="F192" s="16" t="str">
        <f>IF($D192="","",IFERROR(INDEX(Requirements!$R$5:$R$55,MATCH($D192,Requirements!$D$5:$D$55,0)),""))</f>
        <v/>
      </c>
      <c r="G192" s="16" t="str">
        <f>IF($D192="","",IFERROR(INDEX(Requirements!$K$5:$K$55,MATCH($D192,Requirements!$D$5:$D$55,0))&amp;CHAR(10)&amp;"المعدل: "&amp;INDEX(Requirements!$L$5:$L$55,MATCH($D192,Requirements!$D$5:$D$55,0))&amp;CHAR(10)&amp;"القبول: "&amp;INDEX(Requirements!$M$5:$M$55,MATCH($D192,Requirements!$D$5:$D$55,0)),""))</f>
        <v/>
      </c>
      <c r="H192" s="12"/>
      <c r="I192" s="12"/>
      <c r="J192" s="12"/>
      <c r="K192" s="12"/>
      <c r="L192" s="12"/>
      <c r="M192" s="12"/>
      <c r="N192" s="13"/>
      <c r="O192" s="13"/>
      <c r="P192" s="12"/>
      <c r="Q192" s="15" t="str">
        <f>IF($P192="","",IFERROR(INDEX(Settings!$B$11:$B$14,MATCH($P192,Settings!$A$11:$A$14,0)),""))</f>
        <v/>
      </c>
      <c r="R192" s="5" t="str">
        <f t="shared" si="7"/>
        <v/>
      </c>
      <c r="S192" s="5" t="str">
        <f>IF(OR($C192="",$O192=""),"",NETWORKDAYS.INTL($C192,$O192,Settings!$B$7)-1)</f>
        <v/>
      </c>
      <c r="T192" s="5" t="str">
        <f>IF($S192="","",IF($S192&lt;=Settings!$B$6,"نعم","متأخر"))</f>
        <v/>
      </c>
      <c r="U192" s="5" t="str">
        <f t="shared" si="8"/>
        <v/>
      </c>
      <c r="V192" s="14"/>
      <c r="W192" s="12"/>
    </row>
    <row r="193" spans="1:23" ht="18" x14ac:dyDescent="0.25">
      <c r="A193" s="5" t="str">
        <f t="shared" si="6"/>
        <v/>
      </c>
      <c r="B193" s="12"/>
      <c r="C193" s="13"/>
      <c r="D193" s="14"/>
      <c r="E193" s="15" t="str">
        <f>IF($D193="","",IFERROR(INDEX(Requirements!$A$5:$A$55,MATCH($D193,Requirements!$D$5:$D$55,0)),"غير موجودة"))</f>
        <v/>
      </c>
      <c r="F193" s="16" t="str">
        <f>IF($D193="","",IFERROR(INDEX(Requirements!$R$5:$R$55,MATCH($D193,Requirements!$D$5:$D$55,0)),""))</f>
        <v/>
      </c>
      <c r="G193" s="16" t="str">
        <f>IF($D193="","",IFERROR(INDEX(Requirements!$K$5:$K$55,MATCH($D193,Requirements!$D$5:$D$55,0))&amp;CHAR(10)&amp;"المعدل: "&amp;INDEX(Requirements!$L$5:$L$55,MATCH($D193,Requirements!$D$5:$D$55,0))&amp;CHAR(10)&amp;"القبول: "&amp;INDEX(Requirements!$M$5:$M$55,MATCH($D193,Requirements!$D$5:$D$55,0)),""))</f>
        <v/>
      </c>
      <c r="H193" s="12"/>
      <c r="I193" s="12"/>
      <c r="J193" s="12"/>
      <c r="K193" s="12"/>
      <c r="L193" s="12"/>
      <c r="M193" s="12"/>
      <c r="N193" s="13"/>
      <c r="O193" s="13"/>
      <c r="P193" s="12"/>
      <c r="Q193" s="15" t="str">
        <f>IF($P193="","",IFERROR(INDEX(Settings!$B$11:$B$14,MATCH($P193,Settings!$A$11:$A$14,0)),""))</f>
        <v/>
      </c>
      <c r="R193" s="5" t="str">
        <f t="shared" si="7"/>
        <v/>
      </c>
      <c r="S193" s="5" t="str">
        <f>IF(OR($C193="",$O193=""),"",NETWORKDAYS.INTL($C193,$O193,Settings!$B$7)-1)</f>
        <v/>
      </c>
      <c r="T193" s="5" t="str">
        <f>IF($S193="","",IF($S193&lt;=Settings!$B$6,"نعم","متأخر"))</f>
        <v/>
      </c>
      <c r="U193" s="5" t="str">
        <f t="shared" si="8"/>
        <v/>
      </c>
      <c r="V193" s="14"/>
      <c r="W193" s="12"/>
    </row>
    <row r="194" spans="1:23" ht="18" x14ac:dyDescent="0.25">
      <c r="A194" s="5" t="str">
        <f t="shared" si="6"/>
        <v/>
      </c>
      <c r="B194" s="12"/>
      <c r="C194" s="13"/>
      <c r="D194" s="14"/>
      <c r="E194" s="15" t="str">
        <f>IF($D194="","",IFERROR(INDEX(Requirements!$A$5:$A$55,MATCH($D194,Requirements!$D$5:$D$55,0)),"غير موجودة"))</f>
        <v/>
      </c>
      <c r="F194" s="16" t="str">
        <f>IF($D194="","",IFERROR(INDEX(Requirements!$R$5:$R$55,MATCH($D194,Requirements!$D$5:$D$55,0)),""))</f>
        <v/>
      </c>
      <c r="G194" s="16" t="str">
        <f>IF($D194="","",IFERROR(INDEX(Requirements!$K$5:$K$55,MATCH($D194,Requirements!$D$5:$D$55,0))&amp;CHAR(10)&amp;"المعدل: "&amp;INDEX(Requirements!$L$5:$L$55,MATCH($D194,Requirements!$D$5:$D$55,0))&amp;CHAR(10)&amp;"القبول: "&amp;INDEX(Requirements!$M$5:$M$55,MATCH($D194,Requirements!$D$5:$D$55,0)),""))</f>
        <v/>
      </c>
      <c r="H194" s="12"/>
      <c r="I194" s="12"/>
      <c r="J194" s="12"/>
      <c r="K194" s="12"/>
      <c r="L194" s="12"/>
      <c r="M194" s="12"/>
      <c r="N194" s="13"/>
      <c r="O194" s="13"/>
      <c r="P194" s="12"/>
      <c r="Q194" s="15" t="str">
        <f>IF($P194="","",IFERROR(INDEX(Settings!$B$11:$B$14,MATCH($P194,Settings!$A$11:$A$14,0)),""))</f>
        <v/>
      </c>
      <c r="R194" s="5" t="str">
        <f t="shared" si="7"/>
        <v/>
      </c>
      <c r="S194" s="5" t="str">
        <f>IF(OR($C194="",$O194=""),"",NETWORKDAYS.INTL($C194,$O194,Settings!$B$7)-1)</f>
        <v/>
      </c>
      <c r="T194" s="5" t="str">
        <f>IF($S194="","",IF($S194&lt;=Settings!$B$6,"نعم","متأخر"))</f>
        <v/>
      </c>
      <c r="U194" s="5" t="str">
        <f t="shared" si="8"/>
        <v/>
      </c>
      <c r="V194" s="14"/>
      <c r="W194" s="12"/>
    </row>
    <row r="195" spans="1:23" ht="18" x14ac:dyDescent="0.25">
      <c r="A195" s="5" t="str">
        <f t="shared" si="6"/>
        <v/>
      </c>
      <c r="B195" s="12"/>
      <c r="C195" s="13"/>
      <c r="D195" s="14"/>
      <c r="E195" s="15" t="str">
        <f>IF($D195="","",IFERROR(INDEX(Requirements!$A$5:$A$55,MATCH($D195,Requirements!$D$5:$D$55,0)),"غير موجودة"))</f>
        <v/>
      </c>
      <c r="F195" s="16" t="str">
        <f>IF($D195="","",IFERROR(INDEX(Requirements!$R$5:$R$55,MATCH($D195,Requirements!$D$5:$D$55,0)),""))</f>
        <v/>
      </c>
      <c r="G195" s="16" t="str">
        <f>IF($D195="","",IFERROR(INDEX(Requirements!$K$5:$K$55,MATCH($D195,Requirements!$D$5:$D$55,0))&amp;CHAR(10)&amp;"المعدل: "&amp;INDEX(Requirements!$L$5:$L$55,MATCH($D195,Requirements!$D$5:$D$55,0))&amp;CHAR(10)&amp;"القبول: "&amp;INDEX(Requirements!$M$5:$M$55,MATCH($D195,Requirements!$D$5:$D$55,0)),""))</f>
        <v/>
      </c>
      <c r="H195" s="12"/>
      <c r="I195" s="12"/>
      <c r="J195" s="12"/>
      <c r="K195" s="12"/>
      <c r="L195" s="12"/>
      <c r="M195" s="12"/>
      <c r="N195" s="13"/>
      <c r="O195" s="13"/>
      <c r="P195" s="12"/>
      <c r="Q195" s="15" t="str">
        <f>IF($P195="","",IFERROR(INDEX(Settings!$B$11:$B$14,MATCH($P195,Settings!$A$11:$A$14,0)),""))</f>
        <v/>
      </c>
      <c r="R195" s="5" t="str">
        <f t="shared" si="7"/>
        <v/>
      </c>
      <c r="S195" s="5" t="str">
        <f>IF(OR($C195="",$O195=""),"",NETWORKDAYS.INTL($C195,$O195,Settings!$B$7)-1)</f>
        <v/>
      </c>
      <c r="T195" s="5" t="str">
        <f>IF($S195="","",IF($S195&lt;=Settings!$B$6,"نعم","متأخر"))</f>
        <v/>
      </c>
      <c r="U195" s="5" t="str">
        <f t="shared" si="8"/>
        <v/>
      </c>
      <c r="V195" s="14"/>
      <c r="W195" s="12"/>
    </row>
    <row r="196" spans="1:23" ht="18" x14ac:dyDescent="0.25">
      <c r="A196" s="5" t="str">
        <f t="shared" si="6"/>
        <v/>
      </c>
      <c r="B196" s="12"/>
      <c r="C196" s="13"/>
      <c r="D196" s="14"/>
      <c r="E196" s="15" t="str">
        <f>IF($D196="","",IFERROR(INDEX(Requirements!$A$5:$A$55,MATCH($D196,Requirements!$D$5:$D$55,0)),"غير موجودة"))</f>
        <v/>
      </c>
      <c r="F196" s="16" t="str">
        <f>IF($D196="","",IFERROR(INDEX(Requirements!$R$5:$R$55,MATCH($D196,Requirements!$D$5:$D$55,0)),""))</f>
        <v/>
      </c>
      <c r="G196" s="16" t="str">
        <f>IF($D196="","",IFERROR(INDEX(Requirements!$K$5:$K$55,MATCH($D196,Requirements!$D$5:$D$55,0))&amp;CHAR(10)&amp;"المعدل: "&amp;INDEX(Requirements!$L$5:$L$55,MATCH($D196,Requirements!$D$5:$D$55,0))&amp;CHAR(10)&amp;"القبول: "&amp;INDEX(Requirements!$M$5:$M$55,MATCH($D196,Requirements!$D$5:$D$55,0)),""))</f>
        <v/>
      </c>
      <c r="H196" s="12"/>
      <c r="I196" s="12"/>
      <c r="J196" s="12"/>
      <c r="K196" s="12"/>
      <c r="L196" s="12"/>
      <c r="M196" s="12"/>
      <c r="N196" s="13"/>
      <c r="O196" s="13"/>
      <c r="P196" s="12"/>
      <c r="Q196" s="15" t="str">
        <f>IF($P196="","",IFERROR(INDEX(Settings!$B$11:$B$14,MATCH($P196,Settings!$A$11:$A$14,0)),""))</f>
        <v/>
      </c>
      <c r="R196" s="5" t="str">
        <f t="shared" si="7"/>
        <v/>
      </c>
      <c r="S196" s="5" t="str">
        <f>IF(OR($C196="",$O196=""),"",NETWORKDAYS.INTL($C196,$O196,Settings!$B$7)-1)</f>
        <v/>
      </c>
      <c r="T196" s="5" t="str">
        <f>IF($S196="","",IF($S196&lt;=Settings!$B$6,"نعم","متأخر"))</f>
        <v/>
      </c>
      <c r="U196" s="5" t="str">
        <f t="shared" si="8"/>
        <v/>
      </c>
      <c r="V196" s="14"/>
      <c r="W196" s="12"/>
    </row>
    <row r="197" spans="1:23" ht="18" x14ac:dyDescent="0.25">
      <c r="A197" s="5" t="str">
        <f t="shared" si="6"/>
        <v/>
      </c>
      <c r="B197" s="12"/>
      <c r="C197" s="13"/>
      <c r="D197" s="14"/>
      <c r="E197" s="15" t="str">
        <f>IF($D197="","",IFERROR(INDEX(Requirements!$A$5:$A$55,MATCH($D197,Requirements!$D$5:$D$55,0)),"غير موجودة"))</f>
        <v/>
      </c>
      <c r="F197" s="16" t="str">
        <f>IF($D197="","",IFERROR(INDEX(Requirements!$R$5:$R$55,MATCH($D197,Requirements!$D$5:$D$55,0)),""))</f>
        <v/>
      </c>
      <c r="G197" s="16" t="str">
        <f>IF($D197="","",IFERROR(INDEX(Requirements!$K$5:$K$55,MATCH($D197,Requirements!$D$5:$D$55,0))&amp;CHAR(10)&amp;"المعدل: "&amp;INDEX(Requirements!$L$5:$L$55,MATCH($D197,Requirements!$D$5:$D$55,0))&amp;CHAR(10)&amp;"القبول: "&amp;INDEX(Requirements!$M$5:$M$55,MATCH($D197,Requirements!$D$5:$D$55,0)),""))</f>
        <v/>
      </c>
      <c r="H197" s="12"/>
      <c r="I197" s="12"/>
      <c r="J197" s="12"/>
      <c r="K197" s="12"/>
      <c r="L197" s="12"/>
      <c r="M197" s="12"/>
      <c r="N197" s="13"/>
      <c r="O197" s="13"/>
      <c r="P197" s="12"/>
      <c r="Q197" s="15" t="str">
        <f>IF($P197="","",IFERROR(INDEX(Settings!$B$11:$B$14,MATCH($P197,Settings!$A$11:$A$14,0)),""))</f>
        <v/>
      </c>
      <c r="R197" s="5" t="str">
        <f t="shared" si="7"/>
        <v/>
      </c>
      <c r="S197" s="5" t="str">
        <f>IF(OR($C197="",$O197=""),"",NETWORKDAYS.INTL($C197,$O197,Settings!$B$7)-1)</f>
        <v/>
      </c>
      <c r="T197" s="5" t="str">
        <f>IF($S197="","",IF($S197&lt;=Settings!$B$6,"نعم","متأخر"))</f>
        <v/>
      </c>
      <c r="U197" s="5" t="str">
        <f t="shared" si="8"/>
        <v/>
      </c>
      <c r="V197" s="14"/>
      <c r="W197" s="12"/>
    </row>
    <row r="198" spans="1:23" ht="18" x14ac:dyDescent="0.25">
      <c r="A198" s="5" t="str">
        <f t="shared" ref="A198:A261" si="9">IF($D198="","","MIR-"&amp;TEXT(ROW()-5,"000"))</f>
        <v/>
      </c>
      <c r="B198" s="12"/>
      <c r="C198" s="13"/>
      <c r="D198" s="14"/>
      <c r="E198" s="15" t="str">
        <f>IF($D198="","",IFERROR(INDEX(Requirements!$A$5:$A$55,MATCH($D198,Requirements!$D$5:$D$55,0)),"غير موجودة"))</f>
        <v/>
      </c>
      <c r="F198" s="16" t="str">
        <f>IF($D198="","",IFERROR(INDEX(Requirements!$R$5:$R$55,MATCH($D198,Requirements!$D$5:$D$55,0)),""))</f>
        <v/>
      </c>
      <c r="G198" s="16" t="str">
        <f>IF($D198="","",IFERROR(INDEX(Requirements!$K$5:$K$55,MATCH($D198,Requirements!$D$5:$D$55,0))&amp;CHAR(10)&amp;"المعدل: "&amp;INDEX(Requirements!$L$5:$L$55,MATCH($D198,Requirements!$D$5:$D$55,0))&amp;CHAR(10)&amp;"القبول: "&amp;INDEX(Requirements!$M$5:$M$55,MATCH($D198,Requirements!$D$5:$D$55,0)),""))</f>
        <v/>
      </c>
      <c r="H198" s="12"/>
      <c r="I198" s="12"/>
      <c r="J198" s="12"/>
      <c r="K198" s="12"/>
      <c r="L198" s="12"/>
      <c r="M198" s="12"/>
      <c r="N198" s="13"/>
      <c r="O198" s="13"/>
      <c r="P198" s="12"/>
      <c r="Q198" s="15" t="str">
        <f>IF($P198="","",IFERROR(INDEX(Settings!$B$11:$B$14,MATCH($P198,Settings!$A$11:$A$14,0)),""))</f>
        <v/>
      </c>
      <c r="R198" s="5" t="str">
        <f t="shared" ref="R198:R261" si="10">IF(OR($C198="",$O198=""),"",$O198-$C198)</f>
        <v/>
      </c>
      <c r="S198" s="5" t="str">
        <f>IF(OR($C198="",$O198=""),"",NETWORKDAYS.INTL($C198,$O198,Settings!$B$7)-1)</f>
        <v/>
      </c>
      <c r="T198" s="5" t="str">
        <f>IF($S198="","",IF($S198&lt;=Settings!$B$6,"نعم","متأخر"))</f>
        <v/>
      </c>
      <c r="U198" s="5" t="str">
        <f t="shared" ref="U198:U261" si="11">IF($D198="","",IF($P198="","قيد المراجعة",IF(OR($P198="A",$P198="B"),"مقبولة",IF($P198="C","يعاد التقديم","مرفوضة"))))</f>
        <v/>
      </c>
      <c r="V198" s="14"/>
      <c r="W198" s="12"/>
    </row>
    <row r="199" spans="1:23" ht="18" x14ac:dyDescent="0.25">
      <c r="A199" s="5" t="str">
        <f t="shared" si="9"/>
        <v/>
      </c>
      <c r="B199" s="12"/>
      <c r="C199" s="13"/>
      <c r="D199" s="14"/>
      <c r="E199" s="15" t="str">
        <f>IF($D199="","",IFERROR(INDEX(Requirements!$A$5:$A$55,MATCH($D199,Requirements!$D$5:$D$55,0)),"غير موجودة"))</f>
        <v/>
      </c>
      <c r="F199" s="16" t="str">
        <f>IF($D199="","",IFERROR(INDEX(Requirements!$R$5:$R$55,MATCH($D199,Requirements!$D$5:$D$55,0)),""))</f>
        <v/>
      </c>
      <c r="G199" s="16" t="str">
        <f>IF($D199="","",IFERROR(INDEX(Requirements!$K$5:$K$55,MATCH($D199,Requirements!$D$5:$D$55,0))&amp;CHAR(10)&amp;"المعدل: "&amp;INDEX(Requirements!$L$5:$L$55,MATCH($D199,Requirements!$D$5:$D$55,0))&amp;CHAR(10)&amp;"القبول: "&amp;INDEX(Requirements!$M$5:$M$55,MATCH($D199,Requirements!$D$5:$D$55,0)),""))</f>
        <v/>
      </c>
      <c r="H199" s="12"/>
      <c r="I199" s="12"/>
      <c r="J199" s="12"/>
      <c r="K199" s="12"/>
      <c r="L199" s="12"/>
      <c r="M199" s="12"/>
      <c r="N199" s="13"/>
      <c r="O199" s="13"/>
      <c r="P199" s="12"/>
      <c r="Q199" s="15" t="str">
        <f>IF($P199="","",IFERROR(INDEX(Settings!$B$11:$B$14,MATCH($P199,Settings!$A$11:$A$14,0)),""))</f>
        <v/>
      </c>
      <c r="R199" s="5" t="str">
        <f t="shared" si="10"/>
        <v/>
      </c>
      <c r="S199" s="5" t="str">
        <f>IF(OR($C199="",$O199=""),"",NETWORKDAYS.INTL($C199,$O199,Settings!$B$7)-1)</f>
        <v/>
      </c>
      <c r="T199" s="5" t="str">
        <f>IF($S199="","",IF($S199&lt;=Settings!$B$6,"نعم","متأخر"))</f>
        <v/>
      </c>
      <c r="U199" s="5" t="str">
        <f t="shared" si="11"/>
        <v/>
      </c>
      <c r="V199" s="14"/>
      <c r="W199" s="12"/>
    </row>
    <row r="200" spans="1:23" ht="18" x14ac:dyDescent="0.25">
      <c r="A200" s="5" t="str">
        <f t="shared" si="9"/>
        <v/>
      </c>
      <c r="B200" s="12"/>
      <c r="C200" s="13"/>
      <c r="D200" s="14"/>
      <c r="E200" s="15" t="str">
        <f>IF($D200="","",IFERROR(INDEX(Requirements!$A$5:$A$55,MATCH($D200,Requirements!$D$5:$D$55,0)),"غير موجودة"))</f>
        <v/>
      </c>
      <c r="F200" s="16" t="str">
        <f>IF($D200="","",IFERROR(INDEX(Requirements!$R$5:$R$55,MATCH($D200,Requirements!$D$5:$D$55,0)),""))</f>
        <v/>
      </c>
      <c r="G200" s="16" t="str">
        <f>IF($D200="","",IFERROR(INDEX(Requirements!$K$5:$K$55,MATCH($D200,Requirements!$D$5:$D$55,0))&amp;CHAR(10)&amp;"المعدل: "&amp;INDEX(Requirements!$L$5:$L$55,MATCH($D200,Requirements!$D$5:$D$55,0))&amp;CHAR(10)&amp;"القبول: "&amp;INDEX(Requirements!$M$5:$M$55,MATCH($D200,Requirements!$D$5:$D$55,0)),""))</f>
        <v/>
      </c>
      <c r="H200" s="12"/>
      <c r="I200" s="12"/>
      <c r="J200" s="12"/>
      <c r="K200" s="12"/>
      <c r="L200" s="12"/>
      <c r="M200" s="12"/>
      <c r="N200" s="13"/>
      <c r="O200" s="13"/>
      <c r="P200" s="12"/>
      <c r="Q200" s="15" t="str">
        <f>IF($P200="","",IFERROR(INDEX(Settings!$B$11:$B$14,MATCH($P200,Settings!$A$11:$A$14,0)),""))</f>
        <v/>
      </c>
      <c r="R200" s="5" t="str">
        <f t="shared" si="10"/>
        <v/>
      </c>
      <c r="S200" s="5" t="str">
        <f>IF(OR($C200="",$O200=""),"",NETWORKDAYS.INTL($C200,$O200,Settings!$B$7)-1)</f>
        <v/>
      </c>
      <c r="T200" s="5" t="str">
        <f>IF($S200="","",IF($S200&lt;=Settings!$B$6,"نعم","متأخر"))</f>
        <v/>
      </c>
      <c r="U200" s="5" t="str">
        <f t="shared" si="11"/>
        <v/>
      </c>
      <c r="V200" s="14"/>
      <c r="W200" s="12"/>
    </row>
    <row r="201" spans="1:23" ht="18" x14ac:dyDescent="0.25">
      <c r="A201" s="5" t="str">
        <f t="shared" si="9"/>
        <v/>
      </c>
      <c r="B201" s="12"/>
      <c r="C201" s="13"/>
      <c r="D201" s="14"/>
      <c r="E201" s="15" t="str">
        <f>IF($D201="","",IFERROR(INDEX(Requirements!$A$5:$A$55,MATCH($D201,Requirements!$D$5:$D$55,0)),"غير موجودة"))</f>
        <v/>
      </c>
      <c r="F201" s="16" t="str">
        <f>IF($D201="","",IFERROR(INDEX(Requirements!$R$5:$R$55,MATCH($D201,Requirements!$D$5:$D$55,0)),""))</f>
        <v/>
      </c>
      <c r="G201" s="16" t="str">
        <f>IF($D201="","",IFERROR(INDEX(Requirements!$K$5:$K$55,MATCH($D201,Requirements!$D$5:$D$55,0))&amp;CHAR(10)&amp;"المعدل: "&amp;INDEX(Requirements!$L$5:$L$55,MATCH($D201,Requirements!$D$5:$D$55,0))&amp;CHAR(10)&amp;"القبول: "&amp;INDEX(Requirements!$M$5:$M$55,MATCH($D201,Requirements!$D$5:$D$55,0)),""))</f>
        <v/>
      </c>
      <c r="H201" s="12"/>
      <c r="I201" s="12"/>
      <c r="J201" s="12"/>
      <c r="K201" s="12"/>
      <c r="L201" s="12"/>
      <c r="M201" s="12"/>
      <c r="N201" s="13"/>
      <c r="O201" s="13"/>
      <c r="P201" s="12"/>
      <c r="Q201" s="15" t="str">
        <f>IF($P201="","",IFERROR(INDEX(Settings!$B$11:$B$14,MATCH($P201,Settings!$A$11:$A$14,0)),""))</f>
        <v/>
      </c>
      <c r="R201" s="5" t="str">
        <f t="shared" si="10"/>
        <v/>
      </c>
      <c r="S201" s="5" t="str">
        <f>IF(OR($C201="",$O201=""),"",NETWORKDAYS.INTL($C201,$O201,Settings!$B$7)-1)</f>
        <v/>
      </c>
      <c r="T201" s="5" t="str">
        <f>IF($S201="","",IF($S201&lt;=Settings!$B$6,"نعم","متأخر"))</f>
        <v/>
      </c>
      <c r="U201" s="5" t="str">
        <f t="shared" si="11"/>
        <v/>
      </c>
      <c r="V201" s="14"/>
      <c r="W201" s="12"/>
    </row>
    <row r="202" spans="1:23" ht="18" x14ac:dyDescent="0.25">
      <c r="A202" s="5" t="str">
        <f t="shared" si="9"/>
        <v/>
      </c>
      <c r="B202" s="12"/>
      <c r="C202" s="13"/>
      <c r="D202" s="14"/>
      <c r="E202" s="15" t="str">
        <f>IF($D202="","",IFERROR(INDEX(Requirements!$A$5:$A$55,MATCH($D202,Requirements!$D$5:$D$55,0)),"غير موجودة"))</f>
        <v/>
      </c>
      <c r="F202" s="16" t="str">
        <f>IF($D202="","",IFERROR(INDEX(Requirements!$R$5:$R$55,MATCH($D202,Requirements!$D$5:$D$55,0)),""))</f>
        <v/>
      </c>
      <c r="G202" s="16" t="str">
        <f>IF($D202="","",IFERROR(INDEX(Requirements!$K$5:$K$55,MATCH($D202,Requirements!$D$5:$D$55,0))&amp;CHAR(10)&amp;"المعدل: "&amp;INDEX(Requirements!$L$5:$L$55,MATCH($D202,Requirements!$D$5:$D$55,0))&amp;CHAR(10)&amp;"القبول: "&amp;INDEX(Requirements!$M$5:$M$55,MATCH($D202,Requirements!$D$5:$D$55,0)),""))</f>
        <v/>
      </c>
      <c r="H202" s="12"/>
      <c r="I202" s="12"/>
      <c r="J202" s="12"/>
      <c r="K202" s="12"/>
      <c r="L202" s="12"/>
      <c r="M202" s="12"/>
      <c r="N202" s="13"/>
      <c r="O202" s="13"/>
      <c r="P202" s="12"/>
      <c r="Q202" s="15" t="str">
        <f>IF($P202="","",IFERROR(INDEX(Settings!$B$11:$B$14,MATCH($P202,Settings!$A$11:$A$14,0)),""))</f>
        <v/>
      </c>
      <c r="R202" s="5" t="str">
        <f t="shared" si="10"/>
        <v/>
      </c>
      <c r="S202" s="5" t="str">
        <f>IF(OR($C202="",$O202=""),"",NETWORKDAYS.INTL($C202,$O202,Settings!$B$7)-1)</f>
        <v/>
      </c>
      <c r="T202" s="5" t="str">
        <f>IF($S202="","",IF($S202&lt;=Settings!$B$6,"نعم","متأخر"))</f>
        <v/>
      </c>
      <c r="U202" s="5" t="str">
        <f t="shared" si="11"/>
        <v/>
      </c>
      <c r="V202" s="14"/>
      <c r="W202" s="12"/>
    </row>
    <row r="203" spans="1:23" ht="18" x14ac:dyDescent="0.25">
      <c r="A203" s="5" t="str">
        <f t="shared" si="9"/>
        <v/>
      </c>
      <c r="B203" s="12"/>
      <c r="C203" s="13"/>
      <c r="D203" s="14"/>
      <c r="E203" s="15" t="str">
        <f>IF($D203="","",IFERROR(INDEX(Requirements!$A$5:$A$55,MATCH($D203,Requirements!$D$5:$D$55,0)),"غير موجودة"))</f>
        <v/>
      </c>
      <c r="F203" s="16" t="str">
        <f>IF($D203="","",IFERROR(INDEX(Requirements!$R$5:$R$55,MATCH($D203,Requirements!$D$5:$D$55,0)),""))</f>
        <v/>
      </c>
      <c r="G203" s="16" t="str">
        <f>IF($D203="","",IFERROR(INDEX(Requirements!$K$5:$K$55,MATCH($D203,Requirements!$D$5:$D$55,0))&amp;CHAR(10)&amp;"المعدل: "&amp;INDEX(Requirements!$L$5:$L$55,MATCH($D203,Requirements!$D$5:$D$55,0))&amp;CHAR(10)&amp;"القبول: "&amp;INDEX(Requirements!$M$5:$M$55,MATCH($D203,Requirements!$D$5:$D$55,0)),""))</f>
        <v/>
      </c>
      <c r="H203" s="12"/>
      <c r="I203" s="12"/>
      <c r="J203" s="12"/>
      <c r="K203" s="12"/>
      <c r="L203" s="12"/>
      <c r="M203" s="12"/>
      <c r="N203" s="13"/>
      <c r="O203" s="13"/>
      <c r="P203" s="12"/>
      <c r="Q203" s="15" t="str">
        <f>IF($P203="","",IFERROR(INDEX(Settings!$B$11:$B$14,MATCH($P203,Settings!$A$11:$A$14,0)),""))</f>
        <v/>
      </c>
      <c r="R203" s="5" t="str">
        <f t="shared" si="10"/>
        <v/>
      </c>
      <c r="S203" s="5" t="str">
        <f>IF(OR($C203="",$O203=""),"",NETWORKDAYS.INTL($C203,$O203,Settings!$B$7)-1)</f>
        <v/>
      </c>
      <c r="T203" s="5" t="str">
        <f>IF($S203="","",IF($S203&lt;=Settings!$B$6,"نعم","متأخر"))</f>
        <v/>
      </c>
      <c r="U203" s="5" t="str">
        <f t="shared" si="11"/>
        <v/>
      </c>
      <c r="V203" s="14"/>
      <c r="W203" s="12"/>
    </row>
    <row r="204" spans="1:23" ht="18" x14ac:dyDescent="0.25">
      <c r="A204" s="5" t="str">
        <f t="shared" si="9"/>
        <v/>
      </c>
      <c r="B204" s="12"/>
      <c r="C204" s="13"/>
      <c r="D204" s="14"/>
      <c r="E204" s="15" t="str">
        <f>IF($D204="","",IFERROR(INDEX(Requirements!$A$5:$A$55,MATCH($D204,Requirements!$D$5:$D$55,0)),"غير موجودة"))</f>
        <v/>
      </c>
      <c r="F204" s="16" t="str">
        <f>IF($D204="","",IFERROR(INDEX(Requirements!$R$5:$R$55,MATCH($D204,Requirements!$D$5:$D$55,0)),""))</f>
        <v/>
      </c>
      <c r="G204" s="16" t="str">
        <f>IF($D204="","",IFERROR(INDEX(Requirements!$K$5:$K$55,MATCH($D204,Requirements!$D$5:$D$55,0))&amp;CHAR(10)&amp;"المعدل: "&amp;INDEX(Requirements!$L$5:$L$55,MATCH($D204,Requirements!$D$5:$D$55,0))&amp;CHAR(10)&amp;"القبول: "&amp;INDEX(Requirements!$M$5:$M$55,MATCH($D204,Requirements!$D$5:$D$55,0)),""))</f>
        <v/>
      </c>
      <c r="H204" s="12"/>
      <c r="I204" s="12"/>
      <c r="J204" s="12"/>
      <c r="K204" s="12"/>
      <c r="L204" s="12"/>
      <c r="M204" s="12"/>
      <c r="N204" s="13"/>
      <c r="O204" s="13"/>
      <c r="P204" s="12"/>
      <c r="Q204" s="15" t="str">
        <f>IF($P204="","",IFERROR(INDEX(Settings!$B$11:$B$14,MATCH($P204,Settings!$A$11:$A$14,0)),""))</f>
        <v/>
      </c>
      <c r="R204" s="5" t="str">
        <f t="shared" si="10"/>
        <v/>
      </c>
      <c r="S204" s="5" t="str">
        <f>IF(OR($C204="",$O204=""),"",NETWORKDAYS.INTL($C204,$O204,Settings!$B$7)-1)</f>
        <v/>
      </c>
      <c r="T204" s="5" t="str">
        <f>IF($S204="","",IF($S204&lt;=Settings!$B$6,"نعم","متأخر"))</f>
        <v/>
      </c>
      <c r="U204" s="5" t="str">
        <f t="shared" si="11"/>
        <v/>
      </c>
      <c r="V204" s="14"/>
      <c r="W204" s="12"/>
    </row>
    <row r="205" spans="1:23" ht="18" x14ac:dyDescent="0.25">
      <c r="A205" s="5" t="str">
        <f t="shared" si="9"/>
        <v/>
      </c>
      <c r="B205" s="12"/>
      <c r="C205" s="13"/>
      <c r="D205" s="14"/>
      <c r="E205" s="15" t="str">
        <f>IF($D205="","",IFERROR(INDEX(Requirements!$A$5:$A$55,MATCH($D205,Requirements!$D$5:$D$55,0)),"غير موجودة"))</f>
        <v/>
      </c>
      <c r="F205" s="16" t="str">
        <f>IF($D205="","",IFERROR(INDEX(Requirements!$R$5:$R$55,MATCH($D205,Requirements!$D$5:$D$55,0)),""))</f>
        <v/>
      </c>
      <c r="G205" s="16" t="str">
        <f>IF($D205="","",IFERROR(INDEX(Requirements!$K$5:$K$55,MATCH($D205,Requirements!$D$5:$D$55,0))&amp;CHAR(10)&amp;"المعدل: "&amp;INDEX(Requirements!$L$5:$L$55,MATCH($D205,Requirements!$D$5:$D$55,0))&amp;CHAR(10)&amp;"القبول: "&amp;INDEX(Requirements!$M$5:$M$55,MATCH($D205,Requirements!$D$5:$D$55,0)),""))</f>
        <v/>
      </c>
      <c r="H205" s="12"/>
      <c r="I205" s="12"/>
      <c r="J205" s="12"/>
      <c r="K205" s="12"/>
      <c r="L205" s="12"/>
      <c r="M205" s="12"/>
      <c r="N205" s="13"/>
      <c r="O205" s="13"/>
      <c r="P205" s="12"/>
      <c r="Q205" s="15" t="str">
        <f>IF($P205="","",IFERROR(INDEX(Settings!$B$11:$B$14,MATCH($P205,Settings!$A$11:$A$14,0)),""))</f>
        <v/>
      </c>
      <c r="R205" s="5" t="str">
        <f t="shared" si="10"/>
        <v/>
      </c>
      <c r="S205" s="5" t="str">
        <f>IF(OR($C205="",$O205=""),"",NETWORKDAYS.INTL($C205,$O205,Settings!$B$7)-1)</f>
        <v/>
      </c>
      <c r="T205" s="5" t="str">
        <f>IF($S205="","",IF($S205&lt;=Settings!$B$6,"نعم","متأخر"))</f>
        <v/>
      </c>
      <c r="U205" s="5" t="str">
        <f t="shared" si="11"/>
        <v/>
      </c>
      <c r="V205" s="14"/>
      <c r="W205" s="12"/>
    </row>
    <row r="206" spans="1:23" ht="18" x14ac:dyDescent="0.25">
      <c r="A206" s="5" t="str">
        <f t="shared" si="9"/>
        <v/>
      </c>
      <c r="B206" s="12"/>
      <c r="C206" s="13"/>
      <c r="D206" s="14"/>
      <c r="E206" s="15" t="str">
        <f>IF($D206="","",IFERROR(INDEX(Requirements!$A$5:$A$55,MATCH($D206,Requirements!$D$5:$D$55,0)),"غير موجودة"))</f>
        <v/>
      </c>
      <c r="F206" s="16" t="str">
        <f>IF($D206="","",IFERROR(INDEX(Requirements!$R$5:$R$55,MATCH($D206,Requirements!$D$5:$D$55,0)),""))</f>
        <v/>
      </c>
      <c r="G206" s="16" t="str">
        <f>IF($D206="","",IFERROR(INDEX(Requirements!$K$5:$K$55,MATCH($D206,Requirements!$D$5:$D$55,0))&amp;CHAR(10)&amp;"المعدل: "&amp;INDEX(Requirements!$L$5:$L$55,MATCH($D206,Requirements!$D$5:$D$55,0))&amp;CHAR(10)&amp;"القبول: "&amp;INDEX(Requirements!$M$5:$M$55,MATCH($D206,Requirements!$D$5:$D$55,0)),""))</f>
        <v/>
      </c>
      <c r="H206" s="12"/>
      <c r="I206" s="12"/>
      <c r="J206" s="12"/>
      <c r="K206" s="12"/>
      <c r="L206" s="12"/>
      <c r="M206" s="12"/>
      <c r="N206" s="13"/>
      <c r="O206" s="13"/>
      <c r="P206" s="12"/>
      <c r="Q206" s="15" t="str">
        <f>IF($P206="","",IFERROR(INDEX(Settings!$B$11:$B$14,MATCH($P206,Settings!$A$11:$A$14,0)),""))</f>
        <v/>
      </c>
      <c r="R206" s="5" t="str">
        <f t="shared" si="10"/>
        <v/>
      </c>
      <c r="S206" s="5" t="str">
        <f>IF(OR($C206="",$O206=""),"",NETWORKDAYS.INTL($C206,$O206,Settings!$B$7)-1)</f>
        <v/>
      </c>
      <c r="T206" s="5" t="str">
        <f>IF($S206="","",IF($S206&lt;=Settings!$B$6,"نعم","متأخر"))</f>
        <v/>
      </c>
      <c r="U206" s="5" t="str">
        <f t="shared" si="11"/>
        <v/>
      </c>
      <c r="V206" s="14"/>
      <c r="W206" s="12"/>
    </row>
    <row r="207" spans="1:23" ht="18" x14ac:dyDescent="0.25">
      <c r="A207" s="5" t="str">
        <f t="shared" si="9"/>
        <v/>
      </c>
      <c r="B207" s="12"/>
      <c r="C207" s="13"/>
      <c r="D207" s="14"/>
      <c r="E207" s="15" t="str">
        <f>IF($D207="","",IFERROR(INDEX(Requirements!$A$5:$A$55,MATCH($D207,Requirements!$D$5:$D$55,0)),"غير موجودة"))</f>
        <v/>
      </c>
      <c r="F207" s="16" t="str">
        <f>IF($D207="","",IFERROR(INDEX(Requirements!$R$5:$R$55,MATCH($D207,Requirements!$D$5:$D$55,0)),""))</f>
        <v/>
      </c>
      <c r="G207" s="16" t="str">
        <f>IF($D207="","",IFERROR(INDEX(Requirements!$K$5:$K$55,MATCH($D207,Requirements!$D$5:$D$55,0))&amp;CHAR(10)&amp;"المعدل: "&amp;INDEX(Requirements!$L$5:$L$55,MATCH($D207,Requirements!$D$5:$D$55,0))&amp;CHAR(10)&amp;"القبول: "&amp;INDEX(Requirements!$M$5:$M$55,MATCH($D207,Requirements!$D$5:$D$55,0)),""))</f>
        <v/>
      </c>
      <c r="H207" s="12"/>
      <c r="I207" s="12"/>
      <c r="J207" s="12"/>
      <c r="K207" s="12"/>
      <c r="L207" s="12"/>
      <c r="M207" s="12"/>
      <c r="N207" s="13"/>
      <c r="O207" s="13"/>
      <c r="P207" s="12"/>
      <c r="Q207" s="15" t="str">
        <f>IF($P207="","",IFERROR(INDEX(Settings!$B$11:$B$14,MATCH($P207,Settings!$A$11:$A$14,0)),""))</f>
        <v/>
      </c>
      <c r="R207" s="5" t="str">
        <f t="shared" si="10"/>
        <v/>
      </c>
      <c r="S207" s="5" t="str">
        <f>IF(OR($C207="",$O207=""),"",NETWORKDAYS.INTL($C207,$O207,Settings!$B$7)-1)</f>
        <v/>
      </c>
      <c r="T207" s="5" t="str">
        <f>IF($S207="","",IF($S207&lt;=Settings!$B$6,"نعم","متأخر"))</f>
        <v/>
      </c>
      <c r="U207" s="5" t="str">
        <f t="shared" si="11"/>
        <v/>
      </c>
      <c r="V207" s="14"/>
      <c r="W207" s="12"/>
    </row>
    <row r="208" spans="1:23" ht="18" x14ac:dyDescent="0.25">
      <c r="A208" s="5" t="str">
        <f t="shared" si="9"/>
        <v/>
      </c>
      <c r="B208" s="12"/>
      <c r="C208" s="13"/>
      <c r="D208" s="14"/>
      <c r="E208" s="15" t="str">
        <f>IF($D208="","",IFERROR(INDEX(Requirements!$A$5:$A$55,MATCH($D208,Requirements!$D$5:$D$55,0)),"غير موجودة"))</f>
        <v/>
      </c>
      <c r="F208" s="16" t="str">
        <f>IF($D208="","",IFERROR(INDEX(Requirements!$R$5:$R$55,MATCH($D208,Requirements!$D$5:$D$55,0)),""))</f>
        <v/>
      </c>
      <c r="G208" s="16" t="str">
        <f>IF($D208="","",IFERROR(INDEX(Requirements!$K$5:$K$55,MATCH($D208,Requirements!$D$5:$D$55,0))&amp;CHAR(10)&amp;"المعدل: "&amp;INDEX(Requirements!$L$5:$L$55,MATCH($D208,Requirements!$D$5:$D$55,0))&amp;CHAR(10)&amp;"القبول: "&amp;INDEX(Requirements!$M$5:$M$55,MATCH($D208,Requirements!$D$5:$D$55,0)),""))</f>
        <v/>
      </c>
      <c r="H208" s="12"/>
      <c r="I208" s="12"/>
      <c r="J208" s="12"/>
      <c r="K208" s="12"/>
      <c r="L208" s="12"/>
      <c r="M208" s="12"/>
      <c r="N208" s="13"/>
      <c r="O208" s="13"/>
      <c r="P208" s="12"/>
      <c r="Q208" s="15" t="str">
        <f>IF($P208="","",IFERROR(INDEX(Settings!$B$11:$B$14,MATCH($P208,Settings!$A$11:$A$14,0)),""))</f>
        <v/>
      </c>
      <c r="R208" s="5" t="str">
        <f t="shared" si="10"/>
        <v/>
      </c>
      <c r="S208" s="5" t="str">
        <f>IF(OR($C208="",$O208=""),"",NETWORKDAYS.INTL($C208,$O208,Settings!$B$7)-1)</f>
        <v/>
      </c>
      <c r="T208" s="5" t="str">
        <f>IF($S208="","",IF($S208&lt;=Settings!$B$6,"نعم","متأخر"))</f>
        <v/>
      </c>
      <c r="U208" s="5" t="str">
        <f t="shared" si="11"/>
        <v/>
      </c>
      <c r="V208" s="14"/>
      <c r="W208" s="12"/>
    </row>
    <row r="209" spans="1:23" ht="18" x14ac:dyDescent="0.25">
      <c r="A209" s="5" t="str">
        <f t="shared" si="9"/>
        <v/>
      </c>
      <c r="B209" s="12"/>
      <c r="C209" s="13"/>
      <c r="D209" s="14"/>
      <c r="E209" s="15" t="str">
        <f>IF($D209="","",IFERROR(INDEX(Requirements!$A$5:$A$55,MATCH($D209,Requirements!$D$5:$D$55,0)),"غير موجودة"))</f>
        <v/>
      </c>
      <c r="F209" s="16" t="str">
        <f>IF($D209="","",IFERROR(INDEX(Requirements!$R$5:$R$55,MATCH($D209,Requirements!$D$5:$D$55,0)),""))</f>
        <v/>
      </c>
      <c r="G209" s="16" t="str">
        <f>IF($D209="","",IFERROR(INDEX(Requirements!$K$5:$K$55,MATCH($D209,Requirements!$D$5:$D$55,0))&amp;CHAR(10)&amp;"المعدل: "&amp;INDEX(Requirements!$L$5:$L$55,MATCH($D209,Requirements!$D$5:$D$55,0))&amp;CHAR(10)&amp;"القبول: "&amp;INDEX(Requirements!$M$5:$M$55,MATCH($D209,Requirements!$D$5:$D$55,0)),""))</f>
        <v/>
      </c>
      <c r="H209" s="12"/>
      <c r="I209" s="12"/>
      <c r="J209" s="12"/>
      <c r="K209" s="12"/>
      <c r="L209" s="12"/>
      <c r="M209" s="12"/>
      <c r="N209" s="13"/>
      <c r="O209" s="13"/>
      <c r="P209" s="12"/>
      <c r="Q209" s="15" t="str">
        <f>IF($P209="","",IFERROR(INDEX(Settings!$B$11:$B$14,MATCH($P209,Settings!$A$11:$A$14,0)),""))</f>
        <v/>
      </c>
      <c r="R209" s="5" t="str">
        <f t="shared" si="10"/>
        <v/>
      </c>
      <c r="S209" s="5" t="str">
        <f>IF(OR($C209="",$O209=""),"",NETWORKDAYS.INTL($C209,$O209,Settings!$B$7)-1)</f>
        <v/>
      </c>
      <c r="T209" s="5" t="str">
        <f>IF($S209="","",IF($S209&lt;=Settings!$B$6,"نعم","متأخر"))</f>
        <v/>
      </c>
      <c r="U209" s="5" t="str">
        <f t="shared" si="11"/>
        <v/>
      </c>
      <c r="V209" s="14"/>
      <c r="W209" s="12"/>
    </row>
    <row r="210" spans="1:23" ht="18" x14ac:dyDescent="0.25">
      <c r="A210" s="5" t="str">
        <f t="shared" si="9"/>
        <v/>
      </c>
      <c r="B210" s="12"/>
      <c r="C210" s="13"/>
      <c r="D210" s="14"/>
      <c r="E210" s="15" t="str">
        <f>IF($D210="","",IFERROR(INDEX(Requirements!$A$5:$A$55,MATCH($D210,Requirements!$D$5:$D$55,0)),"غير موجودة"))</f>
        <v/>
      </c>
      <c r="F210" s="16" t="str">
        <f>IF($D210="","",IFERROR(INDEX(Requirements!$R$5:$R$55,MATCH($D210,Requirements!$D$5:$D$55,0)),""))</f>
        <v/>
      </c>
      <c r="G210" s="16" t="str">
        <f>IF($D210="","",IFERROR(INDEX(Requirements!$K$5:$K$55,MATCH($D210,Requirements!$D$5:$D$55,0))&amp;CHAR(10)&amp;"المعدل: "&amp;INDEX(Requirements!$L$5:$L$55,MATCH($D210,Requirements!$D$5:$D$55,0))&amp;CHAR(10)&amp;"القبول: "&amp;INDEX(Requirements!$M$5:$M$55,MATCH($D210,Requirements!$D$5:$D$55,0)),""))</f>
        <v/>
      </c>
      <c r="H210" s="12"/>
      <c r="I210" s="12"/>
      <c r="J210" s="12"/>
      <c r="K210" s="12"/>
      <c r="L210" s="12"/>
      <c r="M210" s="12"/>
      <c r="N210" s="13"/>
      <c r="O210" s="13"/>
      <c r="P210" s="12"/>
      <c r="Q210" s="15" t="str">
        <f>IF($P210="","",IFERROR(INDEX(Settings!$B$11:$B$14,MATCH($P210,Settings!$A$11:$A$14,0)),""))</f>
        <v/>
      </c>
      <c r="R210" s="5" t="str">
        <f t="shared" si="10"/>
        <v/>
      </c>
      <c r="S210" s="5" t="str">
        <f>IF(OR($C210="",$O210=""),"",NETWORKDAYS.INTL($C210,$O210,Settings!$B$7)-1)</f>
        <v/>
      </c>
      <c r="T210" s="5" t="str">
        <f>IF($S210="","",IF($S210&lt;=Settings!$B$6,"نعم","متأخر"))</f>
        <v/>
      </c>
      <c r="U210" s="5" t="str">
        <f t="shared" si="11"/>
        <v/>
      </c>
      <c r="V210" s="14"/>
      <c r="W210" s="12"/>
    </row>
    <row r="211" spans="1:23" ht="18" x14ac:dyDescent="0.25">
      <c r="A211" s="5" t="str">
        <f t="shared" si="9"/>
        <v/>
      </c>
      <c r="B211" s="12"/>
      <c r="C211" s="13"/>
      <c r="D211" s="14"/>
      <c r="E211" s="15" t="str">
        <f>IF($D211="","",IFERROR(INDEX(Requirements!$A$5:$A$55,MATCH($D211,Requirements!$D$5:$D$55,0)),"غير موجودة"))</f>
        <v/>
      </c>
      <c r="F211" s="16" t="str">
        <f>IF($D211="","",IFERROR(INDEX(Requirements!$R$5:$R$55,MATCH($D211,Requirements!$D$5:$D$55,0)),""))</f>
        <v/>
      </c>
      <c r="G211" s="16" t="str">
        <f>IF($D211="","",IFERROR(INDEX(Requirements!$K$5:$K$55,MATCH($D211,Requirements!$D$5:$D$55,0))&amp;CHAR(10)&amp;"المعدل: "&amp;INDEX(Requirements!$L$5:$L$55,MATCH($D211,Requirements!$D$5:$D$55,0))&amp;CHAR(10)&amp;"القبول: "&amp;INDEX(Requirements!$M$5:$M$55,MATCH($D211,Requirements!$D$5:$D$55,0)),""))</f>
        <v/>
      </c>
      <c r="H211" s="12"/>
      <c r="I211" s="12"/>
      <c r="J211" s="12"/>
      <c r="K211" s="12"/>
      <c r="L211" s="12"/>
      <c r="M211" s="12"/>
      <c r="N211" s="13"/>
      <c r="O211" s="13"/>
      <c r="P211" s="12"/>
      <c r="Q211" s="15" t="str">
        <f>IF($P211="","",IFERROR(INDEX(Settings!$B$11:$B$14,MATCH($P211,Settings!$A$11:$A$14,0)),""))</f>
        <v/>
      </c>
      <c r="R211" s="5" t="str">
        <f t="shared" si="10"/>
        <v/>
      </c>
      <c r="S211" s="5" t="str">
        <f>IF(OR($C211="",$O211=""),"",NETWORKDAYS.INTL($C211,$O211,Settings!$B$7)-1)</f>
        <v/>
      </c>
      <c r="T211" s="5" t="str">
        <f>IF($S211="","",IF($S211&lt;=Settings!$B$6,"نعم","متأخر"))</f>
        <v/>
      </c>
      <c r="U211" s="5" t="str">
        <f t="shared" si="11"/>
        <v/>
      </c>
      <c r="V211" s="14"/>
      <c r="W211" s="12"/>
    </row>
    <row r="212" spans="1:23" ht="18" x14ac:dyDescent="0.25">
      <c r="A212" s="5" t="str">
        <f t="shared" si="9"/>
        <v/>
      </c>
      <c r="B212" s="12"/>
      <c r="C212" s="13"/>
      <c r="D212" s="14"/>
      <c r="E212" s="15" t="str">
        <f>IF($D212="","",IFERROR(INDEX(Requirements!$A$5:$A$55,MATCH($D212,Requirements!$D$5:$D$55,0)),"غير موجودة"))</f>
        <v/>
      </c>
      <c r="F212" s="16" t="str">
        <f>IF($D212="","",IFERROR(INDEX(Requirements!$R$5:$R$55,MATCH($D212,Requirements!$D$5:$D$55,0)),""))</f>
        <v/>
      </c>
      <c r="G212" s="16" t="str">
        <f>IF($D212="","",IFERROR(INDEX(Requirements!$K$5:$K$55,MATCH($D212,Requirements!$D$5:$D$55,0))&amp;CHAR(10)&amp;"المعدل: "&amp;INDEX(Requirements!$L$5:$L$55,MATCH($D212,Requirements!$D$5:$D$55,0))&amp;CHAR(10)&amp;"القبول: "&amp;INDEX(Requirements!$M$5:$M$55,MATCH($D212,Requirements!$D$5:$D$55,0)),""))</f>
        <v/>
      </c>
      <c r="H212" s="12"/>
      <c r="I212" s="12"/>
      <c r="J212" s="12"/>
      <c r="K212" s="12"/>
      <c r="L212" s="12"/>
      <c r="M212" s="12"/>
      <c r="N212" s="13"/>
      <c r="O212" s="13"/>
      <c r="P212" s="12"/>
      <c r="Q212" s="15" t="str">
        <f>IF($P212="","",IFERROR(INDEX(Settings!$B$11:$B$14,MATCH($P212,Settings!$A$11:$A$14,0)),""))</f>
        <v/>
      </c>
      <c r="R212" s="5" t="str">
        <f t="shared" si="10"/>
        <v/>
      </c>
      <c r="S212" s="5" t="str">
        <f>IF(OR($C212="",$O212=""),"",NETWORKDAYS.INTL($C212,$O212,Settings!$B$7)-1)</f>
        <v/>
      </c>
      <c r="T212" s="5" t="str">
        <f>IF($S212="","",IF($S212&lt;=Settings!$B$6,"نعم","متأخر"))</f>
        <v/>
      </c>
      <c r="U212" s="5" t="str">
        <f t="shared" si="11"/>
        <v/>
      </c>
      <c r="V212" s="14"/>
      <c r="W212" s="12"/>
    </row>
    <row r="213" spans="1:23" ht="18" x14ac:dyDescent="0.25">
      <c r="A213" s="5" t="str">
        <f t="shared" si="9"/>
        <v/>
      </c>
      <c r="B213" s="12"/>
      <c r="C213" s="13"/>
      <c r="D213" s="14"/>
      <c r="E213" s="15" t="str">
        <f>IF($D213="","",IFERROR(INDEX(Requirements!$A$5:$A$55,MATCH($D213,Requirements!$D$5:$D$55,0)),"غير موجودة"))</f>
        <v/>
      </c>
      <c r="F213" s="16" t="str">
        <f>IF($D213="","",IFERROR(INDEX(Requirements!$R$5:$R$55,MATCH($D213,Requirements!$D$5:$D$55,0)),""))</f>
        <v/>
      </c>
      <c r="G213" s="16" t="str">
        <f>IF($D213="","",IFERROR(INDEX(Requirements!$K$5:$K$55,MATCH($D213,Requirements!$D$5:$D$55,0))&amp;CHAR(10)&amp;"المعدل: "&amp;INDEX(Requirements!$L$5:$L$55,MATCH($D213,Requirements!$D$5:$D$55,0))&amp;CHAR(10)&amp;"القبول: "&amp;INDEX(Requirements!$M$5:$M$55,MATCH($D213,Requirements!$D$5:$D$55,0)),""))</f>
        <v/>
      </c>
      <c r="H213" s="12"/>
      <c r="I213" s="12"/>
      <c r="J213" s="12"/>
      <c r="K213" s="12"/>
      <c r="L213" s="12"/>
      <c r="M213" s="12"/>
      <c r="N213" s="13"/>
      <c r="O213" s="13"/>
      <c r="P213" s="12"/>
      <c r="Q213" s="15" t="str">
        <f>IF($P213="","",IFERROR(INDEX(Settings!$B$11:$B$14,MATCH($P213,Settings!$A$11:$A$14,0)),""))</f>
        <v/>
      </c>
      <c r="R213" s="5" t="str">
        <f t="shared" si="10"/>
        <v/>
      </c>
      <c r="S213" s="5" t="str">
        <f>IF(OR($C213="",$O213=""),"",NETWORKDAYS.INTL($C213,$O213,Settings!$B$7)-1)</f>
        <v/>
      </c>
      <c r="T213" s="5" t="str">
        <f>IF($S213="","",IF($S213&lt;=Settings!$B$6,"نعم","متأخر"))</f>
        <v/>
      </c>
      <c r="U213" s="5" t="str">
        <f t="shared" si="11"/>
        <v/>
      </c>
      <c r="V213" s="14"/>
      <c r="W213" s="12"/>
    </row>
    <row r="214" spans="1:23" ht="18" x14ac:dyDescent="0.25">
      <c r="A214" s="5" t="str">
        <f t="shared" si="9"/>
        <v/>
      </c>
      <c r="B214" s="12"/>
      <c r="C214" s="13"/>
      <c r="D214" s="14"/>
      <c r="E214" s="15" t="str">
        <f>IF($D214="","",IFERROR(INDEX(Requirements!$A$5:$A$55,MATCH($D214,Requirements!$D$5:$D$55,0)),"غير موجودة"))</f>
        <v/>
      </c>
      <c r="F214" s="16" t="str">
        <f>IF($D214="","",IFERROR(INDEX(Requirements!$R$5:$R$55,MATCH($D214,Requirements!$D$5:$D$55,0)),""))</f>
        <v/>
      </c>
      <c r="G214" s="16" t="str">
        <f>IF($D214="","",IFERROR(INDEX(Requirements!$K$5:$K$55,MATCH($D214,Requirements!$D$5:$D$55,0))&amp;CHAR(10)&amp;"المعدل: "&amp;INDEX(Requirements!$L$5:$L$55,MATCH($D214,Requirements!$D$5:$D$55,0))&amp;CHAR(10)&amp;"القبول: "&amp;INDEX(Requirements!$M$5:$M$55,MATCH($D214,Requirements!$D$5:$D$55,0)),""))</f>
        <v/>
      </c>
      <c r="H214" s="12"/>
      <c r="I214" s="12"/>
      <c r="J214" s="12"/>
      <c r="K214" s="12"/>
      <c r="L214" s="12"/>
      <c r="M214" s="12"/>
      <c r="N214" s="13"/>
      <c r="O214" s="13"/>
      <c r="P214" s="12"/>
      <c r="Q214" s="15" t="str">
        <f>IF($P214="","",IFERROR(INDEX(Settings!$B$11:$B$14,MATCH($P214,Settings!$A$11:$A$14,0)),""))</f>
        <v/>
      </c>
      <c r="R214" s="5" t="str">
        <f t="shared" si="10"/>
        <v/>
      </c>
      <c r="S214" s="5" t="str">
        <f>IF(OR($C214="",$O214=""),"",NETWORKDAYS.INTL($C214,$O214,Settings!$B$7)-1)</f>
        <v/>
      </c>
      <c r="T214" s="5" t="str">
        <f>IF($S214="","",IF($S214&lt;=Settings!$B$6,"نعم","متأخر"))</f>
        <v/>
      </c>
      <c r="U214" s="5" t="str">
        <f t="shared" si="11"/>
        <v/>
      </c>
      <c r="V214" s="14"/>
      <c r="W214" s="12"/>
    </row>
    <row r="215" spans="1:23" ht="18" x14ac:dyDescent="0.25">
      <c r="A215" s="5" t="str">
        <f t="shared" si="9"/>
        <v/>
      </c>
      <c r="B215" s="12"/>
      <c r="C215" s="13"/>
      <c r="D215" s="14"/>
      <c r="E215" s="15" t="str">
        <f>IF($D215="","",IFERROR(INDEX(Requirements!$A$5:$A$55,MATCH($D215,Requirements!$D$5:$D$55,0)),"غير موجودة"))</f>
        <v/>
      </c>
      <c r="F215" s="16" t="str">
        <f>IF($D215="","",IFERROR(INDEX(Requirements!$R$5:$R$55,MATCH($D215,Requirements!$D$5:$D$55,0)),""))</f>
        <v/>
      </c>
      <c r="G215" s="16" t="str">
        <f>IF($D215="","",IFERROR(INDEX(Requirements!$K$5:$K$55,MATCH($D215,Requirements!$D$5:$D$55,0))&amp;CHAR(10)&amp;"المعدل: "&amp;INDEX(Requirements!$L$5:$L$55,MATCH($D215,Requirements!$D$5:$D$55,0))&amp;CHAR(10)&amp;"القبول: "&amp;INDEX(Requirements!$M$5:$M$55,MATCH($D215,Requirements!$D$5:$D$55,0)),""))</f>
        <v/>
      </c>
      <c r="H215" s="12"/>
      <c r="I215" s="12"/>
      <c r="J215" s="12"/>
      <c r="K215" s="12"/>
      <c r="L215" s="12"/>
      <c r="M215" s="12"/>
      <c r="N215" s="13"/>
      <c r="O215" s="13"/>
      <c r="P215" s="12"/>
      <c r="Q215" s="15" t="str">
        <f>IF($P215="","",IFERROR(INDEX(Settings!$B$11:$B$14,MATCH($P215,Settings!$A$11:$A$14,0)),""))</f>
        <v/>
      </c>
      <c r="R215" s="5" t="str">
        <f t="shared" si="10"/>
        <v/>
      </c>
      <c r="S215" s="5" t="str">
        <f>IF(OR($C215="",$O215=""),"",NETWORKDAYS.INTL($C215,$O215,Settings!$B$7)-1)</f>
        <v/>
      </c>
      <c r="T215" s="5" t="str">
        <f>IF($S215="","",IF($S215&lt;=Settings!$B$6,"نعم","متأخر"))</f>
        <v/>
      </c>
      <c r="U215" s="5" t="str">
        <f t="shared" si="11"/>
        <v/>
      </c>
      <c r="V215" s="14"/>
      <c r="W215" s="12"/>
    </row>
    <row r="216" spans="1:23" ht="18" x14ac:dyDescent="0.25">
      <c r="A216" s="5" t="str">
        <f t="shared" si="9"/>
        <v/>
      </c>
      <c r="B216" s="12"/>
      <c r="C216" s="13"/>
      <c r="D216" s="14"/>
      <c r="E216" s="15" t="str">
        <f>IF($D216="","",IFERROR(INDEX(Requirements!$A$5:$A$55,MATCH($D216,Requirements!$D$5:$D$55,0)),"غير موجودة"))</f>
        <v/>
      </c>
      <c r="F216" s="16" t="str">
        <f>IF($D216="","",IFERROR(INDEX(Requirements!$R$5:$R$55,MATCH($D216,Requirements!$D$5:$D$55,0)),""))</f>
        <v/>
      </c>
      <c r="G216" s="16" t="str">
        <f>IF($D216="","",IFERROR(INDEX(Requirements!$K$5:$K$55,MATCH($D216,Requirements!$D$5:$D$55,0))&amp;CHAR(10)&amp;"المعدل: "&amp;INDEX(Requirements!$L$5:$L$55,MATCH($D216,Requirements!$D$5:$D$55,0))&amp;CHAR(10)&amp;"القبول: "&amp;INDEX(Requirements!$M$5:$M$55,MATCH($D216,Requirements!$D$5:$D$55,0)),""))</f>
        <v/>
      </c>
      <c r="H216" s="12"/>
      <c r="I216" s="12"/>
      <c r="J216" s="12"/>
      <c r="K216" s="12"/>
      <c r="L216" s="12"/>
      <c r="M216" s="12"/>
      <c r="N216" s="13"/>
      <c r="O216" s="13"/>
      <c r="P216" s="12"/>
      <c r="Q216" s="15" t="str">
        <f>IF($P216="","",IFERROR(INDEX(Settings!$B$11:$B$14,MATCH($P216,Settings!$A$11:$A$14,0)),""))</f>
        <v/>
      </c>
      <c r="R216" s="5" t="str">
        <f t="shared" si="10"/>
        <v/>
      </c>
      <c r="S216" s="5" t="str">
        <f>IF(OR($C216="",$O216=""),"",NETWORKDAYS.INTL($C216,$O216,Settings!$B$7)-1)</f>
        <v/>
      </c>
      <c r="T216" s="5" t="str">
        <f>IF($S216="","",IF($S216&lt;=Settings!$B$6,"نعم","متأخر"))</f>
        <v/>
      </c>
      <c r="U216" s="5" t="str">
        <f t="shared" si="11"/>
        <v/>
      </c>
      <c r="V216" s="14"/>
      <c r="W216" s="12"/>
    </row>
    <row r="217" spans="1:23" ht="18" x14ac:dyDescent="0.25">
      <c r="A217" s="5" t="str">
        <f t="shared" si="9"/>
        <v/>
      </c>
      <c r="B217" s="12"/>
      <c r="C217" s="13"/>
      <c r="D217" s="14"/>
      <c r="E217" s="15" t="str">
        <f>IF($D217="","",IFERROR(INDEX(Requirements!$A$5:$A$55,MATCH($D217,Requirements!$D$5:$D$55,0)),"غير موجودة"))</f>
        <v/>
      </c>
      <c r="F217" s="16" t="str">
        <f>IF($D217="","",IFERROR(INDEX(Requirements!$R$5:$R$55,MATCH($D217,Requirements!$D$5:$D$55,0)),""))</f>
        <v/>
      </c>
      <c r="G217" s="16" t="str">
        <f>IF($D217="","",IFERROR(INDEX(Requirements!$K$5:$K$55,MATCH($D217,Requirements!$D$5:$D$55,0))&amp;CHAR(10)&amp;"المعدل: "&amp;INDEX(Requirements!$L$5:$L$55,MATCH($D217,Requirements!$D$5:$D$55,0))&amp;CHAR(10)&amp;"القبول: "&amp;INDEX(Requirements!$M$5:$M$55,MATCH($D217,Requirements!$D$5:$D$55,0)),""))</f>
        <v/>
      </c>
      <c r="H217" s="12"/>
      <c r="I217" s="12"/>
      <c r="J217" s="12"/>
      <c r="K217" s="12"/>
      <c r="L217" s="12"/>
      <c r="M217" s="12"/>
      <c r="N217" s="13"/>
      <c r="O217" s="13"/>
      <c r="P217" s="12"/>
      <c r="Q217" s="15" t="str">
        <f>IF($P217="","",IFERROR(INDEX(Settings!$B$11:$B$14,MATCH($P217,Settings!$A$11:$A$14,0)),""))</f>
        <v/>
      </c>
      <c r="R217" s="5" t="str">
        <f t="shared" si="10"/>
        <v/>
      </c>
      <c r="S217" s="5" t="str">
        <f>IF(OR($C217="",$O217=""),"",NETWORKDAYS.INTL($C217,$O217,Settings!$B$7)-1)</f>
        <v/>
      </c>
      <c r="T217" s="5" t="str">
        <f>IF($S217="","",IF($S217&lt;=Settings!$B$6,"نعم","متأخر"))</f>
        <v/>
      </c>
      <c r="U217" s="5" t="str">
        <f t="shared" si="11"/>
        <v/>
      </c>
      <c r="V217" s="14"/>
      <c r="W217" s="12"/>
    </row>
    <row r="218" spans="1:23" ht="18" x14ac:dyDescent="0.25">
      <c r="A218" s="5" t="str">
        <f t="shared" si="9"/>
        <v/>
      </c>
      <c r="B218" s="12"/>
      <c r="C218" s="13"/>
      <c r="D218" s="14"/>
      <c r="E218" s="15" t="str">
        <f>IF($D218="","",IFERROR(INDEX(Requirements!$A$5:$A$55,MATCH($D218,Requirements!$D$5:$D$55,0)),"غير موجودة"))</f>
        <v/>
      </c>
      <c r="F218" s="16" t="str">
        <f>IF($D218="","",IFERROR(INDEX(Requirements!$R$5:$R$55,MATCH($D218,Requirements!$D$5:$D$55,0)),""))</f>
        <v/>
      </c>
      <c r="G218" s="16" t="str">
        <f>IF($D218="","",IFERROR(INDEX(Requirements!$K$5:$K$55,MATCH($D218,Requirements!$D$5:$D$55,0))&amp;CHAR(10)&amp;"المعدل: "&amp;INDEX(Requirements!$L$5:$L$55,MATCH($D218,Requirements!$D$5:$D$55,0))&amp;CHAR(10)&amp;"القبول: "&amp;INDEX(Requirements!$M$5:$M$55,MATCH($D218,Requirements!$D$5:$D$55,0)),""))</f>
        <v/>
      </c>
      <c r="H218" s="12"/>
      <c r="I218" s="12"/>
      <c r="J218" s="12"/>
      <c r="K218" s="12"/>
      <c r="L218" s="12"/>
      <c r="M218" s="12"/>
      <c r="N218" s="13"/>
      <c r="O218" s="13"/>
      <c r="P218" s="12"/>
      <c r="Q218" s="15" t="str">
        <f>IF($P218="","",IFERROR(INDEX(Settings!$B$11:$B$14,MATCH($P218,Settings!$A$11:$A$14,0)),""))</f>
        <v/>
      </c>
      <c r="R218" s="5" t="str">
        <f t="shared" si="10"/>
        <v/>
      </c>
      <c r="S218" s="5" t="str">
        <f>IF(OR($C218="",$O218=""),"",NETWORKDAYS.INTL($C218,$O218,Settings!$B$7)-1)</f>
        <v/>
      </c>
      <c r="T218" s="5" t="str">
        <f>IF($S218="","",IF($S218&lt;=Settings!$B$6,"نعم","متأخر"))</f>
        <v/>
      </c>
      <c r="U218" s="5" t="str">
        <f t="shared" si="11"/>
        <v/>
      </c>
      <c r="V218" s="14"/>
      <c r="W218" s="12"/>
    </row>
    <row r="219" spans="1:23" ht="18" x14ac:dyDescent="0.25">
      <c r="A219" s="5" t="str">
        <f t="shared" si="9"/>
        <v/>
      </c>
      <c r="B219" s="12"/>
      <c r="C219" s="13"/>
      <c r="D219" s="14"/>
      <c r="E219" s="15" t="str">
        <f>IF($D219="","",IFERROR(INDEX(Requirements!$A$5:$A$55,MATCH($D219,Requirements!$D$5:$D$55,0)),"غير موجودة"))</f>
        <v/>
      </c>
      <c r="F219" s="16" t="str">
        <f>IF($D219="","",IFERROR(INDEX(Requirements!$R$5:$R$55,MATCH($D219,Requirements!$D$5:$D$55,0)),""))</f>
        <v/>
      </c>
      <c r="G219" s="16" t="str">
        <f>IF($D219="","",IFERROR(INDEX(Requirements!$K$5:$K$55,MATCH($D219,Requirements!$D$5:$D$55,0))&amp;CHAR(10)&amp;"المعدل: "&amp;INDEX(Requirements!$L$5:$L$55,MATCH($D219,Requirements!$D$5:$D$55,0))&amp;CHAR(10)&amp;"القبول: "&amp;INDEX(Requirements!$M$5:$M$55,MATCH($D219,Requirements!$D$5:$D$55,0)),""))</f>
        <v/>
      </c>
      <c r="H219" s="12"/>
      <c r="I219" s="12"/>
      <c r="J219" s="12"/>
      <c r="K219" s="12"/>
      <c r="L219" s="12"/>
      <c r="M219" s="12"/>
      <c r="N219" s="13"/>
      <c r="O219" s="13"/>
      <c r="P219" s="12"/>
      <c r="Q219" s="15" t="str">
        <f>IF($P219="","",IFERROR(INDEX(Settings!$B$11:$B$14,MATCH($P219,Settings!$A$11:$A$14,0)),""))</f>
        <v/>
      </c>
      <c r="R219" s="5" t="str">
        <f t="shared" si="10"/>
        <v/>
      </c>
      <c r="S219" s="5" t="str">
        <f>IF(OR($C219="",$O219=""),"",NETWORKDAYS.INTL($C219,$O219,Settings!$B$7)-1)</f>
        <v/>
      </c>
      <c r="T219" s="5" t="str">
        <f>IF($S219="","",IF($S219&lt;=Settings!$B$6,"نعم","متأخر"))</f>
        <v/>
      </c>
      <c r="U219" s="5" t="str">
        <f t="shared" si="11"/>
        <v/>
      </c>
      <c r="V219" s="14"/>
      <c r="W219" s="12"/>
    </row>
    <row r="220" spans="1:23" ht="18" x14ac:dyDescent="0.25">
      <c r="A220" s="5" t="str">
        <f t="shared" si="9"/>
        <v/>
      </c>
      <c r="B220" s="12"/>
      <c r="C220" s="13"/>
      <c r="D220" s="14"/>
      <c r="E220" s="15" t="str">
        <f>IF($D220="","",IFERROR(INDEX(Requirements!$A$5:$A$55,MATCH($D220,Requirements!$D$5:$D$55,0)),"غير موجودة"))</f>
        <v/>
      </c>
      <c r="F220" s="16" t="str">
        <f>IF($D220="","",IFERROR(INDEX(Requirements!$R$5:$R$55,MATCH($D220,Requirements!$D$5:$D$55,0)),""))</f>
        <v/>
      </c>
      <c r="G220" s="16" t="str">
        <f>IF($D220="","",IFERROR(INDEX(Requirements!$K$5:$K$55,MATCH($D220,Requirements!$D$5:$D$55,0))&amp;CHAR(10)&amp;"المعدل: "&amp;INDEX(Requirements!$L$5:$L$55,MATCH($D220,Requirements!$D$5:$D$55,0))&amp;CHAR(10)&amp;"القبول: "&amp;INDEX(Requirements!$M$5:$M$55,MATCH($D220,Requirements!$D$5:$D$55,0)),""))</f>
        <v/>
      </c>
      <c r="H220" s="12"/>
      <c r="I220" s="12"/>
      <c r="J220" s="12"/>
      <c r="K220" s="12"/>
      <c r="L220" s="12"/>
      <c r="M220" s="12"/>
      <c r="N220" s="13"/>
      <c r="O220" s="13"/>
      <c r="P220" s="12"/>
      <c r="Q220" s="15" t="str">
        <f>IF($P220="","",IFERROR(INDEX(Settings!$B$11:$B$14,MATCH($P220,Settings!$A$11:$A$14,0)),""))</f>
        <v/>
      </c>
      <c r="R220" s="5" t="str">
        <f t="shared" si="10"/>
        <v/>
      </c>
      <c r="S220" s="5" t="str">
        <f>IF(OR($C220="",$O220=""),"",NETWORKDAYS.INTL($C220,$O220,Settings!$B$7)-1)</f>
        <v/>
      </c>
      <c r="T220" s="5" t="str">
        <f>IF($S220="","",IF($S220&lt;=Settings!$B$6,"نعم","متأخر"))</f>
        <v/>
      </c>
      <c r="U220" s="5" t="str">
        <f t="shared" si="11"/>
        <v/>
      </c>
      <c r="V220" s="14"/>
      <c r="W220" s="12"/>
    </row>
    <row r="221" spans="1:23" ht="18" x14ac:dyDescent="0.25">
      <c r="A221" s="5" t="str">
        <f t="shared" si="9"/>
        <v/>
      </c>
      <c r="B221" s="12"/>
      <c r="C221" s="13"/>
      <c r="D221" s="14"/>
      <c r="E221" s="15" t="str">
        <f>IF($D221="","",IFERROR(INDEX(Requirements!$A$5:$A$55,MATCH($D221,Requirements!$D$5:$D$55,0)),"غير موجودة"))</f>
        <v/>
      </c>
      <c r="F221" s="16" t="str">
        <f>IF($D221="","",IFERROR(INDEX(Requirements!$R$5:$R$55,MATCH($D221,Requirements!$D$5:$D$55,0)),""))</f>
        <v/>
      </c>
      <c r="G221" s="16" t="str">
        <f>IF($D221="","",IFERROR(INDEX(Requirements!$K$5:$K$55,MATCH($D221,Requirements!$D$5:$D$55,0))&amp;CHAR(10)&amp;"المعدل: "&amp;INDEX(Requirements!$L$5:$L$55,MATCH($D221,Requirements!$D$5:$D$55,0))&amp;CHAR(10)&amp;"القبول: "&amp;INDEX(Requirements!$M$5:$M$55,MATCH($D221,Requirements!$D$5:$D$55,0)),""))</f>
        <v/>
      </c>
      <c r="H221" s="12"/>
      <c r="I221" s="12"/>
      <c r="J221" s="12"/>
      <c r="K221" s="12"/>
      <c r="L221" s="12"/>
      <c r="M221" s="12"/>
      <c r="N221" s="13"/>
      <c r="O221" s="13"/>
      <c r="P221" s="12"/>
      <c r="Q221" s="15" t="str">
        <f>IF($P221="","",IFERROR(INDEX(Settings!$B$11:$B$14,MATCH($P221,Settings!$A$11:$A$14,0)),""))</f>
        <v/>
      </c>
      <c r="R221" s="5" t="str">
        <f t="shared" si="10"/>
        <v/>
      </c>
      <c r="S221" s="5" t="str">
        <f>IF(OR($C221="",$O221=""),"",NETWORKDAYS.INTL($C221,$O221,Settings!$B$7)-1)</f>
        <v/>
      </c>
      <c r="T221" s="5" t="str">
        <f>IF($S221="","",IF($S221&lt;=Settings!$B$6,"نعم","متأخر"))</f>
        <v/>
      </c>
      <c r="U221" s="5" t="str">
        <f t="shared" si="11"/>
        <v/>
      </c>
      <c r="V221" s="14"/>
      <c r="W221" s="12"/>
    </row>
    <row r="222" spans="1:23" ht="18" x14ac:dyDescent="0.25">
      <c r="A222" s="5" t="str">
        <f t="shared" si="9"/>
        <v/>
      </c>
      <c r="B222" s="12"/>
      <c r="C222" s="13"/>
      <c r="D222" s="14"/>
      <c r="E222" s="15" t="str">
        <f>IF($D222="","",IFERROR(INDEX(Requirements!$A$5:$A$55,MATCH($D222,Requirements!$D$5:$D$55,0)),"غير موجودة"))</f>
        <v/>
      </c>
      <c r="F222" s="16" t="str">
        <f>IF($D222="","",IFERROR(INDEX(Requirements!$R$5:$R$55,MATCH($D222,Requirements!$D$5:$D$55,0)),""))</f>
        <v/>
      </c>
      <c r="G222" s="16" t="str">
        <f>IF($D222="","",IFERROR(INDEX(Requirements!$K$5:$K$55,MATCH($D222,Requirements!$D$5:$D$55,0))&amp;CHAR(10)&amp;"المعدل: "&amp;INDEX(Requirements!$L$5:$L$55,MATCH($D222,Requirements!$D$5:$D$55,0))&amp;CHAR(10)&amp;"القبول: "&amp;INDEX(Requirements!$M$5:$M$55,MATCH($D222,Requirements!$D$5:$D$55,0)),""))</f>
        <v/>
      </c>
      <c r="H222" s="12"/>
      <c r="I222" s="12"/>
      <c r="J222" s="12"/>
      <c r="K222" s="12"/>
      <c r="L222" s="12"/>
      <c r="M222" s="12"/>
      <c r="N222" s="13"/>
      <c r="O222" s="13"/>
      <c r="P222" s="12"/>
      <c r="Q222" s="15" t="str">
        <f>IF($P222="","",IFERROR(INDEX(Settings!$B$11:$B$14,MATCH($P222,Settings!$A$11:$A$14,0)),""))</f>
        <v/>
      </c>
      <c r="R222" s="5" t="str">
        <f t="shared" si="10"/>
        <v/>
      </c>
      <c r="S222" s="5" t="str">
        <f>IF(OR($C222="",$O222=""),"",NETWORKDAYS.INTL($C222,$O222,Settings!$B$7)-1)</f>
        <v/>
      </c>
      <c r="T222" s="5" t="str">
        <f>IF($S222="","",IF($S222&lt;=Settings!$B$6,"نعم","متأخر"))</f>
        <v/>
      </c>
      <c r="U222" s="5" t="str">
        <f t="shared" si="11"/>
        <v/>
      </c>
      <c r="V222" s="14"/>
      <c r="W222" s="12"/>
    </row>
    <row r="223" spans="1:23" ht="18" x14ac:dyDescent="0.25">
      <c r="A223" s="5" t="str">
        <f t="shared" si="9"/>
        <v/>
      </c>
      <c r="B223" s="12"/>
      <c r="C223" s="13"/>
      <c r="D223" s="14"/>
      <c r="E223" s="15" t="str">
        <f>IF($D223="","",IFERROR(INDEX(Requirements!$A$5:$A$55,MATCH($D223,Requirements!$D$5:$D$55,0)),"غير موجودة"))</f>
        <v/>
      </c>
      <c r="F223" s="16" t="str">
        <f>IF($D223="","",IFERROR(INDEX(Requirements!$R$5:$R$55,MATCH($D223,Requirements!$D$5:$D$55,0)),""))</f>
        <v/>
      </c>
      <c r="G223" s="16" t="str">
        <f>IF($D223="","",IFERROR(INDEX(Requirements!$K$5:$K$55,MATCH($D223,Requirements!$D$5:$D$55,0))&amp;CHAR(10)&amp;"المعدل: "&amp;INDEX(Requirements!$L$5:$L$55,MATCH($D223,Requirements!$D$5:$D$55,0))&amp;CHAR(10)&amp;"القبول: "&amp;INDEX(Requirements!$M$5:$M$55,MATCH($D223,Requirements!$D$5:$D$55,0)),""))</f>
        <v/>
      </c>
      <c r="H223" s="12"/>
      <c r="I223" s="12"/>
      <c r="J223" s="12"/>
      <c r="K223" s="12"/>
      <c r="L223" s="12"/>
      <c r="M223" s="12"/>
      <c r="N223" s="13"/>
      <c r="O223" s="13"/>
      <c r="P223" s="12"/>
      <c r="Q223" s="15" t="str">
        <f>IF($P223="","",IFERROR(INDEX(Settings!$B$11:$B$14,MATCH($P223,Settings!$A$11:$A$14,0)),""))</f>
        <v/>
      </c>
      <c r="R223" s="5" t="str">
        <f t="shared" si="10"/>
        <v/>
      </c>
      <c r="S223" s="5" t="str">
        <f>IF(OR($C223="",$O223=""),"",NETWORKDAYS.INTL($C223,$O223,Settings!$B$7)-1)</f>
        <v/>
      </c>
      <c r="T223" s="5" t="str">
        <f>IF($S223="","",IF($S223&lt;=Settings!$B$6,"نعم","متأخر"))</f>
        <v/>
      </c>
      <c r="U223" s="5" t="str">
        <f t="shared" si="11"/>
        <v/>
      </c>
      <c r="V223" s="14"/>
      <c r="W223" s="12"/>
    </row>
    <row r="224" spans="1:23" ht="18" x14ac:dyDescent="0.25">
      <c r="A224" s="5" t="str">
        <f t="shared" si="9"/>
        <v/>
      </c>
      <c r="B224" s="12"/>
      <c r="C224" s="13"/>
      <c r="D224" s="14"/>
      <c r="E224" s="15" t="str">
        <f>IF($D224="","",IFERROR(INDEX(Requirements!$A$5:$A$55,MATCH($D224,Requirements!$D$5:$D$55,0)),"غير موجودة"))</f>
        <v/>
      </c>
      <c r="F224" s="16" t="str">
        <f>IF($D224="","",IFERROR(INDEX(Requirements!$R$5:$R$55,MATCH($D224,Requirements!$D$5:$D$55,0)),""))</f>
        <v/>
      </c>
      <c r="G224" s="16" t="str">
        <f>IF($D224="","",IFERROR(INDEX(Requirements!$K$5:$K$55,MATCH($D224,Requirements!$D$5:$D$55,0))&amp;CHAR(10)&amp;"المعدل: "&amp;INDEX(Requirements!$L$5:$L$55,MATCH($D224,Requirements!$D$5:$D$55,0))&amp;CHAR(10)&amp;"القبول: "&amp;INDEX(Requirements!$M$5:$M$55,MATCH($D224,Requirements!$D$5:$D$55,0)),""))</f>
        <v/>
      </c>
      <c r="H224" s="12"/>
      <c r="I224" s="12"/>
      <c r="J224" s="12"/>
      <c r="K224" s="12"/>
      <c r="L224" s="12"/>
      <c r="M224" s="12"/>
      <c r="N224" s="13"/>
      <c r="O224" s="13"/>
      <c r="P224" s="12"/>
      <c r="Q224" s="15" t="str">
        <f>IF($P224="","",IFERROR(INDEX(Settings!$B$11:$B$14,MATCH($P224,Settings!$A$11:$A$14,0)),""))</f>
        <v/>
      </c>
      <c r="R224" s="5" t="str">
        <f t="shared" si="10"/>
        <v/>
      </c>
      <c r="S224" s="5" t="str">
        <f>IF(OR($C224="",$O224=""),"",NETWORKDAYS.INTL($C224,$O224,Settings!$B$7)-1)</f>
        <v/>
      </c>
      <c r="T224" s="5" t="str">
        <f>IF($S224="","",IF($S224&lt;=Settings!$B$6,"نعم","متأخر"))</f>
        <v/>
      </c>
      <c r="U224" s="5" t="str">
        <f t="shared" si="11"/>
        <v/>
      </c>
      <c r="V224" s="14"/>
      <c r="W224" s="12"/>
    </row>
    <row r="225" spans="1:23" ht="18" x14ac:dyDescent="0.25">
      <c r="A225" s="5" t="str">
        <f t="shared" si="9"/>
        <v/>
      </c>
      <c r="B225" s="12"/>
      <c r="C225" s="13"/>
      <c r="D225" s="14"/>
      <c r="E225" s="15" t="str">
        <f>IF($D225="","",IFERROR(INDEX(Requirements!$A$5:$A$55,MATCH($D225,Requirements!$D$5:$D$55,0)),"غير موجودة"))</f>
        <v/>
      </c>
      <c r="F225" s="16" t="str">
        <f>IF($D225="","",IFERROR(INDEX(Requirements!$R$5:$R$55,MATCH($D225,Requirements!$D$5:$D$55,0)),""))</f>
        <v/>
      </c>
      <c r="G225" s="16" t="str">
        <f>IF($D225="","",IFERROR(INDEX(Requirements!$K$5:$K$55,MATCH($D225,Requirements!$D$5:$D$55,0))&amp;CHAR(10)&amp;"المعدل: "&amp;INDEX(Requirements!$L$5:$L$55,MATCH($D225,Requirements!$D$5:$D$55,0))&amp;CHAR(10)&amp;"القبول: "&amp;INDEX(Requirements!$M$5:$M$55,MATCH($D225,Requirements!$D$5:$D$55,0)),""))</f>
        <v/>
      </c>
      <c r="H225" s="12"/>
      <c r="I225" s="12"/>
      <c r="J225" s="12"/>
      <c r="K225" s="12"/>
      <c r="L225" s="12"/>
      <c r="M225" s="12"/>
      <c r="N225" s="13"/>
      <c r="O225" s="13"/>
      <c r="P225" s="12"/>
      <c r="Q225" s="15" t="str">
        <f>IF($P225="","",IFERROR(INDEX(Settings!$B$11:$B$14,MATCH($P225,Settings!$A$11:$A$14,0)),""))</f>
        <v/>
      </c>
      <c r="R225" s="5" t="str">
        <f t="shared" si="10"/>
        <v/>
      </c>
      <c r="S225" s="5" t="str">
        <f>IF(OR($C225="",$O225=""),"",NETWORKDAYS.INTL($C225,$O225,Settings!$B$7)-1)</f>
        <v/>
      </c>
      <c r="T225" s="5" t="str">
        <f>IF($S225="","",IF($S225&lt;=Settings!$B$6,"نعم","متأخر"))</f>
        <v/>
      </c>
      <c r="U225" s="5" t="str">
        <f t="shared" si="11"/>
        <v/>
      </c>
      <c r="V225" s="14"/>
      <c r="W225" s="12"/>
    </row>
    <row r="226" spans="1:23" ht="18" x14ac:dyDescent="0.25">
      <c r="A226" s="5" t="str">
        <f t="shared" si="9"/>
        <v/>
      </c>
      <c r="B226" s="12"/>
      <c r="C226" s="13"/>
      <c r="D226" s="14"/>
      <c r="E226" s="15" t="str">
        <f>IF($D226="","",IFERROR(INDEX(Requirements!$A$5:$A$55,MATCH($D226,Requirements!$D$5:$D$55,0)),"غير موجودة"))</f>
        <v/>
      </c>
      <c r="F226" s="16" t="str">
        <f>IF($D226="","",IFERROR(INDEX(Requirements!$R$5:$R$55,MATCH($D226,Requirements!$D$5:$D$55,0)),""))</f>
        <v/>
      </c>
      <c r="G226" s="16" t="str">
        <f>IF($D226="","",IFERROR(INDEX(Requirements!$K$5:$K$55,MATCH($D226,Requirements!$D$5:$D$55,0))&amp;CHAR(10)&amp;"المعدل: "&amp;INDEX(Requirements!$L$5:$L$55,MATCH($D226,Requirements!$D$5:$D$55,0))&amp;CHAR(10)&amp;"القبول: "&amp;INDEX(Requirements!$M$5:$M$55,MATCH($D226,Requirements!$D$5:$D$55,0)),""))</f>
        <v/>
      </c>
      <c r="H226" s="12"/>
      <c r="I226" s="12"/>
      <c r="J226" s="12"/>
      <c r="K226" s="12"/>
      <c r="L226" s="12"/>
      <c r="M226" s="12"/>
      <c r="N226" s="13"/>
      <c r="O226" s="13"/>
      <c r="P226" s="12"/>
      <c r="Q226" s="15" t="str">
        <f>IF($P226="","",IFERROR(INDEX(Settings!$B$11:$B$14,MATCH($P226,Settings!$A$11:$A$14,0)),""))</f>
        <v/>
      </c>
      <c r="R226" s="5" t="str">
        <f t="shared" si="10"/>
        <v/>
      </c>
      <c r="S226" s="5" t="str">
        <f>IF(OR($C226="",$O226=""),"",NETWORKDAYS.INTL($C226,$O226,Settings!$B$7)-1)</f>
        <v/>
      </c>
      <c r="T226" s="5" t="str">
        <f>IF($S226="","",IF($S226&lt;=Settings!$B$6,"نعم","متأخر"))</f>
        <v/>
      </c>
      <c r="U226" s="5" t="str">
        <f t="shared" si="11"/>
        <v/>
      </c>
      <c r="V226" s="14"/>
      <c r="W226" s="12"/>
    </row>
    <row r="227" spans="1:23" ht="18" x14ac:dyDescent="0.25">
      <c r="A227" s="5" t="str">
        <f t="shared" si="9"/>
        <v/>
      </c>
      <c r="B227" s="12"/>
      <c r="C227" s="13"/>
      <c r="D227" s="14"/>
      <c r="E227" s="15" t="str">
        <f>IF($D227="","",IFERROR(INDEX(Requirements!$A$5:$A$55,MATCH($D227,Requirements!$D$5:$D$55,0)),"غير موجودة"))</f>
        <v/>
      </c>
      <c r="F227" s="16" t="str">
        <f>IF($D227="","",IFERROR(INDEX(Requirements!$R$5:$R$55,MATCH($D227,Requirements!$D$5:$D$55,0)),""))</f>
        <v/>
      </c>
      <c r="G227" s="16" t="str">
        <f>IF($D227="","",IFERROR(INDEX(Requirements!$K$5:$K$55,MATCH($D227,Requirements!$D$5:$D$55,0))&amp;CHAR(10)&amp;"المعدل: "&amp;INDEX(Requirements!$L$5:$L$55,MATCH($D227,Requirements!$D$5:$D$55,0))&amp;CHAR(10)&amp;"القبول: "&amp;INDEX(Requirements!$M$5:$M$55,MATCH($D227,Requirements!$D$5:$D$55,0)),""))</f>
        <v/>
      </c>
      <c r="H227" s="12"/>
      <c r="I227" s="12"/>
      <c r="J227" s="12"/>
      <c r="K227" s="12"/>
      <c r="L227" s="12"/>
      <c r="M227" s="12"/>
      <c r="N227" s="13"/>
      <c r="O227" s="13"/>
      <c r="P227" s="12"/>
      <c r="Q227" s="15" t="str">
        <f>IF($P227="","",IFERROR(INDEX(Settings!$B$11:$B$14,MATCH($P227,Settings!$A$11:$A$14,0)),""))</f>
        <v/>
      </c>
      <c r="R227" s="5" t="str">
        <f t="shared" si="10"/>
        <v/>
      </c>
      <c r="S227" s="5" t="str">
        <f>IF(OR($C227="",$O227=""),"",NETWORKDAYS.INTL($C227,$O227,Settings!$B$7)-1)</f>
        <v/>
      </c>
      <c r="T227" s="5" t="str">
        <f>IF($S227="","",IF($S227&lt;=Settings!$B$6,"نعم","متأخر"))</f>
        <v/>
      </c>
      <c r="U227" s="5" t="str">
        <f t="shared" si="11"/>
        <v/>
      </c>
      <c r="V227" s="14"/>
      <c r="W227" s="12"/>
    </row>
    <row r="228" spans="1:23" ht="18" x14ac:dyDescent="0.25">
      <c r="A228" s="5" t="str">
        <f t="shared" si="9"/>
        <v/>
      </c>
      <c r="B228" s="12"/>
      <c r="C228" s="13"/>
      <c r="D228" s="14"/>
      <c r="E228" s="15" t="str">
        <f>IF($D228="","",IFERROR(INDEX(Requirements!$A$5:$A$55,MATCH($D228,Requirements!$D$5:$D$55,0)),"غير موجودة"))</f>
        <v/>
      </c>
      <c r="F228" s="16" t="str">
        <f>IF($D228="","",IFERROR(INDEX(Requirements!$R$5:$R$55,MATCH($D228,Requirements!$D$5:$D$55,0)),""))</f>
        <v/>
      </c>
      <c r="G228" s="16" t="str">
        <f>IF($D228="","",IFERROR(INDEX(Requirements!$K$5:$K$55,MATCH($D228,Requirements!$D$5:$D$55,0))&amp;CHAR(10)&amp;"المعدل: "&amp;INDEX(Requirements!$L$5:$L$55,MATCH($D228,Requirements!$D$5:$D$55,0))&amp;CHAR(10)&amp;"القبول: "&amp;INDEX(Requirements!$M$5:$M$55,MATCH($D228,Requirements!$D$5:$D$55,0)),""))</f>
        <v/>
      </c>
      <c r="H228" s="12"/>
      <c r="I228" s="12"/>
      <c r="J228" s="12"/>
      <c r="K228" s="12"/>
      <c r="L228" s="12"/>
      <c r="M228" s="12"/>
      <c r="N228" s="13"/>
      <c r="O228" s="13"/>
      <c r="P228" s="12"/>
      <c r="Q228" s="15" t="str">
        <f>IF($P228="","",IFERROR(INDEX(Settings!$B$11:$B$14,MATCH($P228,Settings!$A$11:$A$14,0)),""))</f>
        <v/>
      </c>
      <c r="R228" s="5" t="str">
        <f t="shared" si="10"/>
        <v/>
      </c>
      <c r="S228" s="5" t="str">
        <f>IF(OR($C228="",$O228=""),"",NETWORKDAYS.INTL($C228,$O228,Settings!$B$7)-1)</f>
        <v/>
      </c>
      <c r="T228" s="5" t="str">
        <f>IF($S228="","",IF($S228&lt;=Settings!$B$6,"نعم","متأخر"))</f>
        <v/>
      </c>
      <c r="U228" s="5" t="str">
        <f t="shared" si="11"/>
        <v/>
      </c>
      <c r="V228" s="14"/>
      <c r="W228" s="12"/>
    </row>
    <row r="229" spans="1:23" ht="18" x14ac:dyDescent="0.25">
      <c r="A229" s="5" t="str">
        <f t="shared" si="9"/>
        <v/>
      </c>
      <c r="B229" s="12"/>
      <c r="C229" s="13"/>
      <c r="D229" s="14"/>
      <c r="E229" s="15" t="str">
        <f>IF($D229="","",IFERROR(INDEX(Requirements!$A$5:$A$55,MATCH($D229,Requirements!$D$5:$D$55,0)),"غير موجودة"))</f>
        <v/>
      </c>
      <c r="F229" s="16" t="str">
        <f>IF($D229="","",IFERROR(INDEX(Requirements!$R$5:$R$55,MATCH($D229,Requirements!$D$5:$D$55,0)),""))</f>
        <v/>
      </c>
      <c r="G229" s="16" t="str">
        <f>IF($D229="","",IFERROR(INDEX(Requirements!$K$5:$K$55,MATCH($D229,Requirements!$D$5:$D$55,0))&amp;CHAR(10)&amp;"المعدل: "&amp;INDEX(Requirements!$L$5:$L$55,MATCH($D229,Requirements!$D$5:$D$55,0))&amp;CHAR(10)&amp;"القبول: "&amp;INDEX(Requirements!$M$5:$M$55,MATCH($D229,Requirements!$D$5:$D$55,0)),""))</f>
        <v/>
      </c>
      <c r="H229" s="12"/>
      <c r="I229" s="12"/>
      <c r="J229" s="12"/>
      <c r="K229" s="12"/>
      <c r="L229" s="12"/>
      <c r="M229" s="12"/>
      <c r="N229" s="13"/>
      <c r="O229" s="13"/>
      <c r="P229" s="12"/>
      <c r="Q229" s="15" t="str">
        <f>IF($P229="","",IFERROR(INDEX(Settings!$B$11:$B$14,MATCH($P229,Settings!$A$11:$A$14,0)),""))</f>
        <v/>
      </c>
      <c r="R229" s="5" t="str">
        <f t="shared" si="10"/>
        <v/>
      </c>
      <c r="S229" s="5" t="str">
        <f>IF(OR($C229="",$O229=""),"",NETWORKDAYS.INTL($C229,$O229,Settings!$B$7)-1)</f>
        <v/>
      </c>
      <c r="T229" s="5" t="str">
        <f>IF($S229="","",IF($S229&lt;=Settings!$B$6,"نعم","متأخر"))</f>
        <v/>
      </c>
      <c r="U229" s="5" t="str">
        <f t="shared" si="11"/>
        <v/>
      </c>
      <c r="V229" s="14"/>
      <c r="W229" s="12"/>
    </row>
    <row r="230" spans="1:23" ht="18" x14ac:dyDescent="0.25">
      <c r="A230" s="5" t="str">
        <f t="shared" si="9"/>
        <v/>
      </c>
      <c r="B230" s="12"/>
      <c r="C230" s="13"/>
      <c r="D230" s="14"/>
      <c r="E230" s="15" t="str">
        <f>IF($D230="","",IFERROR(INDEX(Requirements!$A$5:$A$55,MATCH($D230,Requirements!$D$5:$D$55,0)),"غير موجودة"))</f>
        <v/>
      </c>
      <c r="F230" s="16" t="str">
        <f>IF($D230="","",IFERROR(INDEX(Requirements!$R$5:$R$55,MATCH($D230,Requirements!$D$5:$D$55,0)),""))</f>
        <v/>
      </c>
      <c r="G230" s="16" t="str">
        <f>IF($D230="","",IFERROR(INDEX(Requirements!$K$5:$K$55,MATCH($D230,Requirements!$D$5:$D$55,0))&amp;CHAR(10)&amp;"المعدل: "&amp;INDEX(Requirements!$L$5:$L$55,MATCH($D230,Requirements!$D$5:$D$55,0))&amp;CHAR(10)&amp;"القبول: "&amp;INDEX(Requirements!$M$5:$M$55,MATCH($D230,Requirements!$D$5:$D$55,0)),""))</f>
        <v/>
      </c>
      <c r="H230" s="12"/>
      <c r="I230" s="12"/>
      <c r="J230" s="12"/>
      <c r="K230" s="12"/>
      <c r="L230" s="12"/>
      <c r="M230" s="12"/>
      <c r="N230" s="13"/>
      <c r="O230" s="13"/>
      <c r="P230" s="12"/>
      <c r="Q230" s="15" t="str">
        <f>IF($P230="","",IFERROR(INDEX(Settings!$B$11:$B$14,MATCH($P230,Settings!$A$11:$A$14,0)),""))</f>
        <v/>
      </c>
      <c r="R230" s="5" t="str">
        <f t="shared" si="10"/>
        <v/>
      </c>
      <c r="S230" s="5" t="str">
        <f>IF(OR($C230="",$O230=""),"",NETWORKDAYS.INTL($C230,$O230,Settings!$B$7)-1)</f>
        <v/>
      </c>
      <c r="T230" s="5" t="str">
        <f>IF($S230="","",IF($S230&lt;=Settings!$B$6,"نعم","متأخر"))</f>
        <v/>
      </c>
      <c r="U230" s="5" t="str">
        <f t="shared" si="11"/>
        <v/>
      </c>
      <c r="V230" s="14"/>
      <c r="W230" s="12"/>
    </row>
    <row r="231" spans="1:23" ht="18" x14ac:dyDescent="0.25">
      <c r="A231" s="5" t="str">
        <f t="shared" si="9"/>
        <v/>
      </c>
      <c r="B231" s="12"/>
      <c r="C231" s="13"/>
      <c r="D231" s="14"/>
      <c r="E231" s="15" t="str">
        <f>IF($D231="","",IFERROR(INDEX(Requirements!$A$5:$A$55,MATCH($D231,Requirements!$D$5:$D$55,0)),"غير موجودة"))</f>
        <v/>
      </c>
      <c r="F231" s="16" t="str">
        <f>IF($D231="","",IFERROR(INDEX(Requirements!$R$5:$R$55,MATCH($D231,Requirements!$D$5:$D$55,0)),""))</f>
        <v/>
      </c>
      <c r="G231" s="16" t="str">
        <f>IF($D231="","",IFERROR(INDEX(Requirements!$K$5:$K$55,MATCH($D231,Requirements!$D$5:$D$55,0))&amp;CHAR(10)&amp;"المعدل: "&amp;INDEX(Requirements!$L$5:$L$55,MATCH($D231,Requirements!$D$5:$D$55,0))&amp;CHAR(10)&amp;"القبول: "&amp;INDEX(Requirements!$M$5:$M$55,MATCH($D231,Requirements!$D$5:$D$55,0)),""))</f>
        <v/>
      </c>
      <c r="H231" s="12"/>
      <c r="I231" s="12"/>
      <c r="J231" s="12"/>
      <c r="K231" s="12"/>
      <c r="L231" s="12"/>
      <c r="M231" s="12"/>
      <c r="N231" s="13"/>
      <c r="O231" s="13"/>
      <c r="P231" s="12"/>
      <c r="Q231" s="15" t="str">
        <f>IF($P231="","",IFERROR(INDEX(Settings!$B$11:$B$14,MATCH($P231,Settings!$A$11:$A$14,0)),""))</f>
        <v/>
      </c>
      <c r="R231" s="5" t="str">
        <f t="shared" si="10"/>
        <v/>
      </c>
      <c r="S231" s="5" t="str">
        <f>IF(OR($C231="",$O231=""),"",NETWORKDAYS.INTL($C231,$O231,Settings!$B$7)-1)</f>
        <v/>
      </c>
      <c r="T231" s="5" t="str">
        <f>IF($S231="","",IF($S231&lt;=Settings!$B$6,"نعم","متأخر"))</f>
        <v/>
      </c>
      <c r="U231" s="5" t="str">
        <f t="shared" si="11"/>
        <v/>
      </c>
      <c r="V231" s="14"/>
      <c r="W231" s="12"/>
    </row>
    <row r="232" spans="1:23" ht="18" x14ac:dyDescent="0.25">
      <c r="A232" s="5" t="str">
        <f t="shared" si="9"/>
        <v/>
      </c>
      <c r="B232" s="12"/>
      <c r="C232" s="13"/>
      <c r="D232" s="14"/>
      <c r="E232" s="15" t="str">
        <f>IF($D232="","",IFERROR(INDEX(Requirements!$A$5:$A$55,MATCH($D232,Requirements!$D$5:$D$55,0)),"غير موجودة"))</f>
        <v/>
      </c>
      <c r="F232" s="16" t="str">
        <f>IF($D232="","",IFERROR(INDEX(Requirements!$R$5:$R$55,MATCH($D232,Requirements!$D$5:$D$55,0)),""))</f>
        <v/>
      </c>
      <c r="G232" s="16" t="str">
        <f>IF($D232="","",IFERROR(INDEX(Requirements!$K$5:$K$55,MATCH($D232,Requirements!$D$5:$D$55,0))&amp;CHAR(10)&amp;"المعدل: "&amp;INDEX(Requirements!$L$5:$L$55,MATCH($D232,Requirements!$D$5:$D$55,0))&amp;CHAR(10)&amp;"القبول: "&amp;INDEX(Requirements!$M$5:$M$55,MATCH($D232,Requirements!$D$5:$D$55,0)),""))</f>
        <v/>
      </c>
      <c r="H232" s="12"/>
      <c r="I232" s="12"/>
      <c r="J232" s="12"/>
      <c r="K232" s="12"/>
      <c r="L232" s="12"/>
      <c r="M232" s="12"/>
      <c r="N232" s="13"/>
      <c r="O232" s="13"/>
      <c r="P232" s="12"/>
      <c r="Q232" s="15" t="str">
        <f>IF($P232="","",IFERROR(INDEX(Settings!$B$11:$B$14,MATCH($P232,Settings!$A$11:$A$14,0)),""))</f>
        <v/>
      </c>
      <c r="R232" s="5" t="str">
        <f t="shared" si="10"/>
        <v/>
      </c>
      <c r="S232" s="5" t="str">
        <f>IF(OR($C232="",$O232=""),"",NETWORKDAYS.INTL($C232,$O232,Settings!$B$7)-1)</f>
        <v/>
      </c>
      <c r="T232" s="5" t="str">
        <f>IF($S232="","",IF($S232&lt;=Settings!$B$6,"نعم","متأخر"))</f>
        <v/>
      </c>
      <c r="U232" s="5" t="str">
        <f t="shared" si="11"/>
        <v/>
      </c>
      <c r="V232" s="14"/>
      <c r="W232" s="12"/>
    </row>
    <row r="233" spans="1:23" ht="18" x14ac:dyDescent="0.25">
      <c r="A233" s="5" t="str">
        <f t="shared" si="9"/>
        <v/>
      </c>
      <c r="B233" s="12"/>
      <c r="C233" s="13"/>
      <c r="D233" s="14"/>
      <c r="E233" s="15" t="str">
        <f>IF($D233="","",IFERROR(INDEX(Requirements!$A$5:$A$55,MATCH($D233,Requirements!$D$5:$D$55,0)),"غير موجودة"))</f>
        <v/>
      </c>
      <c r="F233" s="16" t="str">
        <f>IF($D233="","",IFERROR(INDEX(Requirements!$R$5:$R$55,MATCH($D233,Requirements!$D$5:$D$55,0)),""))</f>
        <v/>
      </c>
      <c r="G233" s="16" t="str">
        <f>IF($D233="","",IFERROR(INDEX(Requirements!$K$5:$K$55,MATCH($D233,Requirements!$D$5:$D$55,0))&amp;CHAR(10)&amp;"المعدل: "&amp;INDEX(Requirements!$L$5:$L$55,MATCH($D233,Requirements!$D$5:$D$55,0))&amp;CHAR(10)&amp;"القبول: "&amp;INDEX(Requirements!$M$5:$M$55,MATCH($D233,Requirements!$D$5:$D$55,0)),""))</f>
        <v/>
      </c>
      <c r="H233" s="12"/>
      <c r="I233" s="12"/>
      <c r="J233" s="12"/>
      <c r="K233" s="12"/>
      <c r="L233" s="12"/>
      <c r="M233" s="12"/>
      <c r="N233" s="13"/>
      <c r="O233" s="13"/>
      <c r="P233" s="12"/>
      <c r="Q233" s="15" t="str">
        <f>IF($P233="","",IFERROR(INDEX(Settings!$B$11:$B$14,MATCH($P233,Settings!$A$11:$A$14,0)),""))</f>
        <v/>
      </c>
      <c r="R233" s="5" t="str">
        <f t="shared" si="10"/>
        <v/>
      </c>
      <c r="S233" s="5" t="str">
        <f>IF(OR($C233="",$O233=""),"",NETWORKDAYS.INTL($C233,$O233,Settings!$B$7)-1)</f>
        <v/>
      </c>
      <c r="T233" s="5" t="str">
        <f>IF($S233="","",IF($S233&lt;=Settings!$B$6,"نعم","متأخر"))</f>
        <v/>
      </c>
      <c r="U233" s="5" t="str">
        <f t="shared" si="11"/>
        <v/>
      </c>
      <c r="V233" s="14"/>
      <c r="W233" s="12"/>
    </row>
    <row r="234" spans="1:23" ht="18" x14ac:dyDescent="0.25">
      <c r="A234" s="5" t="str">
        <f t="shared" si="9"/>
        <v/>
      </c>
      <c r="B234" s="12"/>
      <c r="C234" s="13"/>
      <c r="D234" s="14"/>
      <c r="E234" s="15" t="str">
        <f>IF($D234="","",IFERROR(INDEX(Requirements!$A$5:$A$55,MATCH($D234,Requirements!$D$5:$D$55,0)),"غير موجودة"))</f>
        <v/>
      </c>
      <c r="F234" s="16" t="str">
        <f>IF($D234="","",IFERROR(INDEX(Requirements!$R$5:$R$55,MATCH($D234,Requirements!$D$5:$D$55,0)),""))</f>
        <v/>
      </c>
      <c r="G234" s="16" t="str">
        <f>IF($D234="","",IFERROR(INDEX(Requirements!$K$5:$K$55,MATCH($D234,Requirements!$D$5:$D$55,0))&amp;CHAR(10)&amp;"المعدل: "&amp;INDEX(Requirements!$L$5:$L$55,MATCH($D234,Requirements!$D$5:$D$55,0))&amp;CHAR(10)&amp;"القبول: "&amp;INDEX(Requirements!$M$5:$M$55,MATCH($D234,Requirements!$D$5:$D$55,0)),""))</f>
        <v/>
      </c>
      <c r="H234" s="12"/>
      <c r="I234" s="12"/>
      <c r="J234" s="12"/>
      <c r="K234" s="12"/>
      <c r="L234" s="12"/>
      <c r="M234" s="12"/>
      <c r="N234" s="13"/>
      <c r="O234" s="13"/>
      <c r="P234" s="12"/>
      <c r="Q234" s="15" t="str">
        <f>IF($P234="","",IFERROR(INDEX(Settings!$B$11:$B$14,MATCH($P234,Settings!$A$11:$A$14,0)),""))</f>
        <v/>
      </c>
      <c r="R234" s="5" t="str">
        <f t="shared" si="10"/>
        <v/>
      </c>
      <c r="S234" s="5" t="str">
        <f>IF(OR($C234="",$O234=""),"",NETWORKDAYS.INTL($C234,$O234,Settings!$B$7)-1)</f>
        <v/>
      </c>
      <c r="T234" s="5" t="str">
        <f>IF($S234="","",IF($S234&lt;=Settings!$B$6,"نعم","متأخر"))</f>
        <v/>
      </c>
      <c r="U234" s="5" t="str">
        <f t="shared" si="11"/>
        <v/>
      </c>
      <c r="V234" s="14"/>
      <c r="W234" s="12"/>
    </row>
    <row r="235" spans="1:23" ht="18" x14ac:dyDescent="0.25">
      <c r="A235" s="5" t="str">
        <f t="shared" si="9"/>
        <v/>
      </c>
      <c r="B235" s="12"/>
      <c r="C235" s="13"/>
      <c r="D235" s="14"/>
      <c r="E235" s="15" t="str">
        <f>IF($D235="","",IFERROR(INDEX(Requirements!$A$5:$A$55,MATCH($D235,Requirements!$D$5:$D$55,0)),"غير موجودة"))</f>
        <v/>
      </c>
      <c r="F235" s="16" t="str">
        <f>IF($D235="","",IFERROR(INDEX(Requirements!$R$5:$R$55,MATCH($D235,Requirements!$D$5:$D$55,0)),""))</f>
        <v/>
      </c>
      <c r="G235" s="16" t="str">
        <f>IF($D235="","",IFERROR(INDEX(Requirements!$K$5:$K$55,MATCH($D235,Requirements!$D$5:$D$55,0))&amp;CHAR(10)&amp;"المعدل: "&amp;INDEX(Requirements!$L$5:$L$55,MATCH($D235,Requirements!$D$5:$D$55,0))&amp;CHAR(10)&amp;"القبول: "&amp;INDEX(Requirements!$M$5:$M$55,MATCH($D235,Requirements!$D$5:$D$55,0)),""))</f>
        <v/>
      </c>
      <c r="H235" s="12"/>
      <c r="I235" s="12"/>
      <c r="J235" s="12"/>
      <c r="K235" s="12"/>
      <c r="L235" s="12"/>
      <c r="M235" s="12"/>
      <c r="N235" s="13"/>
      <c r="O235" s="13"/>
      <c r="P235" s="12"/>
      <c r="Q235" s="15" t="str">
        <f>IF($P235="","",IFERROR(INDEX(Settings!$B$11:$B$14,MATCH($P235,Settings!$A$11:$A$14,0)),""))</f>
        <v/>
      </c>
      <c r="R235" s="5" t="str">
        <f t="shared" si="10"/>
        <v/>
      </c>
      <c r="S235" s="5" t="str">
        <f>IF(OR($C235="",$O235=""),"",NETWORKDAYS.INTL($C235,$O235,Settings!$B$7)-1)</f>
        <v/>
      </c>
      <c r="T235" s="5" t="str">
        <f>IF($S235="","",IF($S235&lt;=Settings!$B$6,"نعم","متأخر"))</f>
        <v/>
      </c>
      <c r="U235" s="5" t="str">
        <f t="shared" si="11"/>
        <v/>
      </c>
      <c r="V235" s="14"/>
      <c r="W235" s="12"/>
    </row>
    <row r="236" spans="1:23" ht="18" x14ac:dyDescent="0.25">
      <c r="A236" s="5" t="str">
        <f t="shared" si="9"/>
        <v/>
      </c>
      <c r="B236" s="12"/>
      <c r="C236" s="13"/>
      <c r="D236" s="14"/>
      <c r="E236" s="15" t="str">
        <f>IF($D236="","",IFERROR(INDEX(Requirements!$A$5:$A$55,MATCH($D236,Requirements!$D$5:$D$55,0)),"غير موجودة"))</f>
        <v/>
      </c>
      <c r="F236" s="16" t="str">
        <f>IF($D236="","",IFERROR(INDEX(Requirements!$R$5:$R$55,MATCH($D236,Requirements!$D$5:$D$55,0)),""))</f>
        <v/>
      </c>
      <c r="G236" s="16" t="str">
        <f>IF($D236="","",IFERROR(INDEX(Requirements!$K$5:$K$55,MATCH($D236,Requirements!$D$5:$D$55,0))&amp;CHAR(10)&amp;"المعدل: "&amp;INDEX(Requirements!$L$5:$L$55,MATCH($D236,Requirements!$D$5:$D$55,0))&amp;CHAR(10)&amp;"القبول: "&amp;INDEX(Requirements!$M$5:$M$55,MATCH($D236,Requirements!$D$5:$D$55,0)),""))</f>
        <v/>
      </c>
      <c r="H236" s="12"/>
      <c r="I236" s="12"/>
      <c r="J236" s="12"/>
      <c r="K236" s="12"/>
      <c r="L236" s="12"/>
      <c r="M236" s="12"/>
      <c r="N236" s="13"/>
      <c r="O236" s="13"/>
      <c r="P236" s="12"/>
      <c r="Q236" s="15" t="str">
        <f>IF($P236="","",IFERROR(INDEX(Settings!$B$11:$B$14,MATCH($P236,Settings!$A$11:$A$14,0)),""))</f>
        <v/>
      </c>
      <c r="R236" s="5" t="str">
        <f t="shared" si="10"/>
        <v/>
      </c>
      <c r="S236" s="5" t="str">
        <f>IF(OR($C236="",$O236=""),"",NETWORKDAYS.INTL($C236,$O236,Settings!$B$7)-1)</f>
        <v/>
      </c>
      <c r="T236" s="5" t="str">
        <f>IF($S236="","",IF($S236&lt;=Settings!$B$6,"نعم","متأخر"))</f>
        <v/>
      </c>
      <c r="U236" s="5" t="str">
        <f t="shared" si="11"/>
        <v/>
      </c>
      <c r="V236" s="14"/>
      <c r="W236" s="12"/>
    </row>
    <row r="237" spans="1:23" ht="18" x14ac:dyDescent="0.25">
      <c r="A237" s="5" t="str">
        <f t="shared" si="9"/>
        <v/>
      </c>
      <c r="B237" s="12"/>
      <c r="C237" s="13"/>
      <c r="D237" s="14"/>
      <c r="E237" s="15" t="str">
        <f>IF($D237="","",IFERROR(INDEX(Requirements!$A$5:$A$55,MATCH($D237,Requirements!$D$5:$D$55,0)),"غير موجودة"))</f>
        <v/>
      </c>
      <c r="F237" s="16" t="str">
        <f>IF($D237="","",IFERROR(INDEX(Requirements!$R$5:$R$55,MATCH($D237,Requirements!$D$5:$D$55,0)),""))</f>
        <v/>
      </c>
      <c r="G237" s="16" t="str">
        <f>IF($D237="","",IFERROR(INDEX(Requirements!$K$5:$K$55,MATCH($D237,Requirements!$D$5:$D$55,0))&amp;CHAR(10)&amp;"المعدل: "&amp;INDEX(Requirements!$L$5:$L$55,MATCH($D237,Requirements!$D$5:$D$55,0))&amp;CHAR(10)&amp;"القبول: "&amp;INDEX(Requirements!$M$5:$M$55,MATCH($D237,Requirements!$D$5:$D$55,0)),""))</f>
        <v/>
      </c>
      <c r="H237" s="12"/>
      <c r="I237" s="12"/>
      <c r="J237" s="12"/>
      <c r="K237" s="12"/>
      <c r="L237" s="12"/>
      <c r="M237" s="12"/>
      <c r="N237" s="13"/>
      <c r="O237" s="13"/>
      <c r="P237" s="12"/>
      <c r="Q237" s="15" t="str">
        <f>IF($P237="","",IFERROR(INDEX(Settings!$B$11:$B$14,MATCH($P237,Settings!$A$11:$A$14,0)),""))</f>
        <v/>
      </c>
      <c r="R237" s="5" t="str">
        <f t="shared" si="10"/>
        <v/>
      </c>
      <c r="S237" s="5" t="str">
        <f>IF(OR($C237="",$O237=""),"",NETWORKDAYS.INTL($C237,$O237,Settings!$B$7)-1)</f>
        <v/>
      </c>
      <c r="T237" s="5" t="str">
        <f>IF($S237="","",IF($S237&lt;=Settings!$B$6,"نعم","متأخر"))</f>
        <v/>
      </c>
      <c r="U237" s="5" t="str">
        <f t="shared" si="11"/>
        <v/>
      </c>
      <c r="V237" s="14"/>
      <c r="W237" s="12"/>
    </row>
    <row r="238" spans="1:23" ht="18" x14ac:dyDescent="0.25">
      <c r="A238" s="5" t="str">
        <f t="shared" si="9"/>
        <v/>
      </c>
      <c r="B238" s="12"/>
      <c r="C238" s="13"/>
      <c r="D238" s="14"/>
      <c r="E238" s="15" t="str">
        <f>IF($D238="","",IFERROR(INDEX(Requirements!$A$5:$A$55,MATCH($D238,Requirements!$D$5:$D$55,0)),"غير موجودة"))</f>
        <v/>
      </c>
      <c r="F238" s="16" t="str">
        <f>IF($D238="","",IFERROR(INDEX(Requirements!$R$5:$R$55,MATCH($D238,Requirements!$D$5:$D$55,0)),""))</f>
        <v/>
      </c>
      <c r="G238" s="16" t="str">
        <f>IF($D238="","",IFERROR(INDEX(Requirements!$K$5:$K$55,MATCH($D238,Requirements!$D$5:$D$55,0))&amp;CHAR(10)&amp;"المعدل: "&amp;INDEX(Requirements!$L$5:$L$55,MATCH($D238,Requirements!$D$5:$D$55,0))&amp;CHAR(10)&amp;"القبول: "&amp;INDEX(Requirements!$M$5:$M$55,MATCH($D238,Requirements!$D$5:$D$55,0)),""))</f>
        <v/>
      </c>
      <c r="H238" s="12"/>
      <c r="I238" s="12"/>
      <c r="J238" s="12"/>
      <c r="K238" s="12"/>
      <c r="L238" s="12"/>
      <c r="M238" s="12"/>
      <c r="N238" s="13"/>
      <c r="O238" s="13"/>
      <c r="P238" s="12"/>
      <c r="Q238" s="15" t="str">
        <f>IF($P238="","",IFERROR(INDEX(Settings!$B$11:$B$14,MATCH($P238,Settings!$A$11:$A$14,0)),""))</f>
        <v/>
      </c>
      <c r="R238" s="5" t="str">
        <f t="shared" si="10"/>
        <v/>
      </c>
      <c r="S238" s="5" t="str">
        <f>IF(OR($C238="",$O238=""),"",NETWORKDAYS.INTL($C238,$O238,Settings!$B$7)-1)</f>
        <v/>
      </c>
      <c r="T238" s="5" t="str">
        <f>IF($S238="","",IF($S238&lt;=Settings!$B$6,"نعم","متأخر"))</f>
        <v/>
      </c>
      <c r="U238" s="5" t="str">
        <f t="shared" si="11"/>
        <v/>
      </c>
      <c r="V238" s="14"/>
      <c r="W238" s="12"/>
    </row>
    <row r="239" spans="1:23" ht="18" x14ac:dyDescent="0.25">
      <c r="A239" s="5" t="str">
        <f t="shared" si="9"/>
        <v/>
      </c>
      <c r="B239" s="12"/>
      <c r="C239" s="13"/>
      <c r="D239" s="14"/>
      <c r="E239" s="15" t="str">
        <f>IF($D239="","",IFERROR(INDEX(Requirements!$A$5:$A$55,MATCH($D239,Requirements!$D$5:$D$55,0)),"غير موجودة"))</f>
        <v/>
      </c>
      <c r="F239" s="16" t="str">
        <f>IF($D239="","",IFERROR(INDEX(Requirements!$R$5:$R$55,MATCH($D239,Requirements!$D$5:$D$55,0)),""))</f>
        <v/>
      </c>
      <c r="G239" s="16" t="str">
        <f>IF($D239="","",IFERROR(INDEX(Requirements!$K$5:$K$55,MATCH($D239,Requirements!$D$5:$D$55,0))&amp;CHAR(10)&amp;"المعدل: "&amp;INDEX(Requirements!$L$5:$L$55,MATCH($D239,Requirements!$D$5:$D$55,0))&amp;CHAR(10)&amp;"القبول: "&amp;INDEX(Requirements!$M$5:$M$55,MATCH($D239,Requirements!$D$5:$D$55,0)),""))</f>
        <v/>
      </c>
      <c r="H239" s="12"/>
      <c r="I239" s="12"/>
      <c r="J239" s="12"/>
      <c r="K239" s="12"/>
      <c r="L239" s="12"/>
      <c r="M239" s="12"/>
      <c r="N239" s="13"/>
      <c r="O239" s="13"/>
      <c r="P239" s="12"/>
      <c r="Q239" s="15" t="str">
        <f>IF($P239="","",IFERROR(INDEX(Settings!$B$11:$B$14,MATCH($P239,Settings!$A$11:$A$14,0)),""))</f>
        <v/>
      </c>
      <c r="R239" s="5" t="str">
        <f t="shared" si="10"/>
        <v/>
      </c>
      <c r="S239" s="5" t="str">
        <f>IF(OR($C239="",$O239=""),"",NETWORKDAYS.INTL($C239,$O239,Settings!$B$7)-1)</f>
        <v/>
      </c>
      <c r="T239" s="5" t="str">
        <f>IF($S239="","",IF($S239&lt;=Settings!$B$6,"نعم","متأخر"))</f>
        <v/>
      </c>
      <c r="U239" s="5" t="str">
        <f t="shared" si="11"/>
        <v/>
      </c>
      <c r="V239" s="14"/>
      <c r="W239" s="12"/>
    </row>
    <row r="240" spans="1:23" ht="18" x14ac:dyDescent="0.25">
      <c r="A240" s="5" t="str">
        <f t="shared" si="9"/>
        <v/>
      </c>
      <c r="B240" s="12"/>
      <c r="C240" s="13"/>
      <c r="D240" s="14"/>
      <c r="E240" s="15" t="str">
        <f>IF($D240="","",IFERROR(INDEX(Requirements!$A$5:$A$55,MATCH($D240,Requirements!$D$5:$D$55,0)),"غير موجودة"))</f>
        <v/>
      </c>
      <c r="F240" s="16" t="str">
        <f>IF($D240="","",IFERROR(INDEX(Requirements!$R$5:$R$55,MATCH($D240,Requirements!$D$5:$D$55,0)),""))</f>
        <v/>
      </c>
      <c r="G240" s="16" t="str">
        <f>IF($D240="","",IFERROR(INDEX(Requirements!$K$5:$K$55,MATCH($D240,Requirements!$D$5:$D$55,0))&amp;CHAR(10)&amp;"المعدل: "&amp;INDEX(Requirements!$L$5:$L$55,MATCH($D240,Requirements!$D$5:$D$55,0))&amp;CHAR(10)&amp;"القبول: "&amp;INDEX(Requirements!$M$5:$M$55,MATCH($D240,Requirements!$D$5:$D$55,0)),""))</f>
        <v/>
      </c>
      <c r="H240" s="12"/>
      <c r="I240" s="12"/>
      <c r="J240" s="12"/>
      <c r="K240" s="12"/>
      <c r="L240" s="12"/>
      <c r="M240" s="12"/>
      <c r="N240" s="13"/>
      <c r="O240" s="13"/>
      <c r="P240" s="12"/>
      <c r="Q240" s="15" t="str">
        <f>IF($P240="","",IFERROR(INDEX(Settings!$B$11:$B$14,MATCH($P240,Settings!$A$11:$A$14,0)),""))</f>
        <v/>
      </c>
      <c r="R240" s="5" t="str">
        <f t="shared" si="10"/>
        <v/>
      </c>
      <c r="S240" s="5" t="str">
        <f>IF(OR($C240="",$O240=""),"",NETWORKDAYS.INTL($C240,$O240,Settings!$B$7)-1)</f>
        <v/>
      </c>
      <c r="T240" s="5" t="str">
        <f>IF($S240="","",IF($S240&lt;=Settings!$B$6,"نعم","متأخر"))</f>
        <v/>
      </c>
      <c r="U240" s="5" t="str">
        <f t="shared" si="11"/>
        <v/>
      </c>
      <c r="V240" s="14"/>
      <c r="W240" s="12"/>
    </row>
    <row r="241" spans="1:23" ht="18" x14ac:dyDescent="0.25">
      <c r="A241" s="5" t="str">
        <f t="shared" si="9"/>
        <v/>
      </c>
      <c r="B241" s="12"/>
      <c r="C241" s="13"/>
      <c r="D241" s="14"/>
      <c r="E241" s="15" t="str">
        <f>IF($D241="","",IFERROR(INDEX(Requirements!$A$5:$A$55,MATCH($D241,Requirements!$D$5:$D$55,0)),"غير موجودة"))</f>
        <v/>
      </c>
      <c r="F241" s="16" t="str">
        <f>IF($D241="","",IFERROR(INDEX(Requirements!$R$5:$R$55,MATCH($D241,Requirements!$D$5:$D$55,0)),""))</f>
        <v/>
      </c>
      <c r="G241" s="16" t="str">
        <f>IF($D241="","",IFERROR(INDEX(Requirements!$K$5:$K$55,MATCH($D241,Requirements!$D$5:$D$55,0))&amp;CHAR(10)&amp;"المعدل: "&amp;INDEX(Requirements!$L$5:$L$55,MATCH($D241,Requirements!$D$5:$D$55,0))&amp;CHAR(10)&amp;"القبول: "&amp;INDEX(Requirements!$M$5:$M$55,MATCH($D241,Requirements!$D$5:$D$55,0)),""))</f>
        <v/>
      </c>
      <c r="H241" s="12"/>
      <c r="I241" s="12"/>
      <c r="J241" s="12"/>
      <c r="K241" s="12"/>
      <c r="L241" s="12"/>
      <c r="M241" s="12"/>
      <c r="N241" s="13"/>
      <c r="O241" s="13"/>
      <c r="P241" s="12"/>
      <c r="Q241" s="15" t="str">
        <f>IF($P241="","",IFERROR(INDEX(Settings!$B$11:$B$14,MATCH($P241,Settings!$A$11:$A$14,0)),""))</f>
        <v/>
      </c>
      <c r="R241" s="5" t="str">
        <f t="shared" si="10"/>
        <v/>
      </c>
      <c r="S241" s="5" t="str">
        <f>IF(OR($C241="",$O241=""),"",NETWORKDAYS.INTL($C241,$O241,Settings!$B$7)-1)</f>
        <v/>
      </c>
      <c r="T241" s="5" t="str">
        <f>IF($S241="","",IF($S241&lt;=Settings!$B$6,"نعم","متأخر"))</f>
        <v/>
      </c>
      <c r="U241" s="5" t="str">
        <f t="shared" si="11"/>
        <v/>
      </c>
      <c r="V241" s="14"/>
      <c r="W241" s="12"/>
    </row>
    <row r="242" spans="1:23" ht="18" x14ac:dyDescent="0.25">
      <c r="A242" s="5" t="str">
        <f t="shared" si="9"/>
        <v/>
      </c>
      <c r="B242" s="12"/>
      <c r="C242" s="13"/>
      <c r="D242" s="14"/>
      <c r="E242" s="15" t="str">
        <f>IF($D242="","",IFERROR(INDEX(Requirements!$A$5:$A$55,MATCH($D242,Requirements!$D$5:$D$55,0)),"غير موجودة"))</f>
        <v/>
      </c>
      <c r="F242" s="16" t="str">
        <f>IF($D242="","",IFERROR(INDEX(Requirements!$R$5:$R$55,MATCH($D242,Requirements!$D$5:$D$55,0)),""))</f>
        <v/>
      </c>
      <c r="G242" s="16" t="str">
        <f>IF($D242="","",IFERROR(INDEX(Requirements!$K$5:$K$55,MATCH($D242,Requirements!$D$5:$D$55,0))&amp;CHAR(10)&amp;"المعدل: "&amp;INDEX(Requirements!$L$5:$L$55,MATCH($D242,Requirements!$D$5:$D$55,0))&amp;CHAR(10)&amp;"القبول: "&amp;INDEX(Requirements!$M$5:$M$55,MATCH($D242,Requirements!$D$5:$D$55,0)),""))</f>
        <v/>
      </c>
      <c r="H242" s="12"/>
      <c r="I242" s="12"/>
      <c r="J242" s="12"/>
      <c r="K242" s="12"/>
      <c r="L242" s="12"/>
      <c r="M242" s="12"/>
      <c r="N242" s="13"/>
      <c r="O242" s="13"/>
      <c r="P242" s="12"/>
      <c r="Q242" s="15" t="str">
        <f>IF($P242="","",IFERROR(INDEX(Settings!$B$11:$B$14,MATCH($P242,Settings!$A$11:$A$14,0)),""))</f>
        <v/>
      </c>
      <c r="R242" s="5" t="str">
        <f t="shared" si="10"/>
        <v/>
      </c>
      <c r="S242" s="5" t="str">
        <f>IF(OR($C242="",$O242=""),"",NETWORKDAYS.INTL($C242,$O242,Settings!$B$7)-1)</f>
        <v/>
      </c>
      <c r="T242" s="5" t="str">
        <f>IF($S242="","",IF($S242&lt;=Settings!$B$6,"نعم","متأخر"))</f>
        <v/>
      </c>
      <c r="U242" s="5" t="str">
        <f t="shared" si="11"/>
        <v/>
      </c>
      <c r="V242" s="14"/>
      <c r="W242" s="12"/>
    </row>
    <row r="243" spans="1:23" ht="18" x14ac:dyDescent="0.25">
      <c r="A243" s="5" t="str">
        <f t="shared" si="9"/>
        <v/>
      </c>
      <c r="B243" s="12"/>
      <c r="C243" s="13"/>
      <c r="D243" s="14"/>
      <c r="E243" s="15" t="str">
        <f>IF($D243="","",IFERROR(INDEX(Requirements!$A$5:$A$55,MATCH($D243,Requirements!$D$5:$D$55,0)),"غير موجودة"))</f>
        <v/>
      </c>
      <c r="F243" s="16" t="str">
        <f>IF($D243="","",IFERROR(INDEX(Requirements!$R$5:$R$55,MATCH($D243,Requirements!$D$5:$D$55,0)),""))</f>
        <v/>
      </c>
      <c r="G243" s="16" t="str">
        <f>IF($D243="","",IFERROR(INDEX(Requirements!$K$5:$K$55,MATCH($D243,Requirements!$D$5:$D$55,0))&amp;CHAR(10)&amp;"المعدل: "&amp;INDEX(Requirements!$L$5:$L$55,MATCH($D243,Requirements!$D$5:$D$55,0))&amp;CHAR(10)&amp;"القبول: "&amp;INDEX(Requirements!$M$5:$M$55,MATCH($D243,Requirements!$D$5:$D$55,0)),""))</f>
        <v/>
      </c>
      <c r="H243" s="12"/>
      <c r="I243" s="12"/>
      <c r="J243" s="12"/>
      <c r="K243" s="12"/>
      <c r="L243" s="12"/>
      <c r="M243" s="12"/>
      <c r="N243" s="13"/>
      <c r="O243" s="13"/>
      <c r="P243" s="12"/>
      <c r="Q243" s="15" t="str">
        <f>IF($P243="","",IFERROR(INDEX(Settings!$B$11:$B$14,MATCH($P243,Settings!$A$11:$A$14,0)),""))</f>
        <v/>
      </c>
      <c r="R243" s="5" t="str">
        <f t="shared" si="10"/>
        <v/>
      </c>
      <c r="S243" s="5" t="str">
        <f>IF(OR($C243="",$O243=""),"",NETWORKDAYS.INTL($C243,$O243,Settings!$B$7)-1)</f>
        <v/>
      </c>
      <c r="T243" s="5" t="str">
        <f>IF($S243="","",IF($S243&lt;=Settings!$B$6,"نعم","متأخر"))</f>
        <v/>
      </c>
      <c r="U243" s="5" t="str">
        <f t="shared" si="11"/>
        <v/>
      </c>
      <c r="V243" s="14"/>
      <c r="W243" s="12"/>
    </row>
    <row r="244" spans="1:23" ht="18" x14ac:dyDescent="0.25">
      <c r="A244" s="5" t="str">
        <f t="shared" si="9"/>
        <v/>
      </c>
      <c r="B244" s="12"/>
      <c r="C244" s="13"/>
      <c r="D244" s="14"/>
      <c r="E244" s="15" t="str">
        <f>IF($D244="","",IFERROR(INDEX(Requirements!$A$5:$A$55,MATCH($D244,Requirements!$D$5:$D$55,0)),"غير موجودة"))</f>
        <v/>
      </c>
      <c r="F244" s="16" t="str">
        <f>IF($D244="","",IFERROR(INDEX(Requirements!$R$5:$R$55,MATCH($D244,Requirements!$D$5:$D$55,0)),""))</f>
        <v/>
      </c>
      <c r="G244" s="16" t="str">
        <f>IF($D244="","",IFERROR(INDEX(Requirements!$K$5:$K$55,MATCH($D244,Requirements!$D$5:$D$55,0))&amp;CHAR(10)&amp;"المعدل: "&amp;INDEX(Requirements!$L$5:$L$55,MATCH($D244,Requirements!$D$5:$D$55,0))&amp;CHAR(10)&amp;"القبول: "&amp;INDEX(Requirements!$M$5:$M$55,MATCH($D244,Requirements!$D$5:$D$55,0)),""))</f>
        <v/>
      </c>
      <c r="H244" s="12"/>
      <c r="I244" s="12"/>
      <c r="J244" s="12"/>
      <c r="K244" s="12"/>
      <c r="L244" s="12"/>
      <c r="M244" s="12"/>
      <c r="N244" s="13"/>
      <c r="O244" s="13"/>
      <c r="P244" s="12"/>
      <c r="Q244" s="15" t="str">
        <f>IF($P244="","",IFERROR(INDEX(Settings!$B$11:$B$14,MATCH($P244,Settings!$A$11:$A$14,0)),""))</f>
        <v/>
      </c>
      <c r="R244" s="5" t="str">
        <f t="shared" si="10"/>
        <v/>
      </c>
      <c r="S244" s="5" t="str">
        <f>IF(OR($C244="",$O244=""),"",NETWORKDAYS.INTL($C244,$O244,Settings!$B$7)-1)</f>
        <v/>
      </c>
      <c r="T244" s="5" t="str">
        <f>IF($S244="","",IF($S244&lt;=Settings!$B$6,"نعم","متأخر"))</f>
        <v/>
      </c>
      <c r="U244" s="5" t="str">
        <f t="shared" si="11"/>
        <v/>
      </c>
      <c r="V244" s="14"/>
      <c r="W244" s="12"/>
    </row>
    <row r="245" spans="1:23" ht="18" x14ac:dyDescent="0.25">
      <c r="A245" s="5" t="str">
        <f t="shared" si="9"/>
        <v/>
      </c>
      <c r="B245" s="12"/>
      <c r="C245" s="13"/>
      <c r="D245" s="14"/>
      <c r="E245" s="15" t="str">
        <f>IF($D245="","",IFERROR(INDEX(Requirements!$A$5:$A$55,MATCH($D245,Requirements!$D$5:$D$55,0)),"غير موجودة"))</f>
        <v/>
      </c>
      <c r="F245" s="16" t="str">
        <f>IF($D245="","",IFERROR(INDEX(Requirements!$R$5:$R$55,MATCH($D245,Requirements!$D$5:$D$55,0)),""))</f>
        <v/>
      </c>
      <c r="G245" s="16" t="str">
        <f>IF($D245="","",IFERROR(INDEX(Requirements!$K$5:$K$55,MATCH($D245,Requirements!$D$5:$D$55,0))&amp;CHAR(10)&amp;"المعدل: "&amp;INDEX(Requirements!$L$5:$L$55,MATCH($D245,Requirements!$D$5:$D$55,0))&amp;CHAR(10)&amp;"القبول: "&amp;INDEX(Requirements!$M$5:$M$55,MATCH($D245,Requirements!$D$5:$D$55,0)),""))</f>
        <v/>
      </c>
      <c r="H245" s="12"/>
      <c r="I245" s="12"/>
      <c r="J245" s="12"/>
      <c r="K245" s="12"/>
      <c r="L245" s="12"/>
      <c r="M245" s="12"/>
      <c r="N245" s="13"/>
      <c r="O245" s="13"/>
      <c r="P245" s="12"/>
      <c r="Q245" s="15" t="str">
        <f>IF($P245="","",IFERROR(INDEX(Settings!$B$11:$B$14,MATCH($P245,Settings!$A$11:$A$14,0)),""))</f>
        <v/>
      </c>
      <c r="R245" s="5" t="str">
        <f t="shared" si="10"/>
        <v/>
      </c>
      <c r="S245" s="5" t="str">
        <f>IF(OR($C245="",$O245=""),"",NETWORKDAYS.INTL($C245,$O245,Settings!$B$7)-1)</f>
        <v/>
      </c>
      <c r="T245" s="5" t="str">
        <f>IF($S245="","",IF($S245&lt;=Settings!$B$6,"نعم","متأخر"))</f>
        <v/>
      </c>
      <c r="U245" s="5" t="str">
        <f t="shared" si="11"/>
        <v/>
      </c>
      <c r="V245" s="14"/>
      <c r="W245" s="12"/>
    </row>
    <row r="246" spans="1:23" ht="18" x14ac:dyDescent="0.25">
      <c r="A246" s="5" t="str">
        <f t="shared" si="9"/>
        <v/>
      </c>
      <c r="B246" s="12"/>
      <c r="C246" s="13"/>
      <c r="D246" s="14"/>
      <c r="E246" s="15" t="str">
        <f>IF($D246="","",IFERROR(INDEX(Requirements!$A$5:$A$55,MATCH($D246,Requirements!$D$5:$D$55,0)),"غير موجودة"))</f>
        <v/>
      </c>
      <c r="F246" s="16" t="str">
        <f>IF($D246="","",IFERROR(INDEX(Requirements!$R$5:$R$55,MATCH($D246,Requirements!$D$5:$D$55,0)),""))</f>
        <v/>
      </c>
      <c r="G246" s="16" t="str">
        <f>IF($D246="","",IFERROR(INDEX(Requirements!$K$5:$K$55,MATCH($D246,Requirements!$D$5:$D$55,0))&amp;CHAR(10)&amp;"المعدل: "&amp;INDEX(Requirements!$L$5:$L$55,MATCH($D246,Requirements!$D$5:$D$55,0))&amp;CHAR(10)&amp;"القبول: "&amp;INDEX(Requirements!$M$5:$M$55,MATCH($D246,Requirements!$D$5:$D$55,0)),""))</f>
        <v/>
      </c>
      <c r="H246" s="12"/>
      <c r="I246" s="12"/>
      <c r="J246" s="12"/>
      <c r="K246" s="12"/>
      <c r="L246" s="12"/>
      <c r="M246" s="12"/>
      <c r="N246" s="13"/>
      <c r="O246" s="13"/>
      <c r="P246" s="12"/>
      <c r="Q246" s="15" t="str">
        <f>IF($P246="","",IFERROR(INDEX(Settings!$B$11:$B$14,MATCH($P246,Settings!$A$11:$A$14,0)),""))</f>
        <v/>
      </c>
      <c r="R246" s="5" t="str">
        <f t="shared" si="10"/>
        <v/>
      </c>
      <c r="S246" s="5" t="str">
        <f>IF(OR($C246="",$O246=""),"",NETWORKDAYS.INTL($C246,$O246,Settings!$B$7)-1)</f>
        <v/>
      </c>
      <c r="T246" s="5" t="str">
        <f>IF($S246="","",IF($S246&lt;=Settings!$B$6,"نعم","متأخر"))</f>
        <v/>
      </c>
      <c r="U246" s="5" t="str">
        <f t="shared" si="11"/>
        <v/>
      </c>
      <c r="V246" s="14"/>
      <c r="W246" s="12"/>
    </row>
    <row r="247" spans="1:23" ht="18" x14ac:dyDescent="0.25">
      <c r="A247" s="5" t="str">
        <f t="shared" si="9"/>
        <v/>
      </c>
      <c r="B247" s="12"/>
      <c r="C247" s="13"/>
      <c r="D247" s="14"/>
      <c r="E247" s="15" t="str">
        <f>IF($D247="","",IFERROR(INDEX(Requirements!$A$5:$A$55,MATCH($D247,Requirements!$D$5:$D$55,0)),"غير موجودة"))</f>
        <v/>
      </c>
      <c r="F247" s="16" t="str">
        <f>IF($D247="","",IFERROR(INDEX(Requirements!$R$5:$R$55,MATCH($D247,Requirements!$D$5:$D$55,0)),""))</f>
        <v/>
      </c>
      <c r="G247" s="16" t="str">
        <f>IF($D247="","",IFERROR(INDEX(Requirements!$K$5:$K$55,MATCH($D247,Requirements!$D$5:$D$55,0))&amp;CHAR(10)&amp;"المعدل: "&amp;INDEX(Requirements!$L$5:$L$55,MATCH($D247,Requirements!$D$5:$D$55,0))&amp;CHAR(10)&amp;"القبول: "&amp;INDEX(Requirements!$M$5:$M$55,MATCH($D247,Requirements!$D$5:$D$55,0)),""))</f>
        <v/>
      </c>
      <c r="H247" s="12"/>
      <c r="I247" s="12"/>
      <c r="J247" s="12"/>
      <c r="K247" s="12"/>
      <c r="L247" s="12"/>
      <c r="M247" s="12"/>
      <c r="N247" s="13"/>
      <c r="O247" s="13"/>
      <c r="P247" s="12"/>
      <c r="Q247" s="15" t="str">
        <f>IF($P247="","",IFERROR(INDEX(Settings!$B$11:$B$14,MATCH($P247,Settings!$A$11:$A$14,0)),""))</f>
        <v/>
      </c>
      <c r="R247" s="5" t="str">
        <f t="shared" si="10"/>
        <v/>
      </c>
      <c r="S247" s="5" t="str">
        <f>IF(OR($C247="",$O247=""),"",NETWORKDAYS.INTL($C247,$O247,Settings!$B$7)-1)</f>
        <v/>
      </c>
      <c r="T247" s="5" t="str">
        <f>IF($S247="","",IF($S247&lt;=Settings!$B$6,"نعم","متأخر"))</f>
        <v/>
      </c>
      <c r="U247" s="5" t="str">
        <f t="shared" si="11"/>
        <v/>
      </c>
      <c r="V247" s="14"/>
      <c r="W247" s="12"/>
    </row>
    <row r="248" spans="1:23" ht="18" x14ac:dyDescent="0.25">
      <c r="A248" s="5" t="str">
        <f t="shared" si="9"/>
        <v/>
      </c>
      <c r="B248" s="12"/>
      <c r="C248" s="13"/>
      <c r="D248" s="14"/>
      <c r="E248" s="15" t="str">
        <f>IF($D248="","",IFERROR(INDEX(Requirements!$A$5:$A$55,MATCH($D248,Requirements!$D$5:$D$55,0)),"غير موجودة"))</f>
        <v/>
      </c>
      <c r="F248" s="16" t="str">
        <f>IF($D248="","",IFERROR(INDEX(Requirements!$R$5:$R$55,MATCH($D248,Requirements!$D$5:$D$55,0)),""))</f>
        <v/>
      </c>
      <c r="G248" s="16" t="str">
        <f>IF($D248="","",IFERROR(INDEX(Requirements!$K$5:$K$55,MATCH($D248,Requirements!$D$5:$D$55,0))&amp;CHAR(10)&amp;"المعدل: "&amp;INDEX(Requirements!$L$5:$L$55,MATCH($D248,Requirements!$D$5:$D$55,0))&amp;CHAR(10)&amp;"القبول: "&amp;INDEX(Requirements!$M$5:$M$55,MATCH($D248,Requirements!$D$5:$D$55,0)),""))</f>
        <v/>
      </c>
      <c r="H248" s="12"/>
      <c r="I248" s="12"/>
      <c r="J248" s="12"/>
      <c r="K248" s="12"/>
      <c r="L248" s="12"/>
      <c r="M248" s="12"/>
      <c r="N248" s="13"/>
      <c r="O248" s="13"/>
      <c r="P248" s="12"/>
      <c r="Q248" s="15" t="str">
        <f>IF($P248="","",IFERROR(INDEX(Settings!$B$11:$B$14,MATCH($P248,Settings!$A$11:$A$14,0)),""))</f>
        <v/>
      </c>
      <c r="R248" s="5" t="str">
        <f t="shared" si="10"/>
        <v/>
      </c>
      <c r="S248" s="5" t="str">
        <f>IF(OR($C248="",$O248=""),"",NETWORKDAYS.INTL($C248,$O248,Settings!$B$7)-1)</f>
        <v/>
      </c>
      <c r="T248" s="5" t="str">
        <f>IF($S248="","",IF($S248&lt;=Settings!$B$6,"نعم","متأخر"))</f>
        <v/>
      </c>
      <c r="U248" s="5" t="str">
        <f t="shared" si="11"/>
        <v/>
      </c>
      <c r="V248" s="14"/>
      <c r="W248" s="12"/>
    </row>
    <row r="249" spans="1:23" ht="18" x14ac:dyDescent="0.25">
      <c r="A249" s="5" t="str">
        <f t="shared" si="9"/>
        <v/>
      </c>
      <c r="B249" s="12"/>
      <c r="C249" s="13"/>
      <c r="D249" s="14"/>
      <c r="E249" s="15" t="str">
        <f>IF($D249="","",IFERROR(INDEX(Requirements!$A$5:$A$55,MATCH($D249,Requirements!$D$5:$D$55,0)),"غير موجودة"))</f>
        <v/>
      </c>
      <c r="F249" s="16" t="str">
        <f>IF($D249="","",IFERROR(INDEX(Requirements!$R$5:$R$55,MATCH($D249,Requirements!$D$5:$D$55,0)),""))</f>
        <v/>
      </c>
      <c r="G249" s="16" t="str">
        <f>IF($D249="","",IFERROR(INDEX(Requirements!$K$5:$K$55,MATCH($D249,Requirements!$D$5:$D$55,0))&amp;CHAR(10)&amp;"المعدل: "&amp;INDEX(Requirements!$L$5:$L$55,MATCH($D249,Requirements!$D$5:$D$55,0))&amp;CHAR(10)&amp;"القبول: "&amp;INDEX(Requirements!$M$5:$M$55,MATCH($D249,Requirements!$D$5:$D$55,0)),""))</f>
        <v/>
      </c>
      <c r="H249" s="12"/>
      <c r="I249" s="12"/>
      <c r="J249" s="12"/>
      <c r="K249" s="12"/>
      <c r="L249" s="12"/>
      <c r="M249" s="12"/>
      <c r="N249" s="13"/>
      <c r="O249" s="13"/>
      <c r="P249" s="12"/>
      <c r="Q249" s="15" t="str">
        <f>IF($P249="","",IFERROR(INDEX(Settings!$B$11:$B$14,MATCH($P249,Settings!$A$11:$A$14,0)),""))</f>
        <v/>
      </c>
      <c r="R249" s="5" t="str">
        <f t="shared" si="10"/>
        <v/>
      </c>
      <c r="S249" s="5" t="str">
        <f>IF(OR($C249="",$O249=""),"",NETWORKDAYS.INTL($C249,$O249,Settings!$B$7)-1)</f>
        <v/>
      </c>
      <c r="T249" s="5" t="str">
        <f>IF($S249="","",IF($S249&lt;=Settings!$B$6,"نعم","متأخر"))</f>
        <v/>
      </c>
      <c r="U249" s="5" t="str">
        <f t="shared" si="11"/>
        <v/>
      </c>
      <c r="V249" s="14"/>
      <c r="W249" s="12"/>
    </row>
    <row r="250" spans="1:23" ht="18" x14ac:dyDescent="0.25">
      <c r="A250" s="5" t="str">
        <f t="shared" si="9"/>
        <v/>
      </c>
      <c r="B250" s="12"/>
      <c r="C250" s="13"/>
      <c r="D250" s="14"/>
      <c r="E250" s="15" t="str">
        <f>IF($D250="","",IFERROR(INDEX(Requirements!$A$5:$A$55,MATCH($D250,Requirements!$D$5:$D$55,0)),"غير موجودة"))</f>
        <v/>
      </c>
      <c r="F250" s="16" t="str">
        <f>IF($D250="","",IFERROR(INDEX(Requirements!$R$5:$R$55,MATCH($D250,Requirements!$D$5:$D$55,0)),""))</f>
        <v/>
      </c>
      <c r="G250" s="16" t="str">
        <f>IF($D250="","",IFERROR(INDEX(Requirements!$K$5:$K$55,MATCH($D250,Requirements!$D$5:$D$55,0))&amp;CHAR(10)&amp;"المعدل: "&amp;INDEX(Requirements!$L$5:$L$55,MATCH($D250,Requirements!$D$5:$D$55,0))&amp;CHAR(10)&amp;"القبول: "&amp;INDEX(Requirements!$M$5:$M$55,MATCH($D250,Requirements!$D$5:$D$55,0)),""))</f>
        <v/>
      </c>
      <c r="H250" s="12"/>
      <c r="I250" s="12"/>
      <c r="J250" s="12"/>
      <c r="K250" s="12"/>
      <c r="L250" s="12"/>
      <c r="M250" s="12"/>
      <c r="N250" s="13"/>
      <c r="O250" s="13"/>
      <c r="P250" s="12"/>
      <c r="Q250" s="15" t="str">
        <f>IF($P250="","",IFERROR(INDEX(Settings!$B$11:$B$14,MATCH($P250,Settings!$A$11:$A$14,0)),""))</f>
        <v/>
      </c>
      <c r="R250" s="5" t="str">
        <f t="shared" si="10"/>
        <v/>
      </c>
      <c r="S250" s="5" t="str">
        <f>IF(OR($C250="",$O250=""),"",NETWORKDAYS.INTL($C250,$O250,Settings!$B$7)-1)</f>
        <v/>
      </c>
      <c r="T250" s="5" t="str">
        <f>IF($S250="","",IF($S250&lt;=Settings!$B$6,"نعم","متأخر"))</f>
        <v/>
      </c>
      <c r="U250" s="5" t="str">
        <f t="shared" si="11"/>
        <v/>
      </c>
      <c r="V250" s="14"/>
      <c r="W250" s="12"/>
    </row>
    <row r="251" spans="1:23" ht="18" x14ac:dyDescent="0.25">
      <c r="A251" s="5" t="str">
        <f t="shared" si="9"/>
        <v/>
      </c>
      <c r="B251" s="12"/>
      <c r="C251" s="13"/>
      <c r="D251" s="14"/>
      <c r="E251" s="15" t="str">
        <f>IF($D251="","",IFERROR(INDEX(Requirements!$A$5:$A$55,MATCH($D251,Requirements!$D$5:$D$55,0)),"غير موجودة"))</f>
        <v/>
      </c>
      <c r="F251" s="16" t="str">
        <f>IF($D251="","",IFERROR(INDEX(Requirements!$R$5:$R$55,MATCH($D251,Requirements!$D$5:$D$55,0)),""))</f>
        <v/>
      </c>
      <c r="G251" s="16" t="str">
        <f>IF($D251="","",IFERROR(INDEX(Requirements!$K$5:$K$55,MATCH($D251,Requirements!$D$5:$D$55,0))&amp;CHAR(10)&amp;"المعدل: "&amp;INDEX(Requirements!$L$5:$L$55,MATCH($D251,Requirements!$D$5:$D$55,0))&amp;CHAR(10)&amp;"القبول: "&amp;INDEX(Requirements!$M$5:$M$55,MATCH($D251,Requirements!$D$5:$D$55,0)),""))</f>
        <v/>
      </c>
      <c r="H251" s="12"/>
      <c r="I251" s="12"/>
      <c r="J251" s="12"/>
      <c r="K251" s="12"/>
      <c r="L251" s="12"/>
      <c r="M251" s="12"/>
      <c r="N251" s="13"/>
      <c r="O251" s="13"/>
      <c r="P251" s="12"/>
      <c r="Q251" s="15" t="str">
        <f>IF($P251="","",IFERROR(INDEX(Settings!$B$11:$B$14,MATCH($P251,Settings!$A$11:$A$14,0)),""))</f>
        <v/>
      </c>
      <c r="R251" s="5" t="str">
        <f t="shared" si="10"/>
        <v/>
      </c>
      <c r="S251" s="5" t="str">
        <f>IF(OR($C251="",$O251=""),"",NETWORKDAYS.INTL($C251,$O251,Settings!$B$7)-1)</f>
        <v/>
      </c>
      <c r="T251" s="5" t="str">
        <f>IF($S251="","",IF($S251&lt;=Settings!$B$6,"نعم","متأخر"))</f>
        <v/>
      </c>
      <c r="U251" s="5" t="str">
        <f t="shared" si="11"/>
        <v/>
      </c>
      <c r="V251" s="14"/>
      <c r="W251" s="12"/>
    </row>
    <row r="252" spans="1:23" ht="18" x14ac:dyDescent="0.25">
      <c r="A252" s="5" t="str">
        <f t="shared" si="9"/>
        <v/>
      </c>
      <c r="B252" s="12"/>
      <c r="C252" s="13"/>
      <c r="D252" s="14"/>
      <c r="E252" s="15" t="str">
        <f>IF($D252="","",IFERROR(INDEX(Requirements!$A$5:$A$55,MATCH($D252,Requirements!$D$5:$D$55,0)),"غير موجودة"))</f>
        <v/>
      </c>
      <c r="F252" s="16" t="str">
        <f>IF($D252="","",IFERROR(INDEX(Requirements!$R$5:$R$55,MATCH($D252,Requirements!$D$5:$D$55,0)),""))</f>
        <v/>
      </c>
      <c r="G252" s="16" t="str">
        <f>IF($D252="","",IFERROR(INDEX(Requirements!$K$5:$K$55,MATCH($D252,Requirements!$D$5:$D$55,0))&amp;CHAR(10)&amp;"المعدل: "&amp;INDEX(Requirements!$L$5:$L$55,MATCH($D252,Requirements!$D$5:$D$55,0))&amp;CHAR(10)&amp;"القبول: "&amp;INDEX(Requirements!$M$5:$M$55,MATCH($D252,Requirements!$D$5:$D$55,0)),""))</f>
        <v/>
      </c>
      <c r="H252" s="12"/>
      <c r="I252" s="12"/>
      <c r="J252" s="12"/>
      <c r="K252" s="12"/>
      <c r="L252" s="12"/>
      <c r="M252" s="12"/>
      <c r="N252" s="13"/>
      <c r="O252" s="13"/>
      <c r="P252" s="12"/>
      <c r="Q252" s="15" t="str">
        <f>IF($P252="","",IFERROR(INDEX(Settings!$B$11:$B$14,MATCH($P252,Settings!$A$11:$A$14,0)),""))</f>
        <v/>
      </c>
      <c r="R252" s="5" t="str">
        <f t="shared" si="10"/>
        <v/>
      </c>
      <c r="S252" s="5" t="str">
        <f>IF(OR($C252="",$O252=""),"",NETWORKDAYS.INTL($C252,$O252,Settings!$B$7)-1)</f>
        <v/>
      </c>
      <c r="T252" s="5" t="str">
        <f>IF($S252="","",IF($S252&lt;=Settings!$B$6,"نعم","متأخر"))</f>
        <v/>
      </c>
      <c r="U252" s="5" t="str">
        <f t="shared" si="11"/>
        <v/>
      </c>
      <c r="V252" s="14"/>
      <c r="W252" s="12"/>
    </row>
    <row r="253" spans="1:23" ht="18" x14ac:dyDescent="0.25">
      <c r="A253" s="5" t="str">
        <f t="shared" si="9"/>
        <v/>
      </c>
      <c r="B253" s="12"/>
      <c r="C253" s="13"/>
      <c r="D253" s="14"/>
      <c r="E253" s="15" t="str">
        <f>IF($D253="","",IFERROR(INDEX(Requirements!$A$5:$A$55,MATCH($D253,Requirements!$D$5:$D$55,0)),"غير موجودة"))</f>
        <v/>
      </c>
      <c r="F253" s="16" t="str">
        <f>IF($D253="","",IFERROR(INDEX(Requirements!$R$5:$R$55,MATCH($D253,Requirements!$D$5:$D$55,0)),""))</f>
        <v/>
      </c>
      <c r="G253" s="16" t="str">
        <f>IF($D253="","",IFERROR(INDEX(Requirements!$K$5:$K$55,MATCH($D253,Requirements!$D$5:$D$55,0))&amp;CHAR(10)&amp;"المعدل: "&amp;INDEX(Requirements!$L$5:$L$55,MATCH($D253,Requirements!$D$5:$D$55,0))&amp;CHAR(10)&amp;"القبول: "&amp;INDEX(Requirements!$M$5:$M$55,MATCH($D253,Requirements!$D$5:$D$55,0)),""))</f>
        <v/>
      </c>
      <c r="H253" s="12"/>
      <c r="I253" s="12"/>
      <c r="J253" s="12"/>
      <c r="K253" s="12"/>
      <c r="L253" s="12"/>
      <c r="M253" s="12"/>
      <c r="N253" s="13"/>
      <c r="O253" s="13"/>
      <c r="P253" s="12"/>
      <c r="Q253" s="15" t="str">
        <f>IF($P253="","",IFERROR(INDEX(Settings!$B$11:$B$14,MATCH($P253,Settings!$A$11:$A$14,0)),""))</f>
        <v/>
      </c>
      <c r="R253" s="5" t="str">
        <f t="shared" si="10"/>
        <v/>
      </c>
      <c r="S253" s="5" t="str">
        <f>IF(OR($C253="",$O253=""),"",NETWORKDAYS.INTL($C253,$O253,Settings!$B$7)-1)</f>
        <v/>
      </c>
      <c r="T253" s="5" t="str">
        <f>IF($S253="","",IF($S253&lt;=Settings!$B$6,"نعم","متأخر"))</f>
        <v/>
      </c>
      <c r="U253" s="5" t="str">
        <f t="shared" si="11"/>
        <v/>
      </c>
      <c r="V253" s="14"/>
      <c r="W253" s="12"/>
    </row>
    <row r="254" spans="1:23" ht="18" x14ac:dyDescent="0.25">
      <c r="A254" s="5" t="str">
        <f t="shared" si="9"/>
        <v/>
      </c>
      <c r="B254" s="12"/>
      <c r="C254" s="13"/>
      <c r="D254" s="14"/>
      <c r="E254" s="15" t="str">
        <f>IF($D254="","",IFERROR(INDEX(Requirements!$A$5:$A$55,MATCH($D254,Requirements!$D$5:$D$55,0)),"غير موجودة"))</f>
        <v/>
      </c>
      <c r="F254" s="16" t="str">
        <f>IF($D254="","",IFERROR(INDEX(Requirements!$R$5:$R$55,MATCH($D254,Requirements!$D$5:$D$55,0)),""))</f>
        <v/>
      </c>
      <c r="G254" s="16" t="str">
        <f>IF($D254="","",IFERROR(INDEX(Requirements!$K$5:$K$55,MATCH($D254,Requirements!$D$5:$D$55,0))&amp;CHAR(10)&amp;"المعدل: "&amp;INDEX(Requirements!$L$5:$L$55,MATCH($D254,Requirements!$D$5:$D$55,0))&amp;CHAR(10)&amp;"القبول: "&amp;INDEX(Requirements!$M$5:$M$55,MATCH($D254,Requirements!$D$5:$D$55,0)),""))</f>
        <v/>
      </c>
      <c r="H254" s="12"/>
      <c r="I254" s="12"/>
      <c r="J254" s="12"/>
      <c r="K254" s="12"/>
      <c r="L254" s="12"/>
      <c r="M254" s="12"/>
      <c r="N254" s="13"/>
      <c r="O254" s="13"/>
      <c r="P254" s="12"/>
      <c r="Q254" s="15" t="str">
        <f>IF($P254="","",IFERROR(INDEX(Settings!$B$11:$B$14,MATCH($P254,Settings!$A$11:$A$14,0)),""))</f>
        <v/>
      </c>
      <c r="R254" s="5" t="str">
        <f t="shared" si="10"/>
        <v/>
      </c>
      <c r="S254" s="5" t="str">
        <f>IF(OR($C254="",$O254=""),"",NETWORKDAYS.INTL($C254,$O254,Settings!$B$7)-1)</f>
        <v/>
      </c>
      <c r="T254" s="5" t="str">
        <f>IF($S254="","",IF($S254&lt;=Settings!$B$6,"نعم","متأخر"))</f>
        <v/>
      </c>
      <c r="U254" s="5" t="str">
        <f t="shared" si="11"/>
        <v/>
      </c>
      <c r="V254" s="14"/>
      <c r="W254" s="12"/>
    </row>
    <row r="255" spans="1:23" ht="18" x14ac:dyDescent="0.25">
      <c r="A255" s="5" t="str">
        <f t="shared" si="9"/>
        <v/>
      </c>
      <c r="B255" s="12"/>
      <c r="C255" s="13"/>
      <c r="D255" s="14"/>
      <c r="E255" s="15" t="str">
        <f>IF($D255="","",IFERROR(INDEX(Requirements!$A$5:$A$55,MATCH($D255,Requirements!$D$5:$D$55,0)),"غير موجودة"))</f>
        <v/>
      </c>
      <c r="F255" s="16" t="str">
        <f>IF($D255="","",IFERROR(INDEX(Requirements!$R$5:$R$55,MATCH($D255,Requirements!$D$5:$D$55,0)),""))</f>
        <v/>
      </c>
      <c r="G255" s="16" t="str">
        <f>IF($D255="","",IFERROR(INDEX(Requirements!$K$5:$K$55,MATCH($D255,Requirements!$D$5:$D$55,0))&amp;CHAR(10)&amp;"المعدل: "&amp;INDEX(Requirements!$L$5:$L$55,MATCH($D255,Requirements!$D$5:$D$55,0))&amp;CHAR(10)&amp;"القبول: "&amp;INDEX(Requirements!$M$5:$M$55,MATCH($D255,Requirements!$D$5:$D$55,0)),""))</f>
        <v/>
      </c>
      <c r="H255" s="12"/>
      <c r="I255" s="12"/>
      <c r="J255" s="12"/>
      <c r="K255" s="12"/>
      <c r="L255" s="12"/>
      <c r="M255" s="12"/>
      <c r="N255" s="13"/>
      <c r="O255" s="13"/>
      <c r="P255" s="12"/>
      <c r="Q255" s="15" t="str">
        <f>IF($P255="","",IFERROR(INDEX(Settings!$B$11:$B$14,MATCH($P255,Settings!$A$11:$A$14,0)),""))</f>
        <v/>
      </c>
      <c r="R255" s="5" t="str">
        <f t="shared" si="10"/>
        <v/>
      </c>
      <c r="S255" s="5" t="str">
        <f>IF(OR($C255="",$O255=""),"",NETWORKDAYS.INTL($C255,$O255,Settings!$B$7)-1)</f>
        <v/>
      </c>
      <c r="T255" s="5" t="str">
        <f>IF($S255="","",IF($S255&lt;=Settings!$B$6,"نعم","متأخر"))</f>
        <v/>
      </c>
      <c r="U255" s="5" t="str">
        <f t="shared" si="11"/>
        <v/>
      </c>
      <c r="V255" s="14"/>
      <c r="W255" s="12"/>
    </row>
    <row r="256" spans="1:23" ht="18" x14ac:dyDescent="0.25">
      <c r="A256" s="5" t="str">
        <f t="shared" si="9"/>
        <v/>
      </c>
      <c r="B256" s="12"/>
      <c r="C256" s="13"/>
      <c r="D256" s="14"/>
      <c r="E256" s="15" t="str">
        <f>IF($D256="","",IFERROR(INDEX(Requirements!$A$5:$A$55,MATCH($D256,Requirements!$D$5:$D$55,0)),"غير موجودة"))</f>
        <v/>
      </c>
      <c r="F256" s="16" t="str">
        <f>IF($D256="","",IFERROR(INDEX(Requirements!$R$5:$R$55,MATCH($D256,Requirements!$D$5:$D$55,0)),""))</f>
        <v/>
      </c>
      <c r="G256" s="16" t="str">
        <f>IF($D256="","",IFERROR(INDEX(Requirements!$K$5:$K$55,MATCH($D256,Requirements!$D$5:$D$55,0))&amp;CHAR(10)&amp;"المعدل: "&amp;INDEX(Requirements!$L$5:$L$55,MATCH($D256,Requirements!$D$5:$D$55,0))&amp;CHAR(10)&amp;"القبول: "&amp;INDEX(Requirements!$M$5:$M$55,MATCH($D256,Requirements!$D$5:$D$55,0)),""))</f>
        <v/>
      </c>
      <c r="H256" s="12"/>
      <c r="I256" s="12"/>
      <c r="J256" s="12"/>
      <c r="K256" s="12"/>
      <c r="L256" s="12"/>
      <c r="M256" s="12"/>
      <c r="N256" s="13"/>
      <c r="O256" s="13"/>
      <c r="P256" s="12"/>
      <c r="Q256" s="15" t="str">
        <f>IF($P256="","",IFERROR(INDEX(Settings!$B$11:$B$14,MATCH($P256,Settings!$A$11:$A$14,0)),""))</f>
        <v/>
      </c>
      <c r="R256" s="5" t="str">
        <f t="shared" si="10"/>
        <v/>
      </c>
      <c r="S256" s="5" t="str">
        <f>IF(OR($C256="",$O256=""),"",NETWORKDAYS.INTL($C256,$O256,Settings!$B$7)-1)</f>
        <v/>
      </c>
      <c r="T256" s="5" t="str">
        <f>IF($S256="","",IF($S256&lt;=Settings!$B$6,"نعم","متأخر"))</f>
        <v/>
      </c>
      <c r="U256" s="5" t="str">
        <f t="shared" si="11"/>
        <v/>
      </c>
      <c r="V256" s="14"/>
      <c r="W256" s="12"/>
    </row>
    <row r="257" spans="1:23" ht="18" x14ac:dyDescent="0.25">
      <c r="A257" s="5" t="str">
        <f t="shared" si="9"/>
        <v/>
      </c>
      <c r="B257" s="12"/>
      <c r="C257" s="13"/>
      <c r="D257" s="14"/>
      <c r="E257" s="15" t="str">
        <f>IF($D257="","",IFERROR(INDEX(Requirements!$A$5:$A$55,MATCH($D257,Requirements!$D$5:$D$55,0)),"غير موجودة"))</f>
        <v/>
      </c>
      <c r="F257" s="16" t="str">
        <f>IF($D257="","",IFERROR(INDEX(Requirements!$R$5:$R$55,MATCH($D257,Requirements!$D$5:$D$55,0)),""))</f>
        <v/>
      </c>
      <c r="G257" s="16" t="str">
        <f>IF($D257="","",IFERROR(INDEX(Requirements!$K$5:$K$55,MATCH($D257,Requirements!$D$5:$D$55,0))&amp;CHAR(10)&amp;"المعدل: "&amp;INDEX(Requirements!$L$5:$L$55,MATCH($D257,Requirements!$D$5:$D$55,0))&amp;CHAR(10)&amp;"القبول: "&amp;INDEX(Requirements!$M$5:$M$55,MATCH($D257,Requirements!$D$5:$D$55,0)),""))</f>
        <v/>
      </c>
      <c r="H257" s="12"/>
      <c r="I257" s="12"/>
      <c r="J257" s="12"/>
      <c r="K257" s="12"/>
      <c r="L257" s="12"/>
      <c r="M257" s="12"/>
      <c r="N257" s="13"/>
      <c r="O257" s="13"/>
      <c r="P257" s="12"/>
      <c r="Q257" s="15" t="str">
        <f>IF($P257="","",IFERROR(INDEX(Settings!$B$11:$B$14,MATCH($P257,Settings!$A$11:$A$14,0)),""))</f>
        <v/>
      </c>
      <c r="R257" s="5" t="str">
        <f t="shared" si="10"/>
        <v/>
      </c>
      <c r="S257" s="5" t="str">
        <f>IF(OR($C257="",$O257=""),"",NETWORKDAYS.INTL($C257,$O257,Settings!$B$7)-1)</f>
        <v/>
      </c>
      <c r="T257" s="5" t="str">
        <f>IF($S257="","",IF($S257&lt;=Settings!$B$6,"نعم","متأخر"))</f>
        <v/>
      </c>
      <c r="U257" s="5" t="str">
        <f t="shared" si="11"/>
        <v/>
      </c>
      <c r="V257" s="14"/>
      <c r="W257" s="12"/>
    </row>
    <row r="258" spans="1:23" ht="18" x14ac:dyDescent="0.25">
      <c r="A258" s="5" t="str">
        <f t="shared" si="9"/>
        <v/>
      </c>
      <c r="B258" s="12"/>
      <c r="C258" s="13"/>
      <c r="D258" s="14"/>
      <c r="E258" s="15" t="str">
        <f>IF($D258="","",IFERROR(INDEX(Requirements!$A$5:$A$55,MATCH($D258,Requirements!$D$5:$D$55,0)),"غير موجودة"))</f>
        <v/>
      </c>
      <c r="F258" s="16" t="str">
        <f>IF($D258="","",IFERROR(INDEX(Requirements!$R$5:$R$55,MATCH($D258,Requirements!$D$5:$D$55,0)),""))</f>
        <v/>
      </c>
      <c r="G258" s="16" t="str">
        <f>IF($D258="","",IFERROR(INDEX(Requirements!$K$5:$K$55,MATCH($D258,Requirements!$D$5:$D$55,0))&amp;CHAR(10)&amp;"المعدل: "&amp;INDEX(Requirements!$L$5:$L$55,MATCH($D258,Requirements!$D$5:$D$55,0))&amp;CHAR(10)&amp;"القبول: "&amp;INDEX(Requirements!$M$5:$M$55,MATCH($D258,Requirements!$D$5:$D$55,0)),""))</f>
        <v/>
      </c>
      <c r="H258" s="12"/>
      <c r="I258" s="12"/>
      <c r="J258" s="12"/>
      <c r="K258" s="12"/>
      <c r="L258" s="12"/>
      <c r="M258" s="12"/>
      <c r="N258" s="13"/>
      <c r="O258" s="13"/>
      <c r="P258" s="12"/>
      <c r="Q258" s="15" t="str">
        <f>IF($P258="","",IFERROR(INDEX(Settings!$B$11:$B$14,MATCH($P258,Settings!$A$11:$A$14,0)),""))</f>
        <v/>
      </c>
      <c r="R258" s="5" t="str">
        <f t="shared" si="10"/>
        <v/>
      </c>
      <c r="S258" s="5" t="str">
        <f>IF(OR($C258="",$O258=""),"",NETWORKDAYS.INTL($C258,$O258,Settings!$B$7)-1)</f>
        <v/>
      </c>
      <c r="T258" s="5" t="str">
        <f>IF($S258="","",IF($S258&lt;=Settings!$B$6,"نعم","متأخر"))</f>
        <v/>
      </c>
      <c r="U258" s="5" t="str">
        <f t="shared" si="11"/>
        <v/>
      </c>
      <c r="V258" s="14"/>
      <c r="W258" s="12"/>
    </row>
    <row r="259" spans="1:23" ht="18" x14ac:dyDescent="0.25">
      <c r="A259" s="5" t="str">
        <f t="shared" si="9"/>
        <v/>
      </c>
      <c r="B259" s="12"/>
      <c r="C259" s="13"/>
      <c r="D259" s="14"/>
      <c r="E259" s="15" t="str">
        <f>IF($D259="","",IFERROR(INDEX(Requirements!$A$5:$A$55,MATCH($D259,Requirements!$D$5:$D$55,0)),"غير موجودة"))</f>
        <v/>
      </c>
      <c r="F259" s="16" t="str">
        <f>IF($D259="","",IFERROR(INDEX(Requirements!$R$5:$R$55,MATCH($D259,Requirements!$D$5:$D$55,0)),""))</f>
        <v/>
      </c>
      <c r="G259" s="16" t="str">
        <f>IF($D259="","",IFERROR(INDEX(Requirements!$K$5:$K$55,MATCH($D259,Requirements!$D$5:$D$55,0))&amp;CHAR(10)&amp;"المعدل: "&amp;INDEX(Requirements!$L$5:$L$55,MATCH($D259,Requirements!$D$5:$D$55,0))&amp;CHAR(10)&amp;"القبول: "&amp;INDEX(Requirements!$M$5:$M$55,MATCH($D259,Requirements!$D$5:$D$55,0)),""))</f>
        <v/>
      </c>
      <c r="H259" s="12"/>
      <c r="I259" s="12"/>
      <c r="J259" s="12"/>
      <c r="K259" s="12"/>
      <c r="L259" s="12"/>
      <c r="M259" s="12"/>
      <c r="N259" s="13"/>
      <c r="O259" s="13"/>
      <c r="P259" s="12"/>
      <c r="Q259" s="15" t="str">
        <f>IF($P259="","",IFERROR(INDEX(Settings!$B$11:$B$14,MATCH($P259,Settings!$A$11:$A$14,0)),""))</f>
        <v/>
      </c>
      <c r="R259" s="5" t="str">
        <f t="shared" si="10"/>
        <v/>
      </c>
      <c r="S259" s="5" t="str">
        <f>IF(OR($C259="",$O259=""),"",NETWORKDAYS.INTL($C259,$O259,Settings!$B$7)-1)</f>
        <v/>
      </c>
      <c r="T259" s="5" t="str">
        <f>IF($S259="","",IF($S259&lt;=Settings!$B$6,"نعم","متأخر"))</f>
        <v/>
      </c>
      <c r="U259" s="5" t="str">
        <f t="shared" si="11"/>
        <v/>
      </c>
      <c r="V259" s="14"/>
      <c r="W259" s="12"/>
    </row>
    <row r="260" spans="1:23" ht="18" x14ac:dyDescent="0.25">
      <c r="A260" s="5" t="str">
        <f t="shared" si="9"/>
        <v/>
      </c>
      <c r="B260" s="12"/>
      <c r="C260" s="13"/>
      <c r="D260" s="14"/>
      <c r="E260" s="15" t="str">
        <f>IF($D260="","",IFERROR(INDEX(Requirements!$A$5:$A$55,MATCH($D260,Requirements!$D$5:$D$55,0)),"غير موجودة"))</f>
        <v/>
      </c>
      <c r="F260" s="16" t="str">
        <f>IF($D260="","",IFERROR(INDEX(Requirements!$R$5:$R$55,MATCH($D260,Requirements!$D$5:$D$55,0)),""))</f>
        <v/>
      </c>
      <c r="G260" s="16" t="str">
        <f>IF($D260="","",IFERROR(INDEX(Requirements!$K$5:$K$55,MATCH($D260,Requirements!$D$5:$D$55,0))&amp;CHAR(10)&amp;"المعدل: "&amp;INDEX(Requirements!$L$5:$L$55,MATCH($D260,Requirements!$D$5:$D$55,0))&amp;CHAR(10)&amp;"القبول: "&amp;INDEX(Requirements!$M$5:$M$55,MATCH($D260,Requirements!$D$5:$D$55,0)),""))</f>
        <v/>
      </c>
      <c r="H260" s="12"/>
      <c r="I260" s="12"/>
      <c r="J260" s="12"/>
      <c r="K260" s="12"/>
      <c r="L260" s="12"/>
      <c r="M260" s="12"/>
      <c r="N260" s="13"/>
      <c r="O260" s="13"/>
      <c r="P260" s="12"/>
      <c r="Q260" s="15" t="str">
        <f>IF($P260="","",IFERROR(INDEX(Settings!$B$11:$B$14,MATCH($P260,Settings!$A$11:$A$14,0)),""))</f>
        <v/>
      </c>
      <c r="R260" s="5" t="str">
        <f t="shared" si="10"/>
        <v/>
      </c>
      <c r="S260" s="5" t="str">
        <f>IF(OR($C260="",$O260=""),"",NETWORKDAYS.INTL($C260,$O260,Settings!$B$7)-1)</f>
        <v/>
      </c>
      <c r="T260" s="5" t="str">
        <f>IF($S260="","",IF($S260&lt;=Settings!$B$6,"نعم","متأخر"))</f>
        <v/>
      </c>
      <c r="U260" s="5" t="str">
        <f t="shared" si="11"/>
        <v/>
      </c>
      <c r="V260" s="14"/>
      <c r="W260" s="12"/>
    </row>
    <row r="261" spans="1:23" ht="18" x14ac:dyDescent="0.25">
      <c r="A261" s="5" t="str">
        <f t="shared" si="9"/>
        <v/>
      </c>
      <c r="B261" s="12"/>
      <c r="C261" s="13"/>
      <c r="D261" s="14"/>
      <c r="E261" s="15" t="str">
        <f>IF($D261="","",IFERROR(INDEX(Requirements!$A$5:$A$55,MATCH($D261,Requirements!$D$5:$D$55,0)),"غير موجودة"))</f>
        <v/>
      </c>
      <c r="F261" s="16" t="str">
        <f>IF($D261="","",IFERROR(INDEX(Requirements!$R$5:$R$55,MATCH($D261,Requirements!$D$5:$D$55,0)),""))</f>
        <v/>
      </c>
      <c r="G261" s="16" t="str">
        <f>IF($D261="","",IFERROR(INDEX(Requirements!$K$5:$K$55,MATCH($D261,Requirements!$D$5:$D$55,0))&amp;CHAR(10)&amp;"المعدل: "&amp;INDEX(Requirements!$L$5:$L$55,MATCH($D261,Requirements!$D$5:$D$55,0))&amp;CHAR(10)&amp;"القبول: "&amp;INDEX(Requirements!$M$5:$M$55,MATCH($D261,Requirements!$D$5:$D$55,0)),""))</f>
        <v/>
      </c>
      <c r="H261" s="12"/>
      <c r="I261" s="12"/>
      <c r="J261" s="12"/>
      <c r="K261" s="12"/>
      <c r="L261" s="12"/>
      <c r="M261" s="12"/>
      <c r="N261" s="13"/>
      <c r="O261" s="13"/>
      <c r="P261" s="12"/>
      <c r="Q261" s="15" t="str">
        <f>IF($P261="","",IFERROR(INDEX(Settings!$B$11:$B$14,MATCH($P261,Settings!$A$11:$A$14,0)),""))</f>
        <v/>
      </c>
      <c r="R261" s="5" t="str">
        <f t="shared" si="10"/>
        <v/>
      </c>
      <c r="S261" s="5" t="str">
        <f>IF(OR($C261="",$O261=""),"",NETWORKDAYS.INTL($C261,$O261,Settings!$B$7)-1)</f>
        <v/>
      </c>
      <c r="T261" s="5" t="str">
        <f>IF($S261="","",IF($S261&lt;=Settings!$B$6,"نعم","متأخر"))</f>
        <v/>
      </c>
      <c r="U261" s="5" t="str">
        <f t="shared" si="11"/>
        <v/>
      </c>
      <c r="V261" s="14"/>
      <c r="W261" s="12"/>
    </row>
    <row r="262" spans="1:23" ht="18" x14ac:dyDescent="0.25">
      <c r="A262" s="5" t="str">
        <f t="shared" ref="A262:A305" si="12">IF($D262="","","MIR-"&amp;TEXT(ROW()-5,"000"))</f>
        <v/>
      </c>
      <c r="B262" s="12"/>
      <c r="C262" s="13"/>
      <c r="D262" s="14"/>
      <c r="E262" s="15" t="str">
        <f>IF($D262="","",IFERROR(INDEX(Requirements!$A$5:$A$55,MATCH($D262,Requirements!$D$5:$D$55,0)),"غير موجودة"))</f>
        <v/>
      </c>
      <c r="F262" s="16" t="str">
        <f>IF($D262="","",IFERROR(INDEX(Requirements!$R$5:$R$55,MATCH($D262,Requirements!$D$5:$D$55,0)),""))</f>
        <v/>
      </c>
      <c r="G262" s="16" t="str">
        <f>IF($D262="","",IFERROR(INDEX(Requirements!$K$5:$K$55,MATCH($D262,Requirements!$D$5:$D$55,0))&amp;CHAR(10)&amp;"المعدل: "&amp;INDEX(Requirements!$L$5:$L$55,MATCH($D262,Requirements!$D$5:$D$55,0))&amp;CHAR(10)&amp;"القبول: "&amp;INDEX(Requirements!$M$5:$M$55,MATCH($D262,Requirements!$D$5:$D$55,0)),""))</f>
        <v/>
      </c>
      <c r="H262" s="12"/>
      <c r="I262" s="12"/>
      <c r="J262" s="12"/>
      <c r="K262" s="12"/>
      <c r="L262" s="12"/>
      <c r="M262" s="12"/>
      <c r="N262" s="13"/>
      <c r="O262" s="13"/>
      <c r="P262" s="12"/>
      <c r="Q262" s="15" t="str">
        <f>IF($P262="","",IFERROR(INDEX(Settings!$B$11:$B$14,MATCH($P262,Settings!$A$11:$A$14,0)),""))</f>
        <v/>
      </c>
      <c r="R262" s="5" t="str">
        <f t="shared" ref="R262:R305" si="13">IF(OR($C262="",$O262=""),"",$O262-$C262)</f>
        <v/>
      </c>
      <c r="S262" s="5" t="str">
        <f>IF(OR($C262="",$O262=""),"",NETWORKDAYS.INTL($C262,$O262,Settings!$B$7)-1)</f>
        <v/>
      </c>
      <c r="T262" s="5" t="str">
        <f>IF($S262="","",IF($S262&lt;=Settings!$B$6,"نعم","متأخر"))</f>
        <v/>
      </c>
      <c r="U262" s="5" t="str">
        <f t="shared" ref="U262:U305" si="14">IF($D262="","",IF($P262="","قيد المراجعة",IF(OR($P262="A",$P262="B"),"مقبولة",IF($P262="C","يعاد التقديم","مرفوضة"))))</f>
        <v/>
      </c>
      <c r="V262" s="14"/>
      <c r="W262" s="12"/>
    </row>
    <row r="263" spans="1:23" ht="18" x14ac:dyDescent="0.25">
      <c r="A263" s="5" t="str">
        <f t="shared" si="12"/>
        <v/>
      </c>
      <c r="B263" s="12"/>
      <c r="C263" s="13"/>
      <c r="D263" s="14"/>
      <c r="E263" s="15" t="str">
        <f>IF($D263="","",IFERROR(INDEX(Requirements!$A$5:$A$55,MATCH($D263,Requirements!$D$5:$D$55,0)),"غير موجودة"))</f>
        <v/>
      </c>
      <c r="F263" s="16" t="str">
        <f>IF($D263="","",IFERROR(INDEX(Requirements!$R$5:$R$55,MATCH($D263,Requirements!$D$5:$D$55,0)),""))</f>
        <v/>
      </c>
      <c r="G263" s="16" t="str">
        <f>IF($D263="","",IFERROR(INDEX(Requirements!$K$5:$K$55,MATCH($D263,Requirements!$D$5:$D$55,0))&amp;CHAR(10)&amp;"المعدل: "&amp;INDEX(Requirements!$L$5:$L$55,MATCH($D263,Requirements!$D$5:$D$55,0))&amp;CHAR(10)&amp;"القبول: "&amp;INDEX(Requirements!$M$5:$M$55,MATCH($D263,Requirements!$D$5:$D$55,0)),""))</f>
        <v/>
      </c>
      <c r="H263" s="12"/>
      <c r="I263" s="12"/>
      <c r="J263" s="12"/>
      <c r="K263" s="12"/>
      <c r="L263" s="12"/>
      <c r="M263" s="12"/>
      <c r="N263" s="13"/>
      <c r="O263" s="13"/>
      <c r="P263" s="12"/>
      <c r="Q263" s="15" t="str">
        <f>IF($P263="","",IFERROR(INDEX(Settings!$B$11:$B$14,MATCH($P263,Settings!$A$11:$A$14,0)),""))</f>
        <v/>
      </c>
      <c r="R263" s="5" t="str">
        <f t="shared" si="13"/>
        <v/>
      </c>
      <c r="S263" s="5" t="str">
        <f>IF(OR($C263="",$O263=""),"",NETWORKDAYS.INTL($C263,$O263,Settings!$B$7)-1)</f>
        <v/>
      </c>
      <c r="T263" s="5" t="str">
        <f>IF($S263="","",IF($S263&lt;=Settings!$B$6,"نعم","متأخر"))</f>
        <v/>
      </c>
      <c r="U263" s="5" t="str">
        <f t="shared" si="14"/>
        <v/>
      </c>
      <c r="V263" s="14"/>
      <c r="W263" s="12"/>
    </row>
    <row r="264" spans="1:23" ht="18" x14ac:dyDescent="0.25">
      <c r="A264" s="5" t="str">
        <f t="shared" si="12"/>
        <v/>
      </c>
      <c r="B264" s="12"/>
      <c r="C264" s="13"/>
      <c r="D264" s="14"/>
      <c r="E264" s="15" t="str">
        <f>IF($D264="","",IFERROR(INDEX(Requirements!$A$5:$A$55,MATCH($D264,Requirements!$D$5:$D$55,0)),"غير موجودة"))</f>
        <v/>
      </c>
      <c r="F264" s="16" t="str">
        <f>IF($D264="","",IFERROR(INDEX(Requirements!$R$5:$R$55,MATCH($D264,Requirements!$D$5:$D$55,0)),""))</f>
        <v/>
      </c>
      <c r="G264" s="16" t="str">
        <f>IF($D264="","",IFERROR(INDEX(Requirements!$K$5:$K$55,MATCH($D264,Requirements!$D$5:$D$55,0))&amp;CHAR(10)&amp;"المعدل: "&amp;INDEX(Requirements!$L$5:$L$55,MATCH($D264,Requirements!$D$5:$D$55,0))&amp;CHAR(10)&amp;"القبول: "&amp;INDEX(Requirements!$M$5:$M$55,MATCH($D264,Requirements!$D$5:$D$55,0)),""))</f>
        <v/>
      </c>
      <c r="H264" s="12"/>
      <c r="I264" s="12"/>
      <c r="J264" s="12"/>
      <c r="K264" s="12"/>
      <c r="L264" s="12"/>
      <c r="M264" s="12"/>
      <c r="N264" s="13"/>
      <c r="O264" s="13"/>
      <c r="P264" s="12"/>
      <c r="Q264" s="15" t="str">
        <f>IF($P264="","",IFERROR(INDEX(Settings!$B$11:$B$14,MATCH($P264,Settings!$A$11:$A$14,0)),""))</f>
        <v/>
      </c>
      <c r="R264" s="5" t="str">
        <f t="shared" si="13"/>
        <v/>
      </c>
      <c r="S264" s="5" t="str">
        <f>IF(OR($C264="",$O264=""),"",NETWORKDAYS.INTL($C264,$O264,Settings!$B$7)-1)</f>
        <v/>
      </c>
      <c r="T264" s="5" t="str">
        <f>IF($S264="","",IF($S264&lt;=Settings!$B$6,"نعم","متأخر"))</f>
        <v/>
      </c>
      <c r="U264" s="5" t="str">
        <f t="shared" si="14"/>
        <v/>
      </c>
      <c r="V264" s="14"/>
      <c r="W264" s="12"/>
    </row>
    <row r="265" spans="1:23" ht="18" x14ac:dyDescent="0.25">
      <c r="A265" s="5" t="str">
        <f t="shared" si="12"/>
        <v/>
      </c>
      <c r="B265" s="12"/>
      <c r="C265" s="13"/>
      <c r="D265" s="14"/>
      <c r="E265" s="15" t="str">
        <f>IF($D265="","",IFERROR(INDEX(Requirements!$A$5:$A$55,MATCH($D265,Requirements!$D$5:$D$55,0)),"غير موجودة"))</f>
        <v/>
      </c>
      <c r="F265" s="16" t="str">
        <f>IF($D265="","",IFERROR(INDEX(Requirements!$R$5:$R$55,MATCH($D265,Requirements!$D$5:$D$55,0)),""))</f>
        <v/>
      </c>
      <c r="G265" s="16" t="str">
        <f>IF($D265="","",IFERROR(INDEX(Requirements!$K$5:$K$55,MATCH($D265,Requirements!$D$5:$D$55,0))&amp;CHAR(10)&amp;"المعدل: "&amp;INDEX(Requirements!$L$5:$L$55,MATCH($D265,Requirements!$D$5:$D$55,0))&amp;CHAR(10)&amp;"القبول: "&amp;INDEX(Requirements!$M$5:$M$55,MATCH($D265,Requirements!$D$5:$D$55,0)),""))</f>
        <v/>
      </c>
      <c r="H265" s="12"/>
      <c r="I265" s="12"/>
      <c r="J265" s="12"/>
      <c r="K265" s="12"/>
      <c r="L265" s="12"/>
      <c r="M265" s="12"/>
      <c r="N265" s="13"/>
      <c r="O265" s="13"/>
      <c r="P265" s="12"/>
      <c r="Q265" s="15" t="str">
        <f>IF($P265="","",IFERROR(INDEX(Settings!$B$11:$B$14,MATCH($P265,Settings!$A$11:$A$14,0)),""))</f>
        <v/>
      </c>
      <c r="R265" s="5" t="str">
        <f t="shared" si="13"/>
        <v/>
      </c>
      <c r="S265" s="5" t="str">
        <f>IF(OR($C265="",$O265=""),"",NETWORKDAYS.INTL($C265,$O265,Settings!$B$7)-1)</f>
        <v/>
      </c>
      <c r="T265" s="5" t="str">
        <f>IF($S265="","",IF($S265&lt;=Settings!$B$6,"نعم","متأخر"))</f>
        <v/>
      </c>
      <c r="U265" s="5" t="str">
        <f t="shared" si="14"/>
        <v/>
      </c>
      <c r="V265" s="14"/>
      <c r="W265" s="12"/>
    </row>
    <row r="266" spans="1:23" ht="18" x14ac:dyDescent="0.25">
      <c r="A266" s="5" t="str">
        <f t="shared" si="12"/>
        <v/>
      </c>
      <c r="B266" s="12"/>
      <c r="C266" s="13"/>
      <c r="D266" s="14"/>
      <c r="E266" s="15" t="str">
        <f>IF($D266="","",IFERROR(INDEX(Requirements!$A$5:$A$55,MATCH($D266,Requirements!$D$5:$D$55,0)),"غير موجودة"))</f>
        <v/>
      </c>
      <c r="F266" s="16" t="str">
        <f>IF($D266="","",IFERROR(INDEX(Requirements!$R$5:$R$55,MATCH($D266,Requirements!$D$5:$D$55,0)),""))</f>
        <v/>
      </c>
      <c r="G266" s="16" t="str">
        <f>IF($D266="","",IFERROR(INDEX(Requirements!$K$5:$K$55,MATCH($D266,Requirements!$D$5:$D$55,0))&amp;CHAR(10)&amp;"المعدل: "&amp;INDEX(Requirements!$L$5:$L$55,MATCH($D266,Requirements!$D$5:$D$55,0))&amp;CHAR(10)&amp;"القبول: "&amp;INDEX(Requirements!$M$5:$M$55,MATCH($D266,Requirements!$D$5:$D$55,0)),""))</f>
        <v/>
      </c>
      <c r="H266" s="12"/>
      <c r="I266" s="12"/>
      <c r="J266" s="12"/>
      <c r="K266" s="12"/>
      <c r="L266" s="12"/>
      <c r="M266" s="12"/>
      <c r="N266" s="13"/>
      <c r="O266" s="13"/>
      <c r="P266" s="12"/>
      <c r="Q266" s="15" t="str">
        <f>IF($P266="","",IFERROR(INDEX(Settings!$B$11:$B$14,MATCH($P266,Settings!$A$11:$A$14,0)),""))</f>
        <v/>
      </c>
      <c r="R266" s="5" t="str">
        <f t="shared" si="13"/>
        <v/>
      </c>
      <c r="S266" s="5" t="str">
        <f>IF(OR($C266="",$O266=""),"",NETWORKDAYS.INTL($C266,$O266,Settings!$B$7)-1)</f>
        <v/>
      </c>
      <c r="T266" s="5" t="str">
        <f>IF($S266="","",IF($S266&lt;=Settings!$B$6,"نعم","متأخر"))</f>
        <v/>
      </c>
      <c r="U266" s="5" t="str">
        <f t="shared" si="14"/>
        <v/>
      </c>
      <c r="V266" s="14"/>
      <c r="W266" s="12"/>
    </row>
    <row r="267" spans="1:23" ht="18" x14ac:dyDescent="0.25">
      <c r="A267" s="5" t="str">
        <f t="shared" si="12"/>
        <v/>
      </c>
      <c r="B267" s="12"/>
      <c r="C267" s="13"/>
      <c r="D267" s="14"/>
      <c r="E267" s="15" t="str">
        <f>IF($D267="","",IFERROR(INDEX(Requirements!$A$5:$A$55,MATCH($D267,Requirements!$D$5:$D$55,0)),"غير موجودة"))</f>
        <v/>
      </c>
      <c r="F267" s="16" t="str">
        <f>IF($D267="","",IFERROR(INDEX(Requirements!$R$5:$R$55,MATCH($D267,Requirements!$D$5:$D$55,0)),""))</f>
        <v/>
      </c>
      <c r="G267" s="16" t="str">
        <f>IF($D267="","",IFERROR(INDEX(Requirements!$K$5:$K$55,MATCH($D267,Requirements!$D$5:$D$55,0))&amp;CHAR(10)&amp;"المعدل: "&amp;INDEX(Requirements!$L$5:$L$55,MATCH($D267,Requirements!$D$5:$D$55,0))&amp;CHAR(10)&amp;"القبول: "&amp;INDEX(Requirements!$M$5:$M$55,MATCH($D267,Requirements!$D$5:$D$55,0)),""))</f>
        <v/>
      </c>
      <c r="H267" s="12"/>
      <c r="I267" s="12"/>
      <c r="J267" s="12"/>
      <c r="K267" s="12"/>
      <c r="L267" s="12"/>
      <c r="M267" s="12"/>
      <c r="N267" s="13"/>
      <c r="O267" s="13"/>
      <c r="P267" s="12"/>
      <c r="Q267" s="15" t="str">
        <f>IF($P267="","",IFERROR(INDEX(Settings!$B$11:$B$14,MATCH($P267,Settings!$A$11:$A$14,0)),""))</f>
        <v/>
      </c>
      <c r="R267" s="5" t="str">
        <f t="shared" si="13"/>
        <v/>
      </c>
      <c r="S267" s="5" t="str">
        <f>IF(OR($C267="",$O267=""),"",NETWORKDAYS.INTL($C267,$O267,Settings!$B$7)-1)</f>
        <v/>
      </c>
      <c r="T267" s="5" t="str">
        <f>IF($S267="","",IF($S267&lt;=Settings!$B$6,"نعم","متأخر"))</f>
        <v/>
      </c>
      <c r="U267" s="5" t="str">
        <f t="shared" si="14"/>
        <v/>
      </c>
      <c r="V267" s="14"/>
      <c r="W267" s="12"/>
    </row>
    <row r="268" spans="1:23" ht="18" x14ac:dyDescent="0.25">
      <c r="A268" s="5" t="str">
        <f t="shared" si="12"/>
        <v/>
      </c>
      <c r="B268" s="12"/>
      <c r="C268" s="13"/>
      <c r="D268" s="14"/>
      <c r="E268" s="15" t="str">
        <f>IF($D268="","",IFERROR(INDEX(Requirements!$A$5:$A$55,MATCH($D268,Requirements!$D$5:$D$55,0)),"غير موجودة"))</f>
        <v/>
      </c>
      <c r="F268" s="16" t="str">
        <f>IF($D268="","",IFERROR(INDEX(Requirements!$R$5:$R$55,MATCH($D268,Requirements!$D$5:$D$55,0)),""))</f>
        <v/>
      </c>
      <c r="G268" s="16" t="str">
        <f>IF($D268="","",IFERROR(INDEX(Requirements!$K$5:$K$55,MATCH($D268,Requirements!$D$5:$D$55,0))&amp;CHAR(10)&amp;"المعدل: "&amp;INDEX(Requirements!$L$5:$L$55,MATCH($D268,Requirements!$D$5:$D$55,0))&amp;CHAR(10)&amp;"القبول: "&amp;INDEX(Requirements!$M$5:$M$55,MATCH($D268,Requirements!$D$5:$D$55,0)),""))</f>
        <v/>
      </c>
      <c r="H268" s="12"/>
      <c r="I268" s="12"/>
      <c r="J268" s="12"/>
      <c r="K268" s="12"/>
      <c r="L268" s="12"/>
      <c r="M268" s="12"/>
      <c r="N268" s="13"/>
      <c r="O268" s="13"/>
      <c r="P268" s="12"/>
      <c r="Q268" s="15" t="str">
        <f>IF($P268="","",IFERROR(INDEX(Settings!$B$11:$B$14,MATCH($P268,Settings!$A$11:$A$14,0)),""))</f>
        <v/>
      </c>
      <c r="R268" s="5" t="str">
        <f t="shared" si="13"/>
        <v/>
      </c>
      <c r="S268" s="5" t="str">
        <f>IF(OR($C268="",$O268=""),"",NETWORKDAYS.INTL($C268,$O268,Settings!$B$7)-1)</f>
        <v/>
      </c>
      <c r="T268" s="5" t="str">
        <f>IF($S268="","",IF($S268&lt;=Settings!$B$6,"نعم","متأخر"))</f>
        <v/>
      </c>
      <c r="U268" s="5" t="str">
        <f t="shared" si="14"/>
        <v/>
      </c>
      <c r="V268" s="14"/>
      <c r="W268" s="12"/>
    </row>
    <row r="269" spans="1:23" ht="18" x14ac:dyDescent="0.25">
      <c r="A269" s="5" t="str">
        <f t="shared" si="12"/>
        <v/>
      </c>
      <c r="B269" s="12"/>
      <c r="C269" s="13"/>
      <c r="D269" s="14"/>
      <c r="E269" s="15" t="str">
        <f>IF($D269="","",IFERROR(INDEX(Requirements!$A$5:$A$55,MATCH($D269,Requirements!$D$5:$D$55,0)),"غير موجودة"))</f>
        <v/>
      </c>
      <c r="F269" s="16" t="str">
        <f>IF($D269="","",IFERROR(INDEX(Requirements!$R$5:$R$55,MATCH($D269,Requirements!$D$5:$D$55,0)),""))</f>
        <v/>
      </c>
      <c r="G269" s="16" t="str">
        <f>IF($D269="","",IFERROR(INDEX(Requirements!$K$5:$K$55,MATCH($D269,Requirements!$D$5:$D$55,0))&amp;CHAR(10)&amp;"المعدل: "&amp;INDEX(Requirements!$L$5:$L$55,MATCH($D269,Requirements!$D$5:$D$55,0))&amp;CHAR(10)&amp;"القبول: "&amp;INDEX(Requirements!$M$5:$M$55,MATCH($D269,Requirements!$D$5:$D$55,0)),""))</f>
        <v/>
      </c>
      <c r="H269" s="12"/>
      <c r="I269" s="12"/>
      <c r="J269" s="12"/>
      <c r="K269" s="12"/>
      <c r="L269" s="12"/>
      <c r="M269" s="12"/>
      <c r="N269" s="13"/>
      <c r="O269" s="13"/>
      <c r="P269" s="12"/>
      <c r="Q269" s="15" t="str">
        <f>IF($P269="","",IFERROR(INDEX(Settings!$B$11:$B$14,MATCH($P269,Settings!$A$11:$A$14,0)),""))</f>
        <v/>
      </c>
      <c r="R269" s="5" t="str">
        <f t="shared" si="13"/>
        <v/>
      </c>
      <c r="S269" s="5" t="str">
        <f>IF(OR($C269="",$O269=""),"",NETWORKDAYS.INTL($C269,$O269,Settings!$B$7)-1)</f>
        <v/>
      </c>
      <c r="T269" s="5" t="str">
        <f>IF($S269="","",IF($S269&lt;=Settings!$B$6,"نعم","متأخر"))</f>
        <v/>
      </c>
      <c r="U269" s="5" t="str">
        <f t="shared" si="14"/>
        <v/>
      </c>
      <c r="V269" s="14"/>
      <c r="W269" s="12"/>
    </row>
    <row r="270" spans="1:23" ht="18" x14ac:dyDescent="0.25">
      <c r="A270" s="5" t="str">
        <f t="shared" si="12"/>
        <v/>
      </c>
      <c r="B270" s="12"/>
      <c r="C270" s="13"/>
      <c r="D270" s="14"/>
      <c r="E270" s="15" t="str">
        <f>IF($D270="","",IFERROR(INDEX(Requirements!$A$5:$A$55,MATCH($D270,Requirements!$D$5:$D$55,0)),"غير موجودة"))</f>
        <v/>
      </c>
      <c r="F270" s="16" t="str">
        <f>IF($D270="","",IFERROR(INDEX(Requirements!$R$5:$R$55,MATCH($D270,Requirements!$D$5:$D$55,0)),""))</f>
        <v/>
      </c>
      <c r="G270" s="16" t="str">
        <f>IF($D270="","",IFERROR(INDEX(Requirements!$K$5:$K$55,MATCH($D270,Requirements!$D$5:$D$55,0))&amp;CHAR(10)&amp;"المعدل: "&amp;INDEX(Requirements!$L$5:$L$55,MATCH($D270,Requirements!$D$5:$D$55,0))&amp;CHAR(10)&amp;"القبول: "&amp;INDEX(Requirements!$M$5:$M$55,MATCH($D270,Requirements!$D$5:$D$55,0)),""))</f>
        <v/>
      </c>
      <c r="H270" s="12"/>
      <c r="I270" s="12"/>
      <c r="J270" s="12"/>
      <c r="K270" s="12"/>
      <c r="L270" s="12"/>
      <c r="M270" s="12"/>
      <c r="N270" s="13"/>
      <c r="O270" s="13"/>
      <c r="P270" s="12"/>
      <c r="Q270" s="15" t="str">
        <f>IF($P270="","",IFERROR(INDEX(Settings!$B$11:$B$14,MATCH($P270,Settings!$A$11:$A$14,0)),""))</f>
        <v/>
      </c>
      <c r="R270" s="5" t="str">
        <f t="shared" si="13"/>
        <v/>
      </c>
      <c r="S270" s="5" t="str">
        <f>IF(OR($C270="",$O270=""),"",NETWORKDAYS.INTL($C270,$O270,Settings!$B$7)-1)</f>
        <v/>
      </c>
      <c r="T270" s="5" t="str">
        <f>IF($S270="","",IF($S270&lt;=Settings!$B$6,"نعم","متأخر"))</f>
        <v/>
      </c>
      <c r="U270" s="5" t="str">
        <f t="shared" si="14"/>
        <v/>
      </c>
      <c r="V270" s="14"/>
      <c r="W270" s="12"/>
    </row>
    <row r="271" spans="1:23" ht="18" x14ac:dyDescent="0.25">
      <c r="A271" s="5" t="str">
        <f t="shared" si="12"/>
        <v/>
      </c>
      <c r="B271" s="12"/>
      <c r="C271" s="13"/>
      <c r="D271" s="14"/>
      <c r="E271" s="15" t="str">
        <f>IF($D271="","",IFERROR(INDEX(Requirements!$A$5:$A$55,MATCH($D271,Requirements!$D$5:$D$55,0)),"غير موجودة"))</f>
        <v/>
      </c>
      <c r="F271" s="16" t="str">
        <f>IF($D271="","",IFERROR(INDEX(Requirements!$R$5:$R$55,MATCH($D271,Requirements!$D$5:$D$55,0)),""))</f>
        <v/>
      </c>
      <c r="G271" s="16" t="str">
        <f>IF($D271="","",IFERROR(INDEX(Requirements!$K$5:$K$55,MATCH($D271,Requirements!$D$5:$D$55,0))&amp;CHAR(10)&amp;"المعدل: "&amp;INDEX(Requirements!$L$5:$L$55,MATCH($D271,Requirements!$D$5:$D$55,0))&amp;CHAR(10)&amp;"القبول: "&amp;INDEX(Requirements!$M$5:$M$55,MATCH($D271,Requirements!$D$5:$D$55,0)),""))</f>
        <v/>
      </c>
      <c r="H271" s="12"/>
      <c r="I271" s="12"/>
      <c r="J271" s="12"/>
      <c r="K271" s="12"/>
      <c r="L271" s="12"/>
      <c r="M271" s="12"/>
      <c r="N271" s="13"/>
      <c r="O271" s="13"/>
      <c r="P271" s="12"/>
      <c r="Q271" s="15" t="str">
        <f>IF($P271="","",IFERROR(INDEX(Settings!$B$11:$B$14,MATCH($P271,Settings!$A$11:$A$14,0)),""))</f>
        <v/>
      </c>
      <c r="R271" s="5" t="str">
        <f t="shared" si="13"/>
        <v/>
      </c>
      <c r="S271" s="5" t="str">
        <f>IF(OR($C271="",$O271=""),"",NETWORKDAYS.INTL($C271,$O271,Settings!$B$7)-1)</f>
        <v/>
      </c>
      <c r="T271" s="5" t="str">
        <f>IF($S271="","",IF($S271&lt;=Settings!$B$6,"نعم","متأخر"))</f>
        <v/>
      </c>
      <c r="U271" s="5" t="str">
        <f t="shared" si="14"/>
        <v/>
      </c>
      <c r="V271" s="14"/>
      <c r="W271" s="12"/>
    </row>
    <row r="272" spans="1:23" ht="18" x14ac:dyDescent="0.25">
      <c r="A272" s="5" t="str">
        <f t="shared" si="12"/>
        <v/>
      </c>
      <c r="B272" s="12"/>
      <c r="C272" s="13"/>
      <c r="D272" s="14"/>
      <c r="E272" s="15" t="str">
        <f>IF($D272="","",IFERROR(INDEX(Requirements!$A$5:$A$55,MATCH($D272,Requirements!$D$5:$D$55,0)),"غير موجودة"))</f>
        <v/>
      </c>
      <c r="F272" s="16" t="str">
        <f>IF($D272="","",IFERROR(INDEX(Requirements!$R$5:$R$55,MATCH($D272,Requirements!$D$5:$D$55,0)),""))</f>
        <v/>
      </c>
      <c r="G272" s="16" t="str">
        <f>IF($D272="","",IFERROR(INDEX(Requirements!$K$5:$K$55,MATCH($D272,Requirements!$D$5:$D$55,0))&amp;CHAR(10)&amp;"المعدل: "&amp;INDEX(Requirements!$L$5:$L$55,MATCH($D272,Requirements!$D$5:$D$55,0))&amp;CHAR(10)&amp;"القبول: "&amp;INDEX(Requirements!$M$5:$M$55,MATCH($D272,Requirements!$D$5:$D$55,0)),""))</f>
        <v/>
      </c>
      <c r="H272" s="12"/>
      <c r="I272" s="12"/>
      <c r="J272" s="12"/>
      <c r="K272" s="12"/>
      <c r="L272" s="12"/>
      <c r="M272" s="12"/>
      <c r="N272" s="13"/>
      <c r="O272" s="13"/>
      <c r="P272" s="12"/>
      <c r="Q272" s="15" t="str">
        <f>IF($P272="","",IFERROR(INDEX(Settings!$B$11:$B$14,MATCH($P272,Settings!$A$11:$A$14,0)),""))</f>
        <v/>
      </c>
      <c r="R272" s="5" t="str">
        <f t="shared" si="13"/>
        <v/>
      </c>
      <c r="S272" s="5" t="str">
        <f>IF(OR($C272="",$O272=""),"",NETWORKDAYS.INTL($C272,$O272,Settings!$B$7)-1)</f>
        <v/>
      </c>
      <c r="T272" s="5" t="str">
        <f>IF($S272="","",IF($S272&lt;=Settings!$B$6,"نعم","متأخر"))</f>
        <v/>
      </c>
      <c r="U272" s="5" t="str">
        <f t="shared" si="14"/>
        <v/>
      </c>
      <c r="V272" s="14"/>
      <c r="W272" s="12"/>
    </row>
    <row r="273" spans="1:23" ht="18" x14ac:dyDescent="0.25">
      <c r="A273" s="5" t="str">
        <f t="shared" si="12"/>
        <v/>
      </c>
      <c r="B273" s="12"/>
      <c r="C273" s="13"/>
      <c r="D273" s="14"/>
      <c r="E273" s="15" t="str">
        <f>IF($D273="","",IFERROR(INDEX(Requirements!$A$5:$A$55,MATCH($D273,Requirements!$D$5:$D$55,0)),"غير موجودة"))</f>
        <v/>
      </c>
      <c r="F273" s="16" t="str">
        <f>IF($D273="","",IFERROR(INDEX(Requirements!$R$5:$R$55,MATCH($D273,Requirements!$D$5:$D$55,0)),""))</f>
        <v/>
      </c>
      <c r="G273" s="16" t="str">
        <f>IF($D273="","",IFERROR(INDEX(Requirements!$K$5:$K$55,MATCH($D273,Requirements!$D$5:$D$55,0))&amp;CHAR(10)&amp;"المعدل: "&amp;INDEX(Requirements!$L$5:$L$55,MATCH($D273,Requirements!$D$5:$D$55,0))&amp;CHAR(10)&amp;"القبول: "&amp;INDEX(Requirements!$M$5:$M$55,MATCH($D273,Requirements!$D$5:$D$55,0)),""))</f>
        <v/>
      </c>
      <c r="H273" s="12"/>
      <c r="I273" s="12"/>
      <c r="J273" s="12"/>
      <c r="K273" s="12"/>
      <c r="L273" s="12"/>
      <c r="M273" s="12"/>
      <c r="N273" s="13"/>
      <c r="O273" s="13"/>
      <c r="P273" s="12"/>
      <c r="Q273" s="15" t="str">
        <f>IF($P273="","",IFERROR(INDEX(Settings!$B$11:$B$14,MATCH($P273,Settings!$A$11:$A$14,0)),""))</f>
        <v/>
      </c>
      <c r="R273" s="5" t="str">
        <f t="shared" si="13"/>
        <v/>
      </c>
      <c r="S273" s="5" t="str">
        <f>IF(OR($C273="",$O273=""),"",NETWORKDAYS.INTL($C273,$O273,Settings!$B$7)-1)</f>
        <v/>
      </c>
      <c r="T273" s="5" t="str">
        <f>IF($S273="","",IF($S273&lt;=Settings!$B$6,"نعم","متأخر"))</f>
        <v/>
      </c>
      <c r="U273" s="5" t="str">
        <f t="shared" si="14"/>
        <v/>
      </c>
      <c r="V273" s="14"/>
      <c r="W273" s="12"/>
    </row>
    <row r="274" spans="1:23" ht="18" x14ac:dyDescent="0.25">
      <c r="A274" s="5" t="str">
        <f t="shared" si="12"/>
        <v/>
      </c>
      <c r="B274" s="12"/>
      <c r="C274" s="13"/>
      <c r="D274" s="14"/>
      <c r="E274" s="15" t="str">
        <f>IF($D274="","",IFERROR(INDEX(Requirements!$A$5:$A$55,MATCH($D274,Requirements!$D$5:$D$55,0)),"غير موجودة"))</f>
        <v/>
      </c>
      <c r="F274" s="16" t="str">
        <f>IF($D274="","",IFERROR(INDEX(Requirements!$R$5:$R$55,MATCH($D274,Requirements!$D$5:$D$55,0)),""))</f>
        <v/>
      </c>
      <c r="G274" s="16" t="str">
        <f>IF($D274="","",IFERROR(INDEX(Requirements!$K$5:$K$55,MATCH($D274,Requirements!$D$5:$D$55,0))&amp;CHAR(10)&amp;"المعدل: "&amp;INDEX(Requirements!$L$5:$L$55,MATCH($D274,Requirements!$D$5:$D$55,0))&amp;CHAR(10)&amp;"القبول: "&amp;INDEX(Requirements!$M$5:$M$55,MATCH($D274,Requirements!$D$5:$D$55,0)),""))</f>
        <v/>
      </c>
      <c r="H274" s="12"/>
      <c r="I274" s="12"/>
      <c r="J274" s="12"/>
      <c r="K274" s="12"/>
      <c r="L274" s="12"/>
      <c r="M274" s="12"/>
      <c r="N274" s="13"/>
      <c r="O274" s="13"/>
      <c r="P274" s="12"/>
      <c r="Q274" s="15" t="str">
        <f>IF($P274="","",IFERROR(INDEX(Settings!$B$11:$B$14,MATCH($P274,Settings!$A$11:$A$14,0)),""))</f>
        <v/>
      </c>
      <c r="R274" s="5" t="str">
        <f t="shared" si="13"/>
        <v/>
      </c>
      <c r="S274" s="5" t="str">
        <f>IF(OR($C274="",$O274=""),"",NETWORKDAYS.INTL($C274,$O274,Settings!$B$7)-1)</f>
        <v/>
      </c>
      <c r="T274" s="5" t="str">
        <f>IF($S274="","",IF($S274&lt;=Settings!$B$6,"نعم","متأخر"))</f>
        <v/>
      </c>
      <c r="U274" s="5" t="str">
        <f t="shared" si="14"/>
        <v/>
      </c>
      <c r="V274" s="14"/>
      <c r="W274" s="12"/>
    </row>
    <row r="275" spans="1:23" ht="18" x14ac:dyDescent="0.25">
      <c r="A275" s="5" t="str">
        <f t="shared" si="12"/>
        <v/>
      </c>
      <c r="B275" s="12"/>
      <c r="C275" s="13"/>
      <c r="D275" s="14"/>
      <c r="E275" s="15" t="str">
        <f>IF($D275="","",IFERROR(INDEX(Requirements!$A$5:$A$55,MATCH($D275,Requirements!$D$5:$D$55,0)),"غير موجودة"))</f>
        <v/>
      </c>
      <c r="F275" s="16" t="str">
        <f>IF($D275="","",IFERROR(INDEX(Requirements!$R$5:$R$55,MATCH($D275,Requirements!$D$5:$D$55,0)),""))</f>
        <v/>
      </c>
      <c r="G275" s="16" t="str">
        <f>IF($D275="","",IFERROR(INDEX(Requirements!$K$5:$K$55,MATCH($D275,Requirements!$D$5:$D$55,0))&amp;CHAR(10)&amp;"المعدل: "&amp;INDEX(Requirements!$L$5:$L$55,MATCH($D275,Requirements!$D$5:$D$55,0))&amp;CHAR(10)&amp;"القبول: "&amp;INDEX(Requirements!$M$5:$M$55,MATCH($D275,Requirements!$D$5:$D$55,0)),""))</f>
        <v/>
      </c>
      <c r="H275" s="12"/>
      <c r="I275" s="12"/>
      <c r="J275" s="12"/>
      <c r="K275" s="12"/>
      <c r="L275" s="12"/>
      <c r="M275" s="12"/>
      <c r="N275" s="13"/>
      <c r="O275" s="13"/>
      <c r="P275" s="12"/>
      <c r="Q275" s="15" t="str">
        <f>IF($P275="","",IFERROR(INDEX(Settings!$B$11:$B$14,MATCH($P275,Settings!$A$11:$A$14,0)),""))</f>
        <v/>
      </c>
      <c r="R275" s="5" t="str">
        <f t="shared" si="13"/>
        <v/>
      </c>
      <c r="S275" s="5" t="str">
        <f>IF(OR($C275="",$O275=""),"",NETWORKDAYS.INTL($C275,$O275,Settings!$B$7)-1)</f>
        <v/>
      </c>
      <c r="T275" s="5" t="str">
        <f>IF($S275="","",IF($S275&lt;=Settings!$B$6,"نعم","متأخر"))</f>
        <v/>
      </c>
      <c r="U275" s="5" t="str">
        <f t="shared" si="14"/>
        <v/>
      </c>
      <c r="V275" s="14"/>
      <c r="W275" s="12"/>
    </row>
    <row r="276" spans="1:23" ht="18" x14ac:dyDescent="0.25">
      <c r="A276" s="5" t="str">
        <f t="shared" si="12"/>
        <v/>
      </c>
      <c r="B276" s="12"/>
      <c r="C276" s="13"/>
      <c r="D276" s="14"/>
      <c r="E276" s="15" t="str">
        <f>IF($D276="","",IFERROR(INDEX(Requirements!$A$5:$A$55,MATCH($D276,Requirements!$D$5:$D$55,0)),"غير موجودة"))</f>
        <v/>
      </c>
      <c r="F276" s="16" t="str">
        <f>IF($D276="","",IFERROR(INDEX(Requirements!$R$5:$R$55,MATCH($D276,Requirements!$D$5:$D$55,0)),""))</f>
        <v/>
      </c>
      <c r="G276" s="16" t="str">
        <f>IF($D276="","",IFERROR(INDEX(Requirements!$K$5:$K$55,MATCH($D276,Requirements!$D$5:$D$55,0))&amp;CHAR(10)&amp;"المعدل: "&amp;INDEX(Requirements!$L$5:$L$55,MATCH($D276,Requirements!$D$5:$D$55,0))&amp;CHAR(10)&amp;"القبول: "&amp;INDEX(Requirements!$M$5:$M$55,MATCH($D276,Requirements!$D$5:$D$55,0)),""))</f>
        <v/>
      </c>
      <c r="H276" s="12"/>
      <c r="I276" s="12"/>
      <c r="J276" s="12"/>
      <c r="K276" s="12"/>
      <c r="L276" s="12"/>
      <c r="M276" s="12"/>
      <c r="N276" s="13"/>
      <c r="O276" s="13"/>
      <c r="P276" s="12"/>
      <c r="Q276" s="15" t="str">
        <f>IF($P276="","",IFERROR(INDEX(Settings!$B$11:$B$14,MATCH($P276,Settings!$A$11:$A$14,0)),""))</f>
        <v/>
      </c>
      <c r="R276" s="5" t="str">
        <f t="shared" si="13"/>
        <v/>
      </c>
      <c r="S276" s="5" t="str">
        <f>IF(OR($C276="",$O276=""),"",NETWORKDAYS.INTL($C276,$O276,Settings!$B$7)-1)</f>
        <v/>
      </c>
      <c r="T276" s="5" t="str">
        <f>IF($S276="","",IF($S276&lt;=Settings!$B$6,"نعم","متأخر"))</f>
        <v/>
      </c>
      <c r="U276" s="5" t="str">
        <f t="shared" si="14"/>
        <v/>
      </c>
      <c r="V276" s="14"/>
      <c r="W276" s="12"/>
    </row>
    <row r="277" spans="1:23" ht="18" x14ac:dyDescent="0.25">
      <c r="A277" s="5" t="str">
        <f t="shared" si="12"/>
        <v/>
      </c>
      <c r="B277" s="12"/>
      <c r="C277" s="13"/>
      <c r="D277" s="14"/>
      <c r="E277" s="15" t="str">
        <f>IF($D277="","",IFERROR(INDEX(Requirements!$A$5:$A$55,MATCH($D277,Requirements!$D$5:$D$55,0)),"غير موجودة"))</f>
        <v/>
      </c>
      <c r="F277" s="16" t="str">
        <f>IF($D277="","",IFERROR(INDEX(Requirements!$R$5:$R$55,MATCH($D277,Requirements!$D$5:$D$55,0)),""))</f>
        <v/>
      </c>
      <c r="G277" s="16" t="str">
        <f>IF($D277="","",IFERROR(INDEX(Requirements!$K$5:$K$55,MATCH($D277,Requirements!$D$5:$D$55,0))&amp;CHAR(10)&amp;"المعدل: "&amp;INDEX(Requirements!$L$5:$L$55,MATCH($D277,Requirements!$D$5:$D$55,0))&amp;CHAR(10)&amp;"القبول: "&amp;INDEX(Requirements!$M$5:$M$55,MATCH($D277,Requirements!$D$5:$D$55,0)),""))</f>
        <v/>
      </c>
      <c r="H277" s="12"/>
      <c r="I277" s="12"/>
      <c r="J277" s="12"/>
      <c r="K277" s="12"/>
      <c r="L277" s="12"/>
      <c r="M277" s="12"/>
      <c r="N277" s="13"/>
      <c r="O277" s="13"/>
      <c r="P277" s="12"/>
      <c r="Q277" s="15" t="str">
        <f>IF($P277="","",IFERROR(INDEX(Settings!$B$11:$B$14,MATCH($P277,Settings!$A$11:$A$14,0)),""))</f>
        <v/>
      </c>
      <c r="R277" s="5" t="str">
        <f t="shared" si="13"/>
        <v/>
      </c>
      <c r="S277" s="5" t="str">
        <f>IF(OR($C277="",$O277=""),"",NETWORKDAYS.INTL($C277,$O277,Settings!$B$7)-1)</f>
        <v/>
      </c>
      <c r="T277" s="5" t="str">
        <f>IF($S277="","",IF($S277&lt;=Settings!$B$6,"نعم","متأخر"))</f>
        <v/>
      </c>
      <c r="U277" s="5" t="str">
        <f t="shared" si="14"/>
        <v/>
      </c>
      <c r="V277" s="14"/>
      <c r="W277" s="12"/>
    </row>
    <row r="278" spans="1:23" ht="18" x14ac:dyDescent="0.25">
      <c r="A278" s="5" t="str">
        <f t="shared" si="12"/>
        <v/>
      </c>
      <c r="B278" s="12"/>
      <c r="C278" s="13"/>
      <c r="D278" s="14"/>
      <c r="E278" s="15" t="str">
        <f>IF($D278="","",IFERROR(INDEX(Requirements!$A$5:$A$55,MATCH($D278,Requirements!$D$5:$D$55,0)),"غير موجودة"))</f>
        <v/>
      </c>
      <c r="F278" s="16" t="str">
        <f>IF($D278="","",IFERROR(INDEX(Requirements!$R$5:$R$55,MATCH($D278,Requirements!$D$5:$D$55,0)),""))</f>
        <v/>
      </c>
      <c r="G278" s="16" t="str">
        <f>IF($D278="","",IFERROR(INDEX(Requirements!$K$5:$K$55,MATCH($D278,Requirements!$D$5:$D$55,0))&amp;CHAR(10)&amp;"المعدل: "&amp;INDEX(Requirements!$L$5:$L$55,MATCH($D278,Requirements!$D$5:$D$55,0))&amp;CHAR(10)&amp;"القبول: "&amp;INDEX(Requirements!$M$5:$M$55,MATCH($D278,Requirements!$D$5:$D$55,0)),""))</f>
        <v/>
      </c>
      <c r="H278" s="12"/>
      <c r="I278" s="12"/>
      <c r="J278" s="12"/>
      <c r="K278" s="12"/>
      <c r="L278" s="12"/>
      <c r="M278" s="12"/>
      <c r="N278" s="13"/>
      <c r="O278" s="13"/>
      <c r="P278" s="12"/>
      <c r="Q278" s="15" t="str">
        <f>IF($P278="","",IFERROR(INDEX(Settings!$B$11:$B$14,MATCH($P278,Settings!$A$11:$A$14,0)),""))</f>
        <v/>
      </c>
      <c r="R278" s="5" t="str">
        <f t="shared" si="13"/>
        <v/>
      </c>
      <c r="S278" s="5" t="str">
        <f>IF(OR($C278="",$O278=""),"",NETWORKDAYS.INTL($C278,$O278,Settings!$B$7)-1)</f>
        <v/>
      </c>
      <c r="T278" s="5" t="str">
        <f>IF($S278="","",IF($S278&lt;=Settings!$B$6,"نعم","متأخر"))</f>
        <v/>
      </c>
      <c r="U278" s="5" t="str">
        <f t="shared" si="14"/>
        <v/>
      </c>
      <c r="V278" s="14"/>
      <c r="W278" s="12"/>
    </row>
    <row r="279" spans="1:23" ht="18" x14ac:dyDescent="0.25">
      <c r="A279" s="5" t="str">
        <f t="shared" si="12"/>
        <v/>
      </c>
      <c r="B279" s="12"/>
      <c r="C279" s="13"/>
      <c r="D279" s="14"/>
      <c r="E279" s="15" t="str">
        <f>IF($D279="","",IFERROR(INDEX(Requirements!$A$5:$A$55,MATCH($D279,Requirements!$D$5:$D$55,0)),"غير موجودة"))</f>
        <v/>
      </c>
      <c r="F279" s="16" t="str">
        <f>IF($D279="","",IFERROR(INDEX(Requirements!$R$5:$R$55,MATCH($D279,Requirements!$D$5:$D$55,0)),""))</f>
        <v/>
      </c>
      <c r="G279" s="16" t="str">
        <f>IF($D279="","",IFERROR(INDEX(Requirements!$K$5:$K$55,MATCH($D279,Requirements!$D$5:$D$55,0))&amp;CHAR(10)&amp;"المعدل: "&amp;INDEX(Requirements!$L$5:$L$55,MATCH($D279,Requirements!$D$5:$D$55,0))&amp;CHAR(10)&amp;"القبول: "&amp;INDEX(Requirements!$M$5:$M$55,MATCH($D279,Requirements!$D$5:$D$55,0)),""))</f>
        <v/>
      </c>
      <c r="H279" s="12"/>
      <c r="I279" s="12"/>
      <c r="J279" s="12"/>
      <c r="K279" s="12"/>
      <c r="L279" s="12"/>
      <c r="M279" s="12"/>
      <c r="N279" s="13"/>
      <c r="O279" s="13"/>
      <c r="P279" s="12"/>
      <c r="Q279" s="15" t="str">
        <f>IF($P279="","",IFERROR(INDEX(Settings!$B$11:$B$14,MATCH($P279,Settings!$A$11:$A$14,0)),""))</f>
        <v/>
      </c>
      <c r="R279" s="5" t="str">
        <f t="shared" si="13"/>
        <v/>
      </c>
      <c r="S279" s="5" t="str">
        <f>IF(OR($C279="",$O279=""),"",NETWORKDAYS.INTL($C279,$O279,Settings!$B$7)-1)</f>
        <v/>
      </c>
      <c r="T279" s="5" t="str">
        <f>IF($S279="","",IF($S279&lt;=Settings!$B$6,"نعم","متأخر"))</f>
        <v/>
      </c>
      <c r="U279" s="5" t="str">
        <f t="shared" si="14"/>
        <v/>
      </c>
      <c r="V279" s="14"/>
      <c r="W279" s="12"/>
    </row>
    <row r="280" spans="1:23" ht="18" x14ac:dyDescent="0.25">
      <c r="A280" s="5" t="str">
        <f t="shared" si="12"/>
        <v/>
      </c>
      <c r="B280" s="12"/>
      <c r="C280" s="13"/>
      <c r="D280" s="14"/>
      <c r="E280" s="15" t="str">
        <f>IF($D280="","",IFERROR(INDEX(Requirements!$A$5:$A$55,MATCH($D280,Requirements!$D$5:$D$55,0)),"غير موجودة"))</f>
        <v/>
      </c>
      <c r="F280" s="16" t="str">
        <f>IF($D280="","",IFERROR(INDEX(Requirements!$R$5:$R$55,MATCH($D280,Requirements!$D$5:$D$55,0)),""))</f>
        <v/>
      </c>
      <c r="G280" s="16" t="str">
        <f>IF($D280="","",IFERROR(INDEX(Requirements!$K$5:$K$55,MATCH($D280,Requirements!$D$5:$D$55,0))&amp;CHAR(10)&amp;"المعدل: "&amp;INDEX(Requirements!$L$5:$L$55,MATCH($D280,Requirements!$D$5:$D$55,0))&amp;CHAR(10)&amp;"القبول: "&amp;INDEX(Requirements!$M$5:$M$55,MATCH($D280,Requirements!$D$5:$D$55,0)),""))</f>
        <v/>
      </c>
      <c r="H280" s="12"/>
      <c r="I280" s="12"/>
      <c r="J280" s="12"/>
      <c r="K280" s="12"/>
      <c r="L280" s="12"/>
      <c r="M280" s="12"/>
      <c r="N280" s="13"/>
      <c r="O280" s="13"/>
      <c r="P280" s="12"/>
      <c r="Q280" s="15" t="str">
        <f>IF($P280="","",IFERROR(INDEX(Settings!$B$11:$B$14,MATCH($P280,Settings!$A$11:$A$14,0)),""))</f>
        <v/>
      </c>
      <c r="R280" s="5" t="str">
        <f t="shared" si="13"/>
        <v/>
      </c>
      <c r="S280" s="5" t="str">
        <f>IF(OR($C280="",$O280=""),"",NETWORKDAYS.INTL($C280,$O280,Settings!$B$7)-1)</f>
        <v/>
      </c>
      <c r="T280" s="5" t="str">
        <f>IF($S280="","",IF($S280&lt;=Settings!$B$6,"نعم","متأخر"))</f>
        <v/>
      </c>
      <c r="U280" s="5" t="str">
        <f t="shared" si="14"/>
        <v/>
      </c>
      <c r="V280" s="14"/>
      <c r="W280" s="12"/>
    </row>
    <row r="281" spans="1:23" ht="18" x14ac:dyDescent="0.25">
      <c r="A281" s="5" t="str">
        <f t="shared" si="12"/>
        <v/>
      </c>
      <c r="B281" s="12"/>
      <c r="C281" s="13"/>
      <c r="D281" s="14"/>
      <c r="E281" s="15" t="str">
        <f>IF($D281="","",IFERROR(INDEX(Requirements!$A$5:$A$55,MATCH($D281,Requirements!$D$5:$D$55,0)),"غير موجودة"))</f>
        <v/>
      </c>
      <c r="F281" s="16" t="str">
        <f>IF($D281="","",IFERROR(INDEX(Requirements!$R$5:$R$55,MATCH($D281,Requirements!$D$5:$D$55,0)),""))</f>
        <v/>
      </c>
      <c r="G281" s="16" t="str">
        <f>IF($D281="","",IFERROR(INDEX(Requirements!$K$5:$K$55,MATCH($D281,Requirements!$D$5:$D$55,0))&amp;CHAR(10)&amp;"المعدل: "&amp;INDEX(Requirements!$L$5:$L$55,MATCH($D281,Requirements!$D$5:$D$55,0))&amp;CHAR(10)&amp;"القبول: "&amp;INDEX(Requirements!$M$5:$M$55,MATCH($D281,Requirements!$D$5:$D$55,0)),""))</f>
        <v/>
      </c>
      <c r="H281" s="12"/>
      <c r="I281" s="12"/>
      <c r="J281" s="12"/>
      <c r="K281" s="12"/>
      <c r="L281" s="12"/>
      <c r="M281" s="12"/>
      <c r="N281" s="13"/>
      <c r="O281" s="13"/>
      <c r="P281" s="12"/>
      <c r="Q281" s="15" t="str">
        <f>IF($P281="","",IFERROR(INDEX(Settings!$B$11:$B$14,MATCH($P281,Settings!$A$11:$A$14,0)),""))</f>
        <v/>
      </c>
      <c r="R281" s="5" t="str">
        <f t="shared" si="13"/>
        <v/>
      </c>
      <c r="S281" s="5" t="str">
        <f>IF(OR($C281="",$O281=""),"",NETWORKDAYS.INTL($C281,$O281,Settings!$B$7)-1)</f>
        <v/>
      </c>
      <c r="T281" s="5" t="str">
        <f>IF($S281="","",IF($S281&lt;=Settings!$B$6,"نعم","متأخر"))</f>
        <v/>
      </c>
      <c r="U281" s="5" t="str">
        <f t="shared" si="14"/>
        <v/>
      </c>
      <c r="V281" s="14"/>
      <c r="W281" s="12"/>
    </row>
    <row r="282" spans="1:23" ht="18" x14ac:dyDescent="0.25">
      <c r="A282" s="5" t="str">
        <f t="shared" si="12"/>
        <v/>
      </c>
      <c r="B282" s="12"/>
      <c r="C282" s="13"/>
      <c r="D282" s="14"/>
      <c r="E282" s="15" t="str">
        <f>IF($D282="","",IFERROR(INDEX(Requirements!$A$5:$A$55,MATCH($D282,Requirements!$D$5:$D$55,0)),"غير موجودة"))</f>
        <v/>
      </c>
      <c r="F282" s="16" t="str">
        <f>IF($D282="","",IFERROR(INDEX(Requirements!$R$5:$R$55,MATCH($D282,Requirements!$D$5:$D$55,0)),""))</f>
        <v/>
      </c>
      <c r="G282" s="16" t="str">
        <f>IF($D282="","",IFERROR(INDEX(Requirements!$K$5:$K$55,MATCH($D282,Requirements!$D$5:$D$55,0))&amp;CHAR(10)&amp;"المعدل: "&amp;INDEX(Requirements!$L$5:$L$55,MATCH($D282,Requirements!$D$5:$D$55,0))&amp;CHAR(10)&amp;"القبول: "&amp;INDEX(Requirements!$M$5:$M$55,MATCH($D282,Requirements!$D$5:$D$55,0)),""))</f>
        <v/>
      </c>
      <c r="H282" s="12"/>
      <c r="I282" s="12"/>
      <c r="J282" s="12"/>
      <c r="K282" s="12"/>
      <c r="L282" s="12"/>
      <c r="M282" s="12"/>
      <c r="N282" s="13"/>
      <c r="O282" s="13"/>
      <c r="P282" s="12"/>
      <c r="Q282" s="15" t="str">
        <f>IF($P282="","",IFERROR(INDEX(Settings!$B$11:$B$14,MATCH($P282,Settings!$A$11:$A$14,0)),""))</f>
        <v/>
      </c>
      <c r="R282" s="5" t="str">
        <f t="shared" si="13"/>
        <v/>
      </c>
      <c r="S282" s="5" t="str">
        <f>IF(OR($C282="",$O282=""),"",NETWORKDAYS.INTL($C282,$O282,Settings!$B$7)-1)</f>
        <v/>
      </c>
      <c r="T282" s="5" t="str">
        <f>IF($S282="","",IF($S282&lt;=Settings!$B$6,"نعم","متأخر"))</f>
        <v/>
      </c>
      <c r="U282" s="5" t="str">
        <f t="shared" si="14"/>
        <v/>
      </c>
      <c r="V282" s="14"/>
      <c r="W282" s="12"/>
    </row>
    <row r="283" spans="1:23" ht="18" x14ac:dyDescent="0.25">
      <c r="A283" s="5" t="str">
        <f t="shared" si="12"/>
        <v/>
      </c>
      <c r="B283" s="12"/>
      <c r="C283" s="13"/>
      <c r="D283" s="14"/>
      <c r="E283" s="15" t="str">
        <f>IF($D283="","",IFERROR(INDEX(Requirements!$A$5:$A$55,MATCH($D283,Requirements!$D$5:$D$55,0)),"غير موجودة"))</f>
        <v/>
      </c>
      <c r="F283" s="16" t="str">
        <f>IF($D283="","",IFERROR(INDEX(Requirements!$R$5:$R$55,MATCH($D283,Requirements!$D$5:$D$55,0)),""))</f>
        <v/>
      </c>
      <c r="G283" s="16" t="str">
        <f>IF($D283="","",IFERROR(INDEX(Requirements!$K$5:$K$55,MATCH($D283,Requirements!$D$5:$D$55,0))&amp;CHAR(10)&amp;"المعدل: "&amp;INDEX(Requirements!$L$5:$L$55,MATCH($D283,Requirements!$D$5:$D$55,0))&amp;CHAR(10)&amp;"القبول: "&amp;INDEX(Requirements!$M$5:$M$55,MATCH($D283,Requirements!$D$5:$D$55,0)),""))</f>
        <v/>
      </c>
      <c r="H283" s="12"/>
      <c r="I283" s="12"/>
      <c r="J283" s="12"/>
      <c r="K283" s="12"/>
      <c r="L283" s="12"/>
      <c r="M283" s="12"/>
      <c r="N283" s="13"/>
      <c r="O283" s="13"/>
      <c r="P283" s="12"/>
      <c r="Q283" s="15" t="str">
        <f>IF($P283="","",IFERROR(INDEX(Settings!$B$11:$B$14,MATCH($P283,Settings!$A$11:$A$14,0)),""))</f>
        <v/>
      </c>
      <c r="R283" s="5" t="str">
        <f t="shared" si="13"/>
        <v/>
      </c>
      <c r="S283" s="5" t="str">
        <f>IF(OR($C283="",$O283=""),"",NETWORKDAYS.INTL($C283,$O283,Settings!$B$7)-1)</f>
        <v/>
      </c>
      <c r="T283" s="5" t="str">
        <f>IF($S283="","",IF($S283&lt;=Settings!$B$6,"نعم","متأخر"))</f>
        <v/>
      </c>
      <c r="U283" s="5" t="str">
        <f t="shared" si="14"/>
        <v/>
      </c>
      <c r="V283" s="14"/>
      <c r="W283" s="12"/>
    </row>
    <row r="284" spans="1:23" ht="18" x14ac:dyDescent="0.25">
      <c r="A284" s="5" t="str">
        <f t="shared" si="12"/>
        <v/>
      </c>
      <c r="B284" s="12"/>
      <c r="C284" s="13"/>
      <c r="D284" s="14"/>
      <c r="E284" s="15" t="str">
        <f>IF($D284="","",IFERROR(INDEX(Requirements!$A$5:$A$55,MATCH($D284,Requirements!$D$5:$D$55,0)),"غير موجودة"))</f>
        <v/>
      </c>
      <c r="F284" s="16" t="str">
        <f>IF($D284="","",IFERROR(INDEX(Requirements!$R$5:$R$55,MATCH($D284,Requirements!$D$5:$D$55,0)),""))</f>
        <v/>
      </c>
      <c r="G284" s="16" t="str">
        <f>IF($D284="","",IFERROR(INDEX(Requirements!$K$5:$K$55,MATCH($D284,Requirements!$D$5:$D$55,0))&amp;CHAR(10)&amp;"المعدل: "&amp;INDEX(Requirements!$L$5:$L$55,MATCH($D284,Requirements!$D$5:$D$55,0))&amp;CHAR(10)&amp;"القبول: "&amp;INDEX(Requirements!$M$5:$M$55,MATCH($D284,Requirements!$D$5:$D$55,0)),""))</f>
        <v/>
      </c>
      <c r="H284" s="12"/>
      <c r="I284" s="12"/>
      <c r="J284" s="12"/>
      <c r="K284" s="12"/>
      <c r="L284" s="12"/>
      <c r="M284" s="12"/>
      <c r="N284" s="13"/>
      <c r="O284" s="13"/>
      <c r="P284" s="12"/>
      <c r="Q284" s="15" t="str">
        <f>IF($P284="","",IFERROR(INDEX(Settings!$B$11:$B$14,MATCH($P284,Settings!$A$11:$A$14,0)),""))</f>
        <v/>
      </c>
      <c r="R284" s="5" t="str">
        <f t="shared" si="13"/>
        <v/>
      </c>
      <c r="S284" s="5" t="str">
        <f>IF(OR($C284="",$O284=""),"",NETWORKDAYS.INTL($C284,$O284,Settings!$B$7)-1)</f>
        <v/>
      </c>
      <c r="T284" s="5" t="str">
        <f>IF($S284="","",IF($S284&lt;=Settings!$B$6,"نعم","متأخر"))</f>
        <v/>
      </c>
      <c r="U284" s="5" t="str">
        <f t="shared" si="14"/>
        <v/>
      </c>
      <c r="V284" s="14"/>
      <c r="W284" s="12"/>
    </row>
    <row r="285" spans="1:23" ht="18" x14ac:dyDescent="0.25">
      <c r="A285" s="5" t="str">
        <f t="shared" si="12"/>
        <v/>
      </c>
      <c r="B285" s="12"/>
      <c r="C285" s="13"/>
      <c r="D285" s="14"/>
      <c r="E285" s="15" t="str">
        <f>IF($D285="","",IFERROR(INDEX(Requirements!$A$5:$A$55,MATCH($D285,Requirements!$D$5:$D$55,0)),"غير موجودة"))</f>
        <v/>
      </c>
      <c r="F285" s="16" t="str">
        <f>IF($D285="","",IFERROR(INDEX(Requirements!$R$5:$R$55,MATCH($D285,Requirements!$D$5:$D$55,0)),""))</f>
        <v/>
      </c>
      <c r="G285" s="16" t="str">
        <f>IF($D285="","",IFERROR(INDEX(Requirements!$K$5:$K$55,MATCH($D285,Requirements!$D$5:$D$55,0))&amp;CHAR(10)&amp;"المعدل: "&amp;INDEX(Requirements!$L$5:$L$55,MATCH($D285,Requirements!$D$5:$D$55,0))&amp;CHAR(10)&amp;"القبول: "&amp;INDEX(Requirements!$M$5:$M$55,MATCH($D285,Requirements!$D$5:$D$55,0)),""))</f>
        <v/>
      </c>
      <c r="H285" s="12"/>
      <c r="I285" s="12"/>
      <c r="J285" s="12"/>
      <c r="K285" s="12"/>
      <c r="L285" s="12"/>
      <c r="M285" s="12"/>
      <c r="N285" s="13"/>
      <c r="O285" s="13"/>
      <c r="P285" s="12"/>
      <c r="Q285" s="15" t="str">
        <f>IF($P285="","",IFERROR(INDEX(Settings!$B$11:$B$14,MATCH($P285,Settings!$A$11:$A$14,0)),""))</f>
        <v/>
      </c>
      <c r="R285" s="5" t="str">
        <f t="shared" si="13"/>
        <v/>
      </c>
      <c r="S285" s="5" t="str">
        <f>IF(OR($C285="",$O285=""),"",NETWORKDAYS.INTL($C285,$O285,Settings!$B$7)-1)</f>
        <v/>
      </c>
      <c r="T285" s="5" t="str">
        <f>IF($S285="","",IF($S285&lt;=Settings!$B$6,"نعم","متأخر"))</f>
        <v/>
      </c>
      <c r="U285" s="5" t="str">
        <f t="shared" si="14"/>
        <v/>
      </c>
      <c r="V285" s="14"/>
      <c r="W285" s="12"/>
    </row>
    <row r="286" spans="1:23" ht="18" x14ac:dyDescent="0.25">
      <c r="A286" s="5" t="str">
        <f t="shared" si="12"/>
        <v/>
      </c>
      <c r="B286" s="12"/>
      <c r="C286" s="13"/>
      <c r="D286" s="14"/>
      <c r="E286" s="15" t="str">
        <f>IF($D286="","",IFERROR(INDEX(Requirements!$A$5:$A$55,MATCH($D286,Requirements!$D$5:$D$55,0)),"غير موجودة"))</f>
        <v/>
      </c>
      <c r="F286" s="16" t="str">
        <f>IF($D286="","",IFERROR(INDEX(Requirements!$R$5:$R$55,MATCH($D286,Requirements!$D$5:$D$55,0)),""))</f>
        <v/>
      </c>
      <c r="G286" s="16" t="str">
        <f>IF($D286="","",IFERROR(INDEX(Requirements!$K$5:$K$55,MATCH($D286,Requirements!$D$5:$D$55,0))&amp;CHAR(10)&amp;"المعدل: "&amp;INDEX(Requirements!$L$5:$L$55,MATCH($D286,Requirements!$D$5:$D$55,0))&amp;CHAR(10)&amp;"القبول: "&amp;INDEX(Requirements!$M$5:$M$55,MATCH($D286,Requirements!$D$5:$D$55,0)),""))</f>
        <v/>
      </c>
      <c r="H286" s="12"/>
      <c r="I286" s="12"/>
      <c r="J286" s="12"/>
      <c r="K286" s="12"/>
      <c r="L286" s="12"/>
      <c r="M286" s="12"/>
      <c r="N286" s="13"/>
      <c r="O286" s="13"/>
      <c r="P286" s="12"/>
      <c r="Q286" s="15" t="str">
        <f>IF($P286="","",IFERROR(INDEX(Settings!$B$11:$B$14,MATCH($P286,Settings!$A$11:$A$14,0)),""))</f>
        <v/>
      </c>
      <c r="R286" s="5" t="str">
        <f t="shared" si="13"/>
        <v/>
      </c>
      <c r="S286" s="5" t="str">
        <f>IF(OR($C286="",$O286=""),"",NETWORKDAYS.INTL($C286,$O286,Settings!$B$7)-1)</f>
        <v/>
      </c>
      <c r="T286" s="5" t="str">
        <f>IF($S286="","",IF($S286&lt;=Settings!$B$6,"نعم","متأخر"))</f>
        <v/>
      </c>
      <c r="U286" s="5" t="str">
        <f t="shared" si="14"/>
        <v/>
      </c>
      <c r="V286" s="14"/>
      <c r="W286" s="12"/>
    </row>
    <row r="287" spans="1:23" ht="18" x14ac:dyDescent="0.25">
      <c r="A287" s="5" t="str">
        <f t="shared" si="12"/>
        <v/>
      </c>
      <c r="B287" s="12"/>
      <c r="C287" s="13"/>
      <c r="D287" s="14"/>
      <c r="E287" s="15" t="str">
        <f>IF($D287="","",IFERROR(INDEX(Requirements!$A$5:$A$55,MATCH($D287,Requirements!$D$5:$D$55,0)),"غير موجودة"))</f>
        <v/>
      </c>
      <c r="F287" s="16" t="str">
        <f>IF($D287="","",IFERROR(INDEX(Requirements!$R$5:$R$55,MATCH($D287,Requirements!$D$5:$D$55,0)),""))</f>
        <v/>
      </c>
      <c r="G287" s="16" t="str">
        <f>IF($D287="","",IFERROR(INDEX(Requirements!$K$5:$K$55,MATCH($D287,Requirements!$D$5:$D$55,0))&amp;CHAR(10)&amp;"المعدل: "&amp;INDEX(Requirements!$L$5:$L$55,MATCH($D287,Requirements!$D$5:$D$55,0))&amp;CHAR(10)&amp;"القبول: "&amp;INDEX(Requirements!$M$5:$M$55,MATCH($D287,Requirements!$D$5:$D$55,0)),""))</f>
        <v/>
      </c>
      <c r="H287" s="12"/>
      <c r="I287" s="12"/>
      <c r="J287" s="12"/>
      <c r="K287" s="12"/>
      <c r="L287" s="12"/>
      <c r="M287" s="12"/>
      <c r="N287" s="13"/>
      <c r="O287" s="13"/>
      <c r="P287" s="12"/>
      <c r="Q287" s="15" t="str">
        <f>IF($P287="","",IFERROR(INDEX(Settings!$B$11:$B$14,MATCH($P287,Settings!$A$11:$A$14,0)),""))</f>
        <v/>
      </c>
      <c r="R287" s="5" t="str">
        <f t="shared" si="13"/>
        <v/>
      </c>
      <c r="S287" s="5" t="str">
        <f>IF(OR($C287="",$O287=""),"",NETWORKDAYS.INTL($C287,$O287,Settings!$B$7)-1)</f>
        <v/>
      </c>
      <c r="T287" s="5" t="str">
        <f>IF($S287="","",IF($S287&lt;=Settings!$B$6,"نعم","متأخر"))</f>
        <v/>
      </c>
      <c r="U287" s="5" t="str">
        <f t="shared" si="14"/>
        <v/>
      </c>
      <c r="V287" s="14"/>
      <c r="W287" s="12"/>
    </row>
    <row r="288" spans="1:23" ht="18" x14ac:dyDescent="0.25">
      <c r="A288" s="5" t="str">
        <f t="shared" si="12"/>
        <v/>
      </c>
      <c r="B288" s="12"/>
      <c r="C288" s="13"/>
      <c r="D288" s="14"/>
      <c r="E288" s="15" t="str">
        <f>IF($D288="","",IFERROR(INDEX(Requirements!$A$5:$A$55,MATCH($D288,Requirements!$D$5:$D$55,0)),"غير موجودة"))</f>
        <v/>
      </c>
      <c r="F288" s="16" t="str">
        <f>IF($D288="","",IFERROR(INDEX(Requirements!$R$5:$R$55,MATCH($D288,Requirements!$D$5:$D$55,0)),""))</f>
        <v/>
      </c>
      <c r="G288" s="16" t="str">
        <f>IF($D288="","",IFERROR(INDEX(Requirements!$K$5:$K$55,MATCH($D288,Requirements!$D$5:$D$55,0))&amp;CHAR(10)&amp;"المعدل: "&amp;INDEX(Requirements!$L$5:$L$55,MATCH($D288,Requirements!$D$5:$D$55,0))&amp;CHAR(10)&amp;"القبول: "&amp;INDEX(Requirements!$M$5:$M$55,MATCH($D288,Requirements!$D$5:$D$55,0)),""))</f>
        <v/>
      </c>
      <c r="H288" s="12"/>
      <c r="I288" s="12"/>
      <c r="J288" s="12"/>
      <c r="K288" s="12"/>
      <c r="L288" s="12"/>
      <c r="M288" s="12"/>
      <c r="N288" s="13"/>
      <c r="O288" s="13"/>
      <c r="P288" s="12"/>
      <c r="Q288" s="15" t="str">
        <f>IF($P288="","",IFERROR(INDEX(Settings!$B$11:$B$14,MATCH($P288,Settings!$A$11:$A$14,0)),""))</f>
        <v/>
      </c>
      <c r="R288" s="5" t="str">
        <f t="shared" si="13"/>
        <v/>
      </c>
      <c r="S288" s="5" t="str">
        <f>IF(OR($C288="",$O288=""),"",NETWORKDAYS.INTL($C288,$O288,Settings!$B$7)-1)</f>
        <v/>
      </c>
      <c r="T288" s="5" t="str">
        <f>IF($S288="","",IF($S288&lt;=Settings!$B$6,"نعم","متأخر"))</f>
        <v/>
      </c>
      <c r="U288" s="5" t="str">
        <f t="shared" si="14"/>
        <v/>
      </c>
      <c r="V288" s="14"/>
      <c r="W288" s="12"/>
    </row>
    <row r="289" spans="1:23" ht="18" x14ac:dyDescent="0.25">
      <c r="A289" s="5" t="str">
        <f t="shared" si="12"/>
        <v/>
      </c>
      <c r="B289" s="12"/>
      <c r="C289" s="13"/>
      <c r="D289" s="14"/>
      <c r="E289" s="15" t="str">
        <f>IF($D289="","",IFERROR(INDEX(Requirements!$A$5:$A$55,MATCH($D289,Requirements!$D$5:$D$55,0)),"غير موجودة"))</f>
        <v/>
      </c>
      <c r="F289" s="16" t="str">
        <f>IF($D289="","",IFERROR(INDEX(Requirements!$R$5:$R$55,MATCH($D289,Requirements!$D$5:$D$55,0)),""))</f>
        <v/>
      </c>
      <c r="G289" s="16" t="str">
        <f>IF($D289="","",IFERROR(INDEX(Requirements!$K$5:$K$55,MATCH($D289,Requirements!$D$5:$D$55,0))&amp;CHAR(10)&amp;"المعدل: "&amp;INDEX(Requirements!$L$5:$L$55,MATCH($D289,Requirements!$D$5:$D$55,0))&amp;CHAR(10)&amp;"القبول: "&amp;INDEX(Requirements!$M$5:$M$55,MATCH($D289,Requirements!$D$5:$D$55,0)),""))</f>
        <v/>
      </c>
      <c r="H289" s="12"/>
      <c r="I289" s="12"/>
      <c r="J289" s="12"/>
      <c r="K289" s="12"/>
      <c r="L289" s="12"/>
      <c r="M289" s="12"/>
      <c r="N289" s="13"/>
      <c r="O289" s="13"/>
      <c r="P289" s="12"/>
      <c r="Q289" s="15" t="str">
        <f>IF($P289="","",IFERROR(INDEX(Settings!$B$11:$B$14,MATCH($P289,Settings!$A$11:$A$14,0)),""))</f>
        <v/>
      </c>
      <c r="R289" s="5" t="str">
        <f t="shared" si="13"/>
        <v/>
      </c>
      <c r="S289" s="5" t="str">
        <f>IF(OR($C289="",$O289=""),"",NETWORKDAYS.INTL($C289,$O289,Settings!$B$7)-1)</f>
        <v/>
      </c>
      <c r="T289" s="5" t="str">
        <f>IF($S289="","",IF($S289&lt;=Settings!$B$6,"نعم","متأخر"))</f>
        <v/>
      </c>
      <c r="U289" s="5" t="str">
        <f t="shared" si="14"/>
        <v/>
      </c>
      <c r="V289" s="14"/>
      <c r="W289" s="12"/>
    </row>
    <row r="290" spans="1:23" ht="18" x14ac:dyDescent="0.25">
      <c r="A290" s="5" t="str">
        <f t="shared" si="12"/>
        <v/>
      </c>
      <c r="B290" s="12"/>
      <c r="C290" s="13"/>
      <c r="D290" s="14"/>
      <c r="E290" s="15" t="str">
        <f>IF($D290="","",IFERROR(INDEX(Requirements!$A$5:$A$55,MATCH($D290,Requirements!$D$5:$D$55,0)),"غير موجودة"))</f>
        <v/>
      </c>
      <c r="F290" s="16" t="str">
        <f>IF($D290="","",IFERROR(INDEX(Requirements!$R$5:$R$55,MATCH($D290,Requirements!$D$5:$D$55,0)),""))</f>
        <v/>
      </c>
      <c r="G290" s="16" t="str">
        <f>IF($D290="","",IFERROR(INDEX(Requirements!$K$5:$K$55,MATCH($D290,Requirements!$D$5:$D$55,0))&amp;CHAR(10)&amp;"المعدل: "&amp;INDEX(Requirements!$L$5:$L$55,MATCH($D290,Requirements!$D$5:$D$55,0))&amp;CHAR(10)&amp;"القبول: "&amp;INDEX(Requirements!$M$5:$M$55,MATCH($D290,Requirements!$D$5:$D$55,0)),""))</f>
        <v/>
      </c>
      <c r="H290" s="12"/>
      <c r="I290" s="12"/>
      <c r="J290" s="12"/>
      <c r="K290" s="12"/>
      <c r="L290" s="12"/>
      <c r="M290" s="12"/>
      <c r="N290" s="13"/>
      <c r="O290" s="13"/>
      <c r="P290" s="12"/>
      <c r="Q290" s="15" t="str">
        <f>IF($P290="","",IFERROR(INDEX(Settings!$B$11:$B$14,MATCH($P290,Settings!$A$11:$A$14,0)),""))</f>
        <v/>
      </c>
      <c r="R290" s="5" t="str">
        <f t="shared" si="13"/>
        <v/>
      </c>
      <c r="S290" s="5" t="str">
        <f>IF(OR($C290="",$O290=""),"",NETWORKDAYS.INTL($C290,$O290,Settings!$B$7)-1)</f>
        <v/>
      </c>
      <c r="T290" s="5" t="str">
        <f>IF($S290="","",IF($S290&lt;=Settings!$B$6,"نعم","متأخر"))</f>
        <v/>
      </c>
      <c r="U290" s="5" t="str">
        <f t="shared" si="14"/>
        <v/>
      </c>
      <c r="V290" s="14"/>
      <c r="W290" s="12"/>
    </row>
    <row r="291" spans="1:23" ht="18" x14ac:dyDescent="0.25">
      <c r="A291" s="5" t="str">
        <f t="shared" si="12"/>
        <v/>
      </c>
      <c r="B291" s="12"/>
      <c r="C291" s="13"/>
      <c r="D291" s="14"/>
      <c r="E291" s="15" t="str">
        <f>IF($D291="","",IFERROR(INDEX(Requirements!$A$5:$A$55,MATCH($D291,Requirements!$D$5:$D$55,0)),"غير موجودة"))</f>
        <v/>
      </c>
      <c r="F291" s="16" t="str">
        <f>IF($D291="","",IFERROR(INDEX(Requirements!$R$5:$R$55,MATCH($D291,Requirements!$D$5:$D$55,0)),""))</f>
        <v/>
      </c>
      <c r="G291" s="16" t="str">
        <f>IF($D291="","",IFERROR(INDEX(Requirements!$K$5:$K$55,MATCH($D291,Requirements!$D$5:$D$55,0))&amp;CHAR(10)&amp;"المعدل: "&amp;INDEX(Requirements!$L$5:$L$55,MATCH($D291,Requirements!$D$5:$D$55,0))&amp;CHAR(10)&amp;"القبول: "&amp;INDEX(Requirements!$M$5:$M$55,MATCH($D291,Requirements!$D$5:$D$55,0)),""))</f>
        <v/>
      </c>
      <c r="H291" s="12"/>
      <c r="I291" s="12"/>
      <c r="J291" s="12"/>
      <c r="K291" s="12"/>
      <c r="L291" s="12"/>
      <c r="M291" s="12"/>
      <c r="N291" s="13"/>
      <c r="O291" s="13"/>
      <c r="P291" s="12"/>
      <c r="Q291" s="15" t="str">
        <f>IF($P291="","",IFERROR(INDEX(Settings!$B$11:$B$14,MATCH($P291,Settings!$A$11:$A$14,0)),""))</f>
        <v/>
      </c>
      <c r="R291" s="5" t="str">
        <f t="shared" si="13"/>
        <v/>
      </c>
      <c r="S291" s="5" t="str">
        <f>IF(OR($C291="",$O291=""),"",NETWORKDAYS.INTL($C291,$O291,Settings!$B$7)-1)</f>
        <v/>
      </c>
      <c r="T291" s="5" t="str">
        <f>IF($S291="","",IF($S291&lt;=Settings!$B$6,"نعم","متأخر"))</f>
        <v/>
      </c>
      <c r="U291" s="5" t="str">
        <f t="shared" si="14"/>
        <v/>
      </c>
      <c r="V291" s="14"/>
      <c r="W291" s="12"/>
    </row>
    <row r="292" spans="1:23" ht="18" x14ac:dyDescent="0.25">
      <c r="A292" s="5" t="str">
        <f t="shared" si="12"/>
        <v/>
      </c>
      <c r="B292" s="12"/>
      <c r="C292" s="13"/>
      <c r="D292" s="14"/>
      <c r="E292" s="15" t="str">
        <f>IF($D292="","",IFERROR(INDEX(Requirements!$A$5:$A$55,MATCH($D292,Requirements!$D$5:$D$55,0)),"غير موجودة"))</f>
        <v/>
      </c>
      <c r="F292" s="16" t="str">
        <f>IF($D292="","",IFERROR(INDEX(Requirements!$R$5:$R$55,MATCH($D292,Requirements!$D$5:$D$55,0)),""))</f>
        <v/>
      </c>
      <c r="G292" s="16" t="str">
        <f>IF($D292="","",IFERROR(INDEX(Requirements!$K$5:$K$55,MATCH($D292,Requirements!$D$5:$D$55,0))&amp;CHAR(10)&amp;"المعدل: "&amp;INDEX(Requirements!$L$5:$L$55,MATCH($D292,Requirements!$D$5:$D$55,0))&amp;CHAR(10)&amp;"القبول: "&amp;INDEX(Requirements!$M$5:$M$55,MATCH($D292,Requirements!$D$5:$D$55,0)),""))</f>
        <v/>
      </c>
      <c r="H292" s="12"/>
      <c r="I292" s="12"/>
      <c r="J292" s="12"/>
      <c r="K292" s="12"/>
      <c r="L292" s="12"/>
      <c r="M292" s="12"/>
      <c r="N292" s="13"/>
      <c r="O292" s="13"/>
      <c r="P292" s="12"/>
      <c r="Q292" s="15" t="str">
        <f>IF($P292="","",IFERROR(INDEX(Settings!$B$11:$B$14,MATCH($P292,Settings!$A$11:$A$14,0)),""))</f>
        <v/>
      </c>
      <c r="R292" s="5" t="str">
        <f t="shared" si="13"/>
        <v/>
      </c>
      <c r="S292" s="5" t="str">
        <f>IF(OR($C292="",$O292=""),"",NETWORKDAYS.INTL($C292,$O292,Settings!$B$7)-1)</f>
        <v/>
      </c>
      <c r="T292" s="5" t="str">
        <f>IF($S292="","",IF($S292&lt;=Settings!$B$6,"نعم","متأخر"))</f>
        <v/>
      </c>
      <c r="U292" s="5" t="str">
        <f t="shared" si="14"/>
        <v/>
      </c>
      <c r="V292" s="14"/>
      <c r="W292" s="12"/>
    </row>
    <row r="293" spans="1:23" ht="18" x14ac:dyDescent="0.25">
      <c r="A293" s="5" t="str">
        <f t="shared" si="12"/>
        <v/>
      </c>
      <c r="B293" s="12"/>
      <c r="C293" s="13"/>
      <c r="D293" s="14"/>
      <c r="E293" s="15" t="str">
        <f>IF($D293="","",IFERROR(INDEX(Requirements!$A$5:$A$55,MATCH($D293,Requirements!$D$5:$D$55,0)),"غير موجودة"))</f>
        <v/>
      </c>
      <c r="F293" s="16" t="str">
        <f>IF($D293="","",IFERROR(INDEX(Requirements!$R$5:$R$55,MATCH($D293,Requirements!$D$5:$D$55,0)),""))</f>
        <v/>
      </c>
      <c r="G293" s="16" t="str">
        <f>IF($D293="","",IFERROR(INDEX(Requirements!$K$5:$K$55,MATCH($D293,Requirements!$D$5:$D$55,0))&amp;CHAR(10)&amp;"المعدل: "&amp;INDEX(Requirements!$L$5:$L$55,MATCH($D293,Requirements!$D$5:$D$55,0))&amp;CHAR(10)&amp;"القبول: "&amp;INDEX(Requirements!$M$5:$M$55,MATCH($D293,Requirements!$D$5:$D$55,0)),""))</f>
        <v/>
      </c>
      <c r="H293" s="12"/>
      <c r="I293" s="12"/>
      <c r="J293" s="12"/>
      <c r="K293" s="12"/>
      <c r="L293" s="12"/>
      <c r="M293" s="12"/>
      <c r="N293" s="13"/>
      <c r="O293" s="13"/>
      <c r="P293" s="12"/>
      <c r="Q293" s="15" t="str">
        <f>IF($P293="","",IFERROR(INDEX(Settings!$B$11:$B$14,MATCH($P293,Settings!$A$11:$A$14,0)),""))</f>
        <v/>
      </c>
      <c r="R293" s="5" t="str">
        <f t="shared" si="13"/>
        <v/>
      </c>
      <c r="S293" s="5" t="str">
        <f>IF(OR($C293="",$O293=""),"",NETWORKDAYS.INTL($C293,$O293,Settings!$B$7)-1)</f>
        <v/>
      </c>
      <c r="T293" s="5" t="str">
        <f>IF($S293="","",IF($S293&lt;=Settings!$B$6,"نعم","متأخر"))</f>
        <v/>
      </c>
      <c r="U293" s="5" t="str">
        <f t="shared" si="14"/>
        <v/>
      </c>
      <c r="V293" s="14"/>
      <c r="W293" s="12"/>
    </row>
    <row r="294" spans="1:23" ht="18" x14ac:dyDescent="0.25">
      <c r="A294" s="5" t="str">
        <f t="shared" si="12"/>
        <v/>
      </c>
      <c r="B294" s="12"/>
      <c r="C294" s="13"/>
      <c r="D294" s="14"/>
      <c r="E294" s="15" t="str">
        <f>IF($D294="","",IFERROR(INDEX(Requirements!$A$5:$A$55,MATCH($D294,Requirements!$D$5:$D$55,0)),"غير موجودة"))</f>
        <v/>
      </c>
      <c r="F294" s="16" t="str">
        <f>IF($D294="","",IFERROR(INDEX(Requirements!$R$5:$R$55,MATCH($D294,Requirements!$D$5:$D$55,0)),""))</f>
        <v/>
      </c>
      <c r="G294" s="16" t="str">
        <f>IF($D294="","",IFERROR(INDEX(Requirements!$K$5:$K$55,MATCH($D294,Requirements!$D$5:$D$55,0))&amp;CHAR(10)&amp;"المعدل: "&amp;INDEX(Requirements!$L$5:$L$55,MATCH($D294,Requirements!$D$5:$D$55,0))&amp;CHAR(10)&amp;"القبول: "&amp;INDEX(Requirements!$M$5:$M$55,MATCH($D294,Requirements!$D$5:$D$55,0)),""))</f>
        <v/>
      </c>
      <c r="H294" s="12"/>
      <c r="I294" s="12"/>
      <c r="J294" s="12"/>
      <c r="K294" s="12"/>
      <c r="L294" s="12"/>
      <c r="M294" s="12"/>
      <c r="N294" s="13"/>
      <c r="O294" s="13"/>
      <c r="P294" s="12"/>
      <c r="Q294" s="15" t="str">
        <f>IF($P294="","",IFERROR(INDEX(Settings!$B$11:$B$14,MATCH($P294,Settings!$A$11:$A$14,0)),""))</f>
        <v/>
      </c>
      <c r="R294" s="5" t="str">
        <f t="shared" si="13"/>
        <v/>
      </c>
      <c r="S294" s="5" t="str">
        <f>IF(OR($C294="",$O294=""),"",NETWORKDAYS.INTL($C294,$O294,Settings!$B$7)-1)</f>
        <v/>
      </c>
      <c r="T294" s="5" t="str">
        <f>IF($S294="","",IF($S294&lt;=Settings!$B$6,"نعم","متأخر"))</f>
        <v/>
      </c>
      <c r="U294" s="5" t="str">
        <f t="shared" si="14"/>
        <v/>
      </c>
      <c r="V294" s="14"/>
      <c r="W294" s="12"/>
    </row>
    <row r="295" spans="1:23" ht="18" x14ac:dyDescent="0.25">
      <c r="A295" s="5" t="str">
        <f t="shared" si="12"/>
        <v/>
      </c>
      <c r="B295" s="12"/>
      <c r="C295" s="13"/>
      <c r="D295" s="14"/>
      <c r="E295" s="15" t="str">
        <f>IF($D295="","",IFERROR(INDEX(Requirements!$A$5:$A$55,MATCH($D295,Requirements!$D$5:$D$55,0)),"غير موجودة"))</f>
        <v/>
      </c>
      <c r="F295" s="16" t="str">
        <f>IF($D295="","",IFERROR(INDEX(Requirements!$R$5:$R$55,MATCH($D295,Requirements!$D$5:$D$55,0)),""))</f>
        <v/>
      </c>
      <c r="G295" s="16" t="str">
        <f>IF($D295="","",IFERROR(INDEX(Requirements!$K$5:$K$55,MATCH($D295,Requirements!$D$5:$D$55,0))&amp;CHAR(10)&amp;"المعدل: "&amp;INDEX(Requirements!$L$5:$L$55,MATCH($D295,Requirements!$D$5:$D$55,0))&amp;CHAR(10)&amp;"القبول: "&amp;INDEX(Requirements!$M$5:$M$55,MATCH($D295,Requirements!$D$5:$D$55,0)),""))</f>
        <v/>
      </c>
      <c r="H295" s="12"/>
      <c r="I295" s="12"/>
      <c r="J295" s="12"/>
      <c r="K295" s="12"/>
      <c r="L295" s="12"/>
      <c r="M295" s="12"/>
      <c r="N295" s="13"/>
      <c r="O295" s="13"/>
      <c r="P295" s="12"/>
      <c r="Q295" s="15" t="str">
        <f>IF($P295="","",IFERROR(INDEX(Settings!$B$11:$B$14,MATCH($P295,Settings!$A$11:$A$14,0)),""))</f>
        <v/>
      </c>
      <c r="R295" s="5" t="str">
        <f t="shared" si="13"/>
        <v/>
      </c>
      <c r="S295" s="5" t="str">
        <f>IF(OR($C295="",$O295=""),"",NETWORKDAYS.INTL($C295,$O295,Settings!$B$7)-1)</f>
        <v/>
      </c>
      <c r="T295" s="5" t="str">
        <f>IF($S295="","",IF($S295&lt;=Settings!$B$6,"نعم","متأخر"))</f>
        <v/>
      </c>
      <c r="U295" s="5" t="str">
        <f t="shared" si="14"/>
        <v/>
      </c>
      <c r="V295" s="14"/>
      <c r="W295" s="12"/>
    </row>
    <row r="296" spans="1:23" ht="18" x14ac:dyDescent="0.25">
      <c r="A296" s="5" t="str">
        <f t="shared" si="12"/>
        <v/>
      </c>
      <c r="B296" s="12"/>
      <c r="C296" s="13"/>
      <c r="D296" s="14"/>
      <c r="E296" s="15" t="str">
        <f>IF($D296="","",IFERROR(INDEX(Requirements!$A$5:$A$55,MATCH($D296,Requirements!$D$5:$D$55,0)),"غير موجودة"))</f>
        <v/>
      </c>
      <c r="F296" s="16" t="str">
        <f>IF($D296="","",IFERROR(INDEX(Requirements!$R$5:$R$55,MATCH($D296,Requirements!$D$5:$D$55,0)),""))</f>
        <v/>
      </c>
      <c r="G296" s="16" t="str">
        <f>IF($D296="","",IFERROR(INDEX(Requirements!$K$5:$K$55,MATCH($D296,Requirements!$D$5:$D$55,0))&amp;CHAR(10)&amp;"المعدل: "&amp;INDEX(Requirements!$L$5:$L$55,MATCH($D296,Requirements!$D$5:$D$55,0))&amp;CHAR(10)&amp;"القبول: "&amp;INDEX(Requirements!$M$5:$M$55,MATCH($D296,Requirements!$D$5:$D$55,0)),""))</f>
        <v/>
      </c>
      <c r="H296" s="12"/>
      <c r="I296" s="12"/>
      <c r="J296" s="12"/>
      <c r="K296" s="12"/>
      <c r="L296" s="12"/>
      <c r="M296" s="12"/>
      <c r="N296" s="13"/>
      <c r="O296" s="13"/>
      <c r="P296" s="12"/>
      <c r="Q296" s="15" t="str">
        <f>IF($P296="","",IFERROR(INDEX(Settings!$B$11:$B$14,MATCH($P296,Settings!$A$11:$A$14,0)),""))</f>
        <v/>
      </c>
      <c r="R296" s="5" t="str">
        <f t="shared" si="13"/>
        <v/>
      </c>
      <c r="S296" s="5" t="str">
        <f>IF(OR($C296="",$O296=""),"",NETWORKDAYS.INTL($C296,$O296,Settings!$B$7)-1)</f>
        <v/>
      </c>
      <c r="T296" s="5" t="str">
        <f>IF($S296="","",IF($S296&lt;=Settings!$B$6,"نعم","متأخر"))</f>
        <v/>
      </c>
      <c r="U296" s="5" t="str">
        <f t="shared" si="14"/>
        <v/>
      </c>
      <c r="V296" s="14"/>
      <c r="W296" s="12"/>
    </row>
    <row r="297" spans="1:23" ht="18" x14ac:dyDescent="0.25">
      <c r="A297" s="5" t="str">
        <f t="shared" si="12"/>
        <v/>
      </c>
      <c r="B297" s="12"/>
      <c r="C297" s="13"/>
      <c r="D297" s="14"/>
      <c r="E297" s="15" t="str">
        <f>IF($D297="","",IFERROR(INDEX(Requirements!$A$5:$A$55,MATCH($D297,Requirements!$D$5:$D$55,0)),"غير موجودة"))</f>
        <v/>
      </c>
      <c r="F297" s="16" t="str">
        <f>IF($D297="","",IFERROR(INDEX(Requirements!$R$5:$R$55,MATCH($D297,Requirements!$D$5:$D$55,0)),""))</f>
        <v/>
      </c>
      <c r="G297" s="16" t="str">
        <f>IF($D297="","",IFERROR(INDEX(Requirements!$K$5:$K$55,MATCH($D297,Requirements!$D$5:$D$55,0))&amp;CHAR(10)&amp;"المعدل: "&amp;INDEX(Requirements!$L$5:$L$55,MATCH($D297,Requirements!$D$5:$D$55,0))&amp;CHAR(10)&amp;"القبول: "&amp;INDEX(Requirements!$M$5:$M$55,MATCH($D297,Requirements!$D$5:$D$55,0)),""))</f>
        <v/>
      </c>
      <c r="H297" s="12"/>
      <c r="I297" s="12"/>
      <c r="J297" s="12"/>
      <c r="K297" s="12"/>
      <c r="L297" s="12"/>
      <c r="M297" s="12"/>
      <c r="N297" s="13"/>
      <c r="O297" s="13"/>
      <c r="P297" s="12"/>
      <c r="Q297" s="15" t="str">
        <f>IF($P297="","",IFERROR(INDEX(Settings!$B$11:$B$14,MATCH($P297,Settings!$A$11:$A$14,0)),""))</f>
        <v/>
      </c>
      <c r="R297" s="5" t="str">
        <f t="shared" si="13"/>
        <v/>
      </c>
      <c r="S297" s="5" t="str">
        <f>IF(OR($C297="",$O297=""),"",NETWORKDAYS.INTL($C297,$O297,Settings!$B$7)-1)</f>
        <v/>
      </c>
      <c r="T297" s="5" t="str">
        <f>IF($S297="","",IF($S297&lt;=Settings!$B$6,"نعم","متأخر"))</f>
        <v/>
      </c>
      <c r="U297" s="5" t="str">
        <f t="shared" si="14"/>
        <v/>
      </c>
      <c r="V297" s="14"/>
      <c r="W297" s="12"/>
    </row>
    <row r="298" spans="1:23" ht="18" x14ac:dyDescent="0.25">
      <c r="A298" s="5" t="str">
        <f t="shared" si="12"/>
        <v/>
      </c>
      <c r="B298" s="12"/>
      <c r="C298" s="13"/>
      <c r="D298" s="14"/>
      <c r="E298" s="15" t="str">
        <f>IF($D298="","",IFERROR(INDEX(Requirements!$A$5:$A$55,MATCH($D298,Requirements!$D$5:$D$55,0)),"غير موجودة"))</f>
        <v/>
      </c>
      <c r="F298" s="16" t="str">
        <f>IF($D298="","",IFERROR(INDEX(Requirements!$R$5:$R$55,MATCH($D298,Requirements!$D$5:$D$55,0)),""))</f>
        <v/>
      </c>
      <c r="G298" s="16" t="str">
        <f>IF($D298="","",IFERROR(INDEX(Requirements!$K$5:$K$55,MATCH($D298,Requirements!$D$5:$D$55,0))&amp;CHAR(10)&amp;"المعدل: "&amp;INDEX(Requirements!$L$5:$L$55,MATCH($D298,Requirements!$D$5:$D$55,0))&amp;CHAR(10)&amp;"القبول: "&amp;INDEX(Requirements!$M$5:$M$55,MATCH($D298,Requirements!$D$5:$D$55,0)),""))</f>
        <v/>
      </c>
      <c r="H298" s="12"/>
      <c r="I298" s="12"/>
      <c r="J298" s="12"/>
      <c r="K298" s="12"/>
      <c r="L298" s="12"/>
      <c r="M298" s="12"/>
      <c r="N298" s="13"/>
      <c r="O298" s="13"/>
      <c r="P298" s="12"/>
      <c r="Q298" s="15" t="str">
        <f>IF($P298="","",IFERROR(INDEX(Settings!$B$11:$B$14,MATCH($P298,Settings!$A$11:$A$14,0)),""))</f>
        <v/>
      </c>
      <c r="R298" s="5" t="str">
        <f t="shared" si="13"/>
        <v/>
      </c>
      <c r="S298" s="5" t="str">
        <f>IF(OR($C298="",$O298=""),"",NETWORKDAYS.INTL($C298,$O298,Settings!$B$7)-1)</f>
        <v/>
      </c>
      <c r="T298" s="5" t="str">
        <f>IF($S298="","",IF($S298&lt;=Settings!$B$6,"نعم","متأخر"))</f>
        <v/>
      </c>
      <c r="U298" s="5" t="str">
        <f t="shared" si="14"/>
        <v/>
      </c>
      <c r="V298" s="14"/>
      <c r="W298" s="12"/>
    </row>
    <row r="299" spans="1:23" ht="18" x14ac:dyDescent="0.25">
      <c r="A299" s="5" t="str">
        <f t="shared" si="12"/>
        <v/>
      </c>
      <c r="B299" s="12"/>
      <c r="C299" s="13"/>
      <c r="D299" s="14"/>
      <c r="E299" s="15" t="str">
        <f>IF($D299="","",IFERROR(INDEX(Requirements!$A$5:$A$55,MATCH($D299,Requirements!$D$5:$D$55,0)),"غير موجودة"))</f>
        <v/>
      </c>
      <c r="F299" s="16" t="str">
        <f>IF($D299="","",IFERROR(INDEX(Requirements!$R$5:$R$55,MATCH($D299,Requirements!$D$5:$D$55,0)),""))</f>
        <v/>
      </c>
      <c r="G299" s="16" t="str">
        <f>IF($D299="","",IFERROR(INDEX(Requirements!$K$5:$K$55,MATCH($D299,Requirements!$D$5:$D$55,0))&amp;CHAR(10)&amp;"المعدل: "&amp;INDEX(Requirements!$L$5:$L$55,MATCH($D299,Requirements!$D$5:$D$55,0))&amp;CHAR(10)&amp;"القبول: "&amp;INDEX(Requirements!$M$5:$M$55,MATCH($D299,Requirements!$D$5:$D$55,0)),""))</f>
        <v/>
      </c>
      <c r="H299" s="12"/>
      <c r="I299" s="12"/>
      <c r="J299" s="12"/>
      <c r="K299" s="12"/>
      <c r="L299" s="12"/>
      <c r="M299" s="12"/>
      <c r="N299" s="13"/>
      <c r="O299" s="13"/>
      <c r="P299" s="12"/>
      <c r="Q299" s="15" t="str">
        <f>IF($P299="","",IFERROR(INDEX(Settings!$B$11:$B$14,MATCH($P299,Settings!$A$11:$A$14,0)),""))</f>
        <v/>
      </c>
      <c r="R299" s="5" t="str">
        <f t="shared" si="13"/>
        <v/>
      </c>
      <c r="S299" s="5" t="str">
        <f>IF(OR($C299="",$O299=""),"",NETWORKDAYS.INTL($C299,$O299,Settings!$B$7)-1)</f>
        <v/>
      </c>
      <c r="T299" s="5" t="str">
        <f>IF($S299="","",IF($S299&lt;=Settings!$B$6,"نعم","متأخر"))</f>
        <v/>
      </c>
      <c r="U299" s="5" t="str">
        <f t="shared" si="14"/>
        <v/>
      </c>
      <c r="V299" s="14"/>
      <c r="W299" s="12"/>
    </row>
    <row r="300" spans="1:23" ht="18" x14ac:dyDescent="0.25">
      <c r="A300" s="5" t="str">
        <f t="shared" si="12"/>
        <v/>
      </c>
      <c r="B300" s="12"/>
      <c r="C300" s="13"/>
      <c r="D300" s="14"/>
      <c r="E300" s="15" t="str">
        <f>IF($D300="","",IFERROR(INDEX(Requirements!$A$5:$A$55,MATCH($D300,Requirements!$D$5:$D$55,0)),"غير موجودة"))</f>
        <v/>
      </c>
      <c r="F300" s="16" t="str">
        <f>IF($D300="","",IFERROR(INDEX(Requirements!$R$5:$R$55,MATCH($D300,Requirements!$D$5:$D$55,0)),""))</f>
        <v/>
      </c>
      <c r="G300" s="16" t="str">
        <f>IF($D300="","",IFERROR(INDEX(Requirements!$K$5:$K$55,MATCH($D300,Requirements!$D$5:$D$55,0))&amp;CHAR(10)&amp;"المعدل: "&amp;INDEX(Requirements!$L$5:$L$55,MATCH($D300,Requirements!$D$5:$D$55,0))&amp;CHAR(10)&amp;"القبول: "&amp;INDEX(Requirements!$M$5:$M$55,MATCH($D300,Requirements!$D$5:$D$55,0)),""))</f>
        <v/>
      </c>
      <c r="H300" s="12"/>
      <c r="I300" s="12"/>
      <c r="J300" s="12"/>
      <c r="K300" s="12"/>
      <c r="L300" s="12"/>
      <c r="M300" s="12"/>
      <c r="N300" s="13"/>
      <c r="O300" s="13"/>
      <c r="P300" s="12"/>
      <c r="Q300" s="15" t="str">
        <f>IF($P300="","",IFERROR(INDEX(Settings!$B$11:$B$14,MATCH($P300,Settings!$A$11:$A$14,0)),""))</f>
        <v/>
      </c>
      <c r="R300" s="5" t="str">
        <f t="shared" si="13"/>
        <v/>
      </c>
      <c r="S300" s="5" t="str">
        <f>IF(OR($C300="",$O300=""),"",NETWORKDAYS.INTL($C300,$O300,Settings!$B$7)-1)</f>
        <v/>
      </c>
      <c r="T300" s="5" t="str">
        <f>IF($S300="","",IF($S300&lt;=Settings!$B$6,"نعم","متأخر"))</f>
        <v/>
      </c>
      <c r="U300" s="5" t="str">
        <f t="shared" si="14"/>
        <v/>
      </c>
      <c r="V300" s="14"/>
      <c r="W300" s="12"/>
    </row>
    <row r="301" spans="1:23" ht="18" x14ac:dyDescent="0.25">
      <c r="A301" s="5" t="str">
        <f t="shared" si="12"/>
        <v/>
      </c>
      <c r="B301" s="12"/>
      <c r="C301" s="13"/>
      <c r="D301" s="14"/>
      <c r="E301" s="15" t="str">
        <f>IF($D301="","",IFERROR(INDEX(Requirements!$A$5:$A$55,MATCH($D301,Requirements!$D$5:$D$55,0)),"غير موجودة"))</f>
        <v/>
      </c>
      <c r="F301" s="16" t="str">
        <f>IF($D301="","",IFERROR(INDEX(Requirements!$R$5:$R$55,MATCH($D301,Requirements!$D$5:$D$55,0)),""))</f>
        <v/>
      </c>
      <c r="G301" s="16" t="str">
        <f>IF($D301="","",IFERROR(INDEX(Requirements!$K$5:$K$55,MATCH($D301,Requirements!$D$5:$D$55,0))&amp;CHAR(10)&amp;"المعدل: "&amp;INDEX(Requirements!$L$5:$L$55,MATCH($D301,Requirements!$D$5:$D$55,0))&amp;CHAR(10)&amp;"القبول: "&amp;INDEX(Requirements!$M$5:$M$55,MATCH($D301,Requirements!$D$5:$D$55,0)),""))</f>
        <v/>
      </c>
      <c r="H301" s="12"/>
      <c r="I301" s="12"/>
      <c r="J301" s="12"/>
      <c r="K301" s="12"/>
      <c r="L301" s="12"/>
      <c r="M301" s="12"/>
      <c r="N301" s="13"/>
      <c r="O301" s="13"/>
      <c r="P301" s="12"/>
      <c r="Q301" s="15" t="str">
        <f>IF($P301="","",IFERROR(INDEX(Settings!$B$11:$B$14,MATCH($P301,Settings!$A$11:$A$14,0)),""))</f>
        <v/>
      </c>
      <c r="R301" s="5" t="str">
        <f t="shared" si="13"/>
        <v/>
      </c>
      <c r="S301" s="5" t="str">
        <f>IF(OR($C301="",$O301=""),"",NETWORKDAYS.INTL($C301,$O301,Settings!$B$7)-1)</f>
        <v/>
      </c>
      <c r="T301" s="5" t="str">
        <f>IF($S301="","",IF($S301&lt;=Settings!$B$6,"نعم","متأخر"))</f>
        <v/>
      </c>
      <c r="U301" s="5" t="str">
        <f t="shared" si="14"/>
        <v/>
      </c>
      <c r="V301" s="14"/>
      <c r="W301" s="12"/>
    </row>
    <row r="302" spans="1:23" ht="18" x14ac:dyDescent="0.25">
      <c r="A302" s="5" t="str">
        <f t="shared" si="12"/>
        <v/>
      </c>
      <c r="B302" s="12"/>
      <c r="C302" s="13"/>
      <c r="D302" s="14"/>
      <c r="E302" s="15" t="str">
        <f>IF($D302="","",IFERROR(INDEX(Requirements!$A$5:$A$55,MATCH($D302,Requirements!$D$5:$D$55,0)),"غير موجودة"))</f>
        <v/>
      </c>
      <c r="F302" s="16" t="str">
        <f>IF($D302="","",IFERROR(INDEX(Requirements!$R$5:$R$55,MATCH($D302,Requirements!$D$5:$D$55,0)),""))</f>
        <v/>
      </c>
      <c r="G302" s="16" t="str">
        <f>IF($D302="","",IFERROR(INDEX(Requirements!$K$5:$K$55,MATCH($D302,Requirements!$D$5:$D$55,0))&amp;CHAR(10)&amp;"المعدل: "&amp;INDEX(Requirements!$L$5:$L$55,MATCH($D302,Requirements!$D$5:$D$55,0))&amp;CHAR(10)&amp;"القبول: "&amp;INDEX(Requirements!$M$5:$M$55,MATCH($D302,Requirements!$D$5:$D$55,0)),""))</f>
        <v/>
      </c>
      <c r="H302" s="12"/>
      <c r="I302" s="12"/>
      <c r="J302" s="12"/>
      <c r="K302" s="12"/>
      <c r="L302" s="12"/>
      <c r="M302" s="12"/>
      <c r="N302" s="13"/>
      <c r="O302" s="13"/>
      <c r="P302" s="12"/>
      <c r="Q302" s="15" t="str">
        <f>IF($P302="","",IFERROR(INDEX(Settings!$B$11:$B$14,MATCH($P302,Settings!$A$11:$A$14,0)),""))</f>
        <v/>
      </c>
      <c r="R302" s="5" t="str">
        <f t="shared" si="13"/>
        <v/>
      </c>
      <c r="S302" s="5" t="str">
        <f>IF(OR($C302="",$O302=""),"",NETWORKDAYS.INTL($C302,$O302,Settings!$B$7)-1)</f>
        <v/>
      </c>
      <c r="T302" s="5" t="str">
        <f>IF($S302="","",IF($S302&lt;=Settings!$B$6,"نعم","متأخر"))</f>
        <v/>
      </c>
      <c r="U302" s="5" t="str">
        <f t="shared" si="14"/>
        <v/>
      </c>
      <c r="V302" s="14"/>
      <c r="W302" s="12"/>
    </row>
    <row r="303" spans="1:23" ht="18" x14ac:dyDescent="0.25">
      <c r="A303" s="5" t="str">
        <f t="shared" si="12"/>
        <v/>
      </c>
      <c r="B303" s="12"/>
      <c r="C303" s="13"/>
      <c r="D303" s="14"/>
      <c r="E303" s="15" t="str">
        <f>IF($D303="","",IFERROR(INDEX(Requirements!$A$5:$A$55,MATCH($D303,Requirements!$D$5:$D$55,0)),"غير موجودة"))</f>
        <v/>
      </c>
      <c r="F303" s="16" t="str">
        <f>IF($D303="","",IFERROR(INDEX(Requirements!$R$5:$R$55,MATCH($D303,Requirements!$D$5:$D$55,0)),""))</f>
        <v/>
      </c>
      <c r="G303" s="16" t="str">
        <f>IF($D303="","",IFERROR(INDEX(Requirements!$K$5:$K$55,MATCH($D303,Requirements!$D$5:$D$55,0))&amp;CHAR(10)&amp;"المعدل: "&amp;INDEX(Requirements!$L$5:$L$55,MATCH($D303,Requirements!$D$5:$D$55,0))&amp;CHAR(10)&amp;"القبول: "&amp;INDEX(Requirements!$M$5:$M$55,MATCH($D303,Requirements!$D$5:$D$55,0)),""))</f>
        <v/>
      </c>
      <c r="H303" s="12"/>
      <c r="I303" s="12"/>
      <c r="J303" s="12"/>
      <c r="K303" s="12"/>
      <c r="L303" s="12"/>
      <c r="M303" s="12"/>
      <c r="N303" s="13"/>
      <c r="O303" s="13"/>
      <c r="P303" s="12"/>
      <c r="Q303" s="15" t="str">
        <f>IF($P303="","",IFERROR(INDEX(Settings!$B$11:$B$14,MATCH($P303,Settings!$A$11:$A$14,0)),""))</f>
        <v/>
      </c>
      <c r="R303" s="5" t="str">
        <f t="shared" si="13"/>
        <v/>
      </c>
      <c r="S303" s="5" t="str">
        <f>IF(OR($C303="",$O303=""),"",NETWORKDAYS.INTL($C303,$O303,Settings!$B$7)-1)</f>
        <v/>
      </c>
      <c r="T303" s="5" t="str">
        <f>IF($S303="","",IF($S303&lt;=Settings!$B$6,"نعم","متأخر"))</f>
        <v/>
      </c>
      <c r="U303" s="5" t="str">
        <f t="shared" si="14"/>
        <v/>
      </c>
      <c r="V303" s="14"/>
      <c r="W303" s="12"/>
    </row>
    <row r="304" spans="1:23" ht="18" x14ac:dyDescent="0.25">
      <c r="A304" s="5" t="str">
        <f t="shared" si="12"/>
        <v/>
      </c>
      <c r="B304" s="12"/>
      <c r="C304" s="13"/>
      <c r="D304" s="14"/>
      <c r="E304" s="15" t="str">
        <f>IF($D304="","",IFERROR(INDEX(Requirements!$A$5:$A$55,MATCH($D304,Requirements!$D$5:$D$55,0)),"غير موجودة"))</f>
        <v/>
      </c>
      <c r="F304" s="16" t="str">
        <f>IF($D304="","",IFERROR(INDEX(Requirements!$R$5:$R$55,MATCH($D304,Requirements!$D$5:$D$55,0)),""))</f>
        <v/>
      </c>
      <c r="G304" s="16" t="str">
        <f>IF($D304="","",IFERROR(INDEX(Requirements!$K$5:$K$55,MATCH($D304,Requirements!$D$5:$D$55,0))&amp;CHAR(10)&amp;"المعدل: "&amp;INDEX(Requirements!$L$5:$L$55,MATCH($D304,Requirements!$D$5:$D$55,0))&amp;CHAR(10)&amp;"القبول: "&amp;INDEX(Requirements!$M$5:$M$55,MATCH($D304,Requirements!$D$5:$D$55,0)),""))</f>
        <v/>
      </c>
      <c r="H304" s="12"/>
      <c r="I304" s="12"/>
      <c r="J304" s="12"/>
      <c r="K304" s="12"/>
      <c r="L304" s="12"/>
      <c r="M304" s="12"/>
      <c r="N304" s="13"/>
      <c r="O304" s="13"/>
      <c r="P304" s="12"/>
      <c r="Q304" s="15" t="str">
        <f>IF($P304="","",IFERROR(INDEX(Settings!$B$11:$B$14,MATCH($P304,Settings!$A$11:$A$14,0)),""))</f>
        <v/>
      </c>
      <c r="R304" s="5" t="str">
        <f t="shared" si="13"/>
        <v/>
      </c>
      <c r="S304" s="5" t="str">
        <f>IF(OR($C304="",$O304=""),"",NETWORKDAYS.INTL($C304,$O304,Settings!$B$7)-1)</f>
        <v/>
      </c>
      <c r="T304" s="5" t="str">
        <f>IF($S304="","",IF($S304&lt;=Settings!$B$6,"نعم","متأخر"))</f>
        <v/>
      </c>
      <c r="U304" s="5" t="str">
        <f t="shared" si="14"/>
        <v/>
      </c>
      <c r="V304" s="14"/>
      <c r="W304" s="12"/>
    </row>
    <row r="305" spans="1:23" ht="18" x14ac:dyDescent="0.25">
      <c r="A305" s="5" t="str">
        <f t="shared" si="12"/>
        <v/>
      </c>
      <c r="B305" s="12"/>
      <c r="C305" s="13"/>
      <c r="D305" s="14"/>
      <c r="E305" s="15" t="str">
        <f>IF($D305="","",IFERROR(INDEX(Requirements!$A$5:$A$55,MATCH($D305,Requirements!$D$5:$D$55,0)),"غير موجودة"))</f>
        <v/>
      </c>
      <c r="F305" s="16" t="str">
        <f>IF($D305="","",IFERROR(INDEX(Requirements!$R$5:$R$55,MATCH($D305,Requirements!$D$5:$D$55,0)),""))</f>
        <v/>
      </c>
      <c r="G305" s="16" t="str">
        <f>IF($D305="","",IFERROR(INDEX(Requirements!$K$5:$K$55,MATCH($D305,Requirements!$D$5:$D$55,0))&amp;CHAR(10)&amp;"المعدل: "&amp;INDEX(Requirements!$L$5:$L$55,MATCH($D305,Requirements!$D$5:$D$55,0))&amp;CHAR(10)&amp;"القبول: "&amp;INDEX(Requirements!$M$5:$M$55,MATCH($D305,Requirements!$D$5:$D$55,0)),""))</f>
        <v/>
      </c>
      <c r="H305" s="12"/>
      <c r="I305" s="12"/>
      <c r="J305" s="12"/>
      <c r="K305" s="12"/>
      <c r="L305" s="12"/>
      <c r="M305" s="12"/>
      <c r="N305" s="13"/>
      <c r="O305" s="13"/>
      <c r="P305" s="12"/>
      <c r="Q305" s="15" t="str">
        <f>IF($P305="","",IFERROR(INDEX(Settings!$B$11:$B$14,MATCH($P305,Settings!$A$11:$A$14,0)),""))</f>
        <v/>
      </c>
      <c r="R305" s="5" t="str">
        <f t="shared" si="13"/>
        <v/>
      </c>
      <c r="S305" s="5" t="str">
        <f>IF(OR($C305="",$O305=""),"",NETWORKDAYS.INTL($C305,$O305,Settings!$B$7)-1)</f>
        <v/>
      </c>
      <c r="T305" s="5" t="str">
        <f>IF($S305="","",IF($S305&lt;=Settings!$B$6,"نعم","متأخر"))</f>
        <v/>
      </c>
      <c r="U305" s="5" t="str">
        <f t="shared" si="14"/>
        <v/>
      </c>
      <c r="V305" s="14"/>
      <c r="W305" s="12"/>
    </row>
  </sheetData>
  <autoFilter ref="A5:W305" xr:uid="{00000000-0009-0000-0000-000001000000}"/>
  <conditionalFormatting sqref="O6:O305">
    <cfRule type="expression" dxfId="4" priority="5">
      <formula>AND($O6&lt;&gt;"",$O6&lt;$C6)</formula>
    </cfRule>
  </conditionalFormatting>
  <conditionalFormatting sqref="T6:T305">
    <cfRule type="expression" dxfId="3" priority="1">
      <formula>$T6="متأخر"</formula>
    </cfRule>
  </conditionalFormatting>
  <conditionalFormatting sqref="U6:U305">
    <cfRule type="expression" dxfId="2" priority="2">
      <formula>$U6="مقبولة"</formula>
    </cfRule>
    <cfRule type="expression" dxfId="1" priority="3">
      <formula>$U6="يعاد التقديم"</formula>
    </cfRule>
    <cfRule type="expression" dxfId="0" priority="4">
      <formula>$U6="مرفوضة"</formula>
    </cfRule>
  </conditionalFormatting>
  <dataValidations count="1">
    <dataValidation type="date" operator="greaterThan" allowBlank="1" sqref="C6:C305 N6:N305 O6:O305" xr:uid="{00000000-0002-0000-0100-000003000000}">
      <formula1>36526</formula1>
    </dataValidation>
  </dataValidations>
  <printOptions horizontalCentered="1"/>
  <pageMargins left="0.75" right="0.75" top="1" bottom="1" header="0.5" footer="0.5"/>
  <pageSetup paperSize="9" fitToHeight="0" orientation="landscape"/>
  <headerFooter>
    <oddFooter>&amp;Lالمبدعون العرب للاستشارات الهندسية ACE&amp;Cصفحة &amp;P من &amp;N&amp;R&amp;A</oddFooter>
  </headerFooter>
  <drawing r:id="rId1"/>
  <extLst>
    <ext xmlns:x14="http://schemas.microsoft.com/office/spreadsheetml/2009/9/main" uri="{CCE6A557-97BC-4b89-ADB6-D9C93CAAB3DF}">
      <x14:dataValidations xmlns:xm="http://schemas.microsoft.com/office/excel/2006/main" count="3">
        <x14:dataValidation type="list" allowBlank="1" xr:uid="{00000000-0002-0000-0100-000000000000}">
          <x14:formula1>
            <xm:f>Requirements!$D$5:$D$55</xm:f>
          </x14:formula1>
          <xm:sqref>D6:D305</xm:sqref>
        </x14:dataValidation>
        <x14:dataValidation type="list" allowBlank="1" xr:uid="{00000000-0002-0000-0100-000001000000}">
          <x14:formula1>
            <xm:f>Settings!$A$11:$A$14</xm:f>
          </x14:formula1>
          <xm:sqref>P6:P305</xm:sqref>
        </x14:dataValidation>
        <x14:dataValidation type="list" allowBlank="1" xr:uid="{00000000-0002-0000-0100-000002000000}">
          <x14:formula1>
            <xm:f>Settings!$A$17:$A$18</xm:f>
          </x14:formula1>
          <xm:sqref>M6:M305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52976"/>
    <pageSetUpPr fitToPage="1"/>
  </sheetPr>
  <dimension ref="A1:C18"/>
  <sheetViews>
    <sheetView rightToLeft="1" workbookViewId="0"/>
  </sheetViews>
  <sheetFormatPr defaultRowHeight="13.8" x14ac:dyDescent="0.25"/>
  <cols>
    <col min="1" max="1" width="36" customWidth="1"/>
    <col min="2" max="2" width="34" customWidth="1"/>
    <col min="3" max="3" width="60" customWidth="1"/>
  </cols>
  <sheetData>
    <row r="1" spans="1:3" ht="30" customHeight="1" x14ac:dyDescent="0.65">
      <c r="A1" s="1" t="s">
        <v>727</v>
      </c>
      <c r="B1" s="2"/>
      <c r="C1" s="2"/>
    </row>
    <row r="2" spans="1:3" ht="22.05" customHeight="1" x14ac:dyDescent="0.55000000000000004">
      <c r="A2" s="3" t="s">
        <v>728</v>
      </c>
      <c r="B2" s="2"/>
      <c r="C2" s="2"/>
    </row>
    <row r="3" spans="1:3" ht="18.600000000000001" x14ac:dyDescent="0.55000000000000004">
      <c r="A3" s="2"/>
      <c r="B3" s="2"/>
      <c r="C3" s="2"/>
    </row>
    <row r="4" spans="1:3" ht="18.600000000000001" x14ac:dyDescent="0.55000000000000004">
      <c r="A4" s="17" t="s">
        <v>729</v>
      </c>
      <c r="B4" s="14" t="s">
        <v>730</v>
      </c>
      <c r="C4" s="2"/>
    </row>
    <row r="5" spans="1:3" ht="18.600000000000001" x14ac:dyDescent="0.55000000000000004">
      <c r="A5" s="17" t="s">
        <v>731</v>
      </c>
      <c r="B5" s="14" t="s">
        <v>732</v>
      </c>
      <c r="C5" s="2"/>
    </row>
    <row r="6" spans="1:3" ht="18.600000000000001" x14ac:dyDescent="0.55000000000000004">
      <c r="A6" s="17" t="s">
        <v>733</v>
      </c>
      <c r="B6" s="14">
        <v>2</v>
      </c>
      <c r="C6" s="2"/>
    </row>
    <row r="7" spans="1:3" ht="37.200000000000003" x14ac:dyDescent="0.5">
      <c r="A7" s="17" t="s">
        <v>734</v>
      </c>
      <c r="B7" s="14">
        <v>7</v>
      </c>
      <c r="C7" s="18" t="s">
        <v>735</v>
      </c>
    </row>
    <row r="8" spans="1:3" ht="18.600000000000001" x14ac:dyDescent="0.55000000000000004">
      <c r="A8" s="17" t="s">
        <v>736</v>
      </c>
      <c r="B8" s="19" t="s">
        <v>737</v>
      </c>
      <c r="C8" s="2"/>
    </row>
    <row r="9" spans="1:3" ht="18.600000000000001" x14ac:dyDescent="0.55000000000000004">
      <c r="A9" s="2"/>
      <c r="B9" s="2"/>
      <c r="C9" s="2"/>
    </row>
    <row r="10" spans="1:3" ht="31.95" customHeight="1" x14ac:dyDescent="0.25">
      <c r="A10" s="4" t="s">
        <v>719</v>
      </c>
      <c r="B10" s="4" t="s">
        <v>738</v>
      </c>
      <c r="C10" s="4" t="s">
        <v>739</v>
      </c>
    </row>
    <row r="11" spans="1:3" ht="18.600000000000001" x14ac:dyDescent="0.25">
      <c r="A11" s="20" t="s">
        <v>740</v>
      </c>
      <c r="B11" s="19" t="s">
        <v>741</v>
      </c>
      <c r="C11" s="19" t="s">
        <v>742</v>
      </c>
    </row>
    <row r="12" spans="1:3" ht="18.600000000000001" x14ac:dyDescent="0.25">
      <c r="A12" s="20" t="s">
        <v>743</v>
      </c>
      <c r="B12" s="19" t="s">
        <v>744</v>
      </c>
      <c r="C12" s="19" t="s">
        <v>745</v>
      </c>
    </row>
    <row r="13" spans="1:3" ht="18.600000000000001" x14ac:dyDescent="0.25">
      <c r="A13" s="20" t="s">
        <v>702</v>
      </c>
      <c r="B13" s="19" t="s">
        <v>746</v>
      </c>
      <c r="C13" s="19" t="s">
        <v>747</v>
      </c>
    </row>
    <row r="14" spans="1:3" ht="18.600000000000001" x14ac:dyDescent="0.25">
      <c r="A14" s="20" t="s">
        <v>703</v>
      </c>
      <c r="B14" s="19" t="s">
        <v>748</v>
      </c>
      <c r="C14" s="19" t="s">
        <v>749</v>
      </c>
    </row>
    <row r="15" spans="1:3" ht="18.600000000000001" x14ac:dyDescent="0.55000000000000004">
      <c r="A15" s="2"/>
      <c r="B15" s="2"/>
      <c r="C15" s="2"/>
    </row>
    <row r="16" spans="1:3" ht="31.95" customHeight="1" x14ac:dyDescent="0.55000000000000004">
      <c r="A16" s="4" t="s">
        <v>750</v>
      </c>
      <c r="B16" s="2"/>
      <c r="C16" s="2"/>
    </row>
    <row r="17" spans="1:3" ht="18.600000000000001" x14ac:dyDescent="0.55000000000000004">
      <c r="A17" s="20" t="s">
        <v>751</v>
      </c>
      <c r="B17" s="2"/>
      <c r="C17" s="2"/>
    </row>
    <row r="18" spans="1:3" ht="18.600000000000001" x14ac:dyDescent="0.55000000000000004">
      <c r="A18" s="20" t="s">
        <v>752</v>
      </c>
      <c r="B18" s="2"/>
      <c r="C18" s="2"/>
    </row>
  </sheetData>
  <printOptions horizontalCentered="1"/>
  <pageMargins left="0.75" right="0.75" top="1" bottom="1" header="0.5" footer="0.5"/>
  <pageSetup paperSize="9" fitToHeight="0" orientation="portrait"/>
  <headerFooter>
    <oddFooter>&amp;Lالمبدعون العرب للاستشارات الهندسية ACE&amp;Cصفحة &amp;P من &amp;N&amp;R&amp;A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Requirements</vt:lpstr>
      <vt:lpstr>MIR_Log</vt:lpstr>
      <vt:lpstr>Settings</vt:lpstr>
      <vt:lpstr>MIR_Log!Print_Titles</vt:lpstr>
      <vt:lpstr>Requirements!Print_Titles</vt:lpstr>
      <vt:lpstr>Settings!Print_Titles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متطلبات اعتماد المواد وسجل MIR</dc:title>
  <dc:creator>Ahmed Fathy</dc:creator>
  <cp:lastModifiedBy>Ahmed Fathy</cp:lastModifiedBy>
  <dcterms:created xsi:type="dcterms:W3CDTF">2026-10-05T21:40:03Z</dcterms:created>
  <dcterms:modified xsi:type="dcterms:W3CDTF">2026-11-03T20:25:39Z</dcterms:modified>
</cp:coreProperties>
</file>