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686A550F-824F-47A8-94CA-CDD61F744322}" xr6:coauthVersionLast="47" xr6:coauthVersionMax="47" xr10:uidLastSave="{00000000-0000-0000-0000-000000000000}"/>
  <bookViews>
    <workbookView xWindow="-108" yWindow="-108" windowWidth="23256" windowHeight="13896" xr2:uid="{00000000-000D-0000-FFFF-FFFF00000000}"/>
  </bookViews>
  <sheets>
    <sheet name="Guide" sheetId="1" r:id="rId1"/>
    <sheet name="Mapping" sheetId="2" r:id="rId2"/>
    <sheet name="Topics" sheetId="3" r:id="rId3"/>
    <sheet name="P6_Export" sheetId="4" r:id="rId4"/>
    <sheet name="IR_Tracking" sheetId="5" r:id="rId5"/>
    <sheet name="Summary" sheetId="6" r:id="rId6"/>
    <sheet name="Holidays" sheetId="7" r:id="rId7"/>
  </sheets>
  <definedNames>
    <definedName name="_xlnm._FilterDatabase" localSheetId="6" hidden="1">Holidays!$A$4:$C$38</definedName>
    <definedName name="_xlnm._FilterDatabase" localSheetId="4" hidden="1">IR_Tracking!$A$4:$R$215</definedName>
    <definedName name="_xlnm._FilterDatabase" localSheetId="1" hidden="1">Mapping!$A$4:$U$226</definedName>
    <definedName name="_xlnm._FilterDatabase" localSheetId="3" hidden="1">P6_Export!$A$4:$E$448</definedName>
    <definedName name="_xlnm._FilterDatabase" localSheetId="2" hidden="1">Topics!$A$4:$L$262</definedName>
    <definedName name="DataDate">Guide!$C$4</definedName>
    <definedName name="Hols">Holidays!$B$5:$B$38</definedName>
    <definedName name="_xlnm.Print_Titles" localSheetId="6">Holidays!$4:$4</definedName>
    <definedName name="_xlnm.Print_Titles" localSheetId="4">IR_Tracking!$4:$4</definedName>
    <definedName name="_xlnm.Print_Titles" localSheetId="1">Mapping!$4:$4</definedName>
    <definedName name="_xlnm.Print_Titles" localSheetId="3">P6_Export!$4:$4</definedName>
    <definedName name="_xlnm.Print_Titles" localSheetId="5">Summary!$15:$15</definedName>
    <definedName name="_xlnm.Print_Titles" localSheetId="2">Topics!$4:$4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6" l="1"/>
  <c r="C39" i="6"/>
  <c r="C38" i="6"/>
  <c r="C37" i="6"/>
  <c r="C36" i="6"/>
  <c r="C35" i="6"/>
  <c r="C34" i="6"/>
  <c r="C33" i="6"/>
  <c r="C32" i="6"/>
  <c r="C31" i="6"/>
  <c r="C30" i="6"/>
  <c r="C29" i="6"/>
  <c r="C28" i="6"/>
  <c r="C27" i="6"/>
  <c r="C26" i="6"/>
  <c r="C25" i="6"/>
  <c r="C24" i="6"/>
  <c r="C23" i="6"/>
  <c r="C22" i="6"/>
  <c r="C21" i="6"/>
  <c r="C20" i="6"/>
  <c r="C19" i="6"/>
  <c r="C18" i="6"/>
  <c r="C17" i="6"/>
  <c r="C16" i="6"/>
  <c r="C41" i="6" s="1"/>
  <c r="C11" i="6"/>
  <c r="C10" i="6"/>
  <c r="C9" i="6"/>
  <c r="C8" i="6"/>
  <c r="C7" i="6"/>
  <c r="C6" i="6"/>
  <c r="C5" i="6"/>
  <c r="C12" i="6" s="1"/>
  <c r="C43" i="6" s="1"/>
  <c r="M215" i="5"/>
  <c r="G215" i="5"/>
  <c r="F215" i="5"/>
  <c r="C215" i="5"/>
  <c r="M214" i="5"/>
  <c r="G214" i="5"/>
  <c r="F214" i="5"/>
  <c r="C214" i="5"/>
  <c r="M213" i="5"/>
  <c r="G213" i="5"/>
  <c r="F213" i="5"/>
  <c r="C213" i="5"/>
  <c r="M212" i="5"/>
  <c r="G212" i="5"/>
  <c r="F212" i="5"/>
  <c r="C212" i="5"/>
  <c r="M211" i="5"/>
  <c r="G211" i="5"/>
  <c r="F211" i="5"/>
  <c r="C211" i="5"/>
  <c r="M210" i="5"/>
  <c r="G210" i="5"/>
  <c r="F210" i="5"/>
  <c r="C210" i="5"/>
  <c r="M209" i="5"/>
  <c r="G209" i="5"/>
  <c r="F209" i="5"/>
  <c r="C209" i="5"/>
  <c r="M208" i="5"/>
  <c r="G208" i="5"/>
  <c r="F208" i="5"/>
  <c r="C208" i="5"/>
  <c r="M207" i="5"/>
  <c r="G207" i="5"/>
  <c r="F207" i="5"/>
  <c r="C207" i="5"/>
  <c r="M206" i="5"/>
  <c r="G206" i="5"/>
  <c r="F206" i="5"/>
  <c r="C206" i="5"/>
  <c r="M205" i="5"/>
  <c r="G205" i="5"/>
  <c r="F205" i="5"/>
  <c r="C205" i="5"/>
  <c r="M204" i="5"/>
  <c r="G204" i="5"/>
  <c r="F204" i="5"/>
  <c r="C204" i="5"/>
  <c r="M203" i="5"/>
  <c r="G203" i="5"/>
  <c r="F203" i="5"/>
  <c r="C203" i="5"/>
  <c r="M202" i="5"/>
  <c r="G202" i="5"/>
  <c r="F202" i="5"/>
  <c r="C202" i="5"/>
  <c r="M201" i="5"/>
  <c r="G201" i="5"/>
  <c r="F201" i="5"/>
  <c r="C201" i="5"/>
  <c r="M200" i="5"/>
  <c r="G200" i="5"/>
  <c r="F200" i="5"/>
  <c r="C200" i="5"/>
  <c r="M199" i="5"/>
  <c r="G199" i="5"/>
  <c r="F199" i="5"/>
  <c r="C199" i="5"/>
  <c r="M198" i="5"/>
  <c r="G198" i="5"/>
  <c r="F198" i="5"/>
  <c r="C198" i="5"/>
  <c r="M197" i="5"/>
  <c r="G197" i="5"/>
  <c r="F197" i="5"/>
  <c r="C197" i="5"/>
  <c r="M196" i="5"/>
  <c r="G196" i="5"/>
  <c r="F196" i="5"/>
  <c r="C196" i="5"/>
  <c r="M195" i="5"/>
  <c r="G195" i="5"/>
  <c r="F195" i="5"/>
  <c r="C195" i="5"/>
  <c r="M194" i="5"/>
  <c r="G194" i="5"/>
  <c r="F194" i="5"/>
  <c r="C194" i="5"/>
  <c r="M193" i="5"/>
  <c r="G193" i="5"/>
  <c r="F193" i="5"/>
  <c r="C193" i="5"/>
  <c r="M192" i="5"/>
  <c r="G192" i="5"/>
  <c r="F192" i="5"/>
  <c r="C192" i="5"/>
  <c r="M191" i="5"/>
  <c r="G191" i="5"/>
  <c r="F191" i="5"/>
  <c r="C191" i="5"/>
  <c r="M190" i="5"/>
  <c r="G190" i="5"/>
  <c r="F190" i="5"/>
  <c r="C190" i="5"/>
  <c r="M189" i="5"/>
  <c r="G189" i="5"/>
  <c r="F189" i="5"/>
  <c r="C189" i="5"/>
  <c r="M188" i="5"/>
  <c r="G188" i="5"/>
  <c r="F188" i="5"/>
  <c r="C188" i="5"/>
  <c r="M187" i="5"/>
  <c r="G187" i="5"/>
  <c r="F187" i="5"/>
  <c r="C187" i="5"/>
  <c r="M186" i="5"/>
  <c r="G186" i="5"/>
  <c r="F186" i="5"/>
  <c r="C186" i="5"/>
  <c r="M185" i="5"/>
  <c r="G185" i="5"/>
  <c r="F185" i="5"/>
  <c r="C185" i="5"/>
  <c r="M184" i="5"/>
  <c r="G184" i="5"/>
  <c r="F184" i="5"/>
  <c r="C184" i="5"/>
  <c r="M183" i="5"/>
  <c r="G183" i="5"/>
  <c r="F183" i="5"/>
  <c r="C183" i="5"/>
  <c r="M182" i="5"/>
  <c r="G182" i="5"/>
  <c r="F182" i="5"/>
  <c r="C182" i="5"/>
  <c r="M181" i="5"/>
  <c r="G181" i="5"/>
  <c r="F181" i="5"/>
  <c r="C181" i="5"/>
  <c r="M180" i="5"/>
  <c r="G180" i="5"/>
  <c r="F180" i="5"/>
  <c r="C180" i="5"/>
  <c r="M179" i="5"/>
  <c r="G179" i="5"/>
  <c r="F179" i="5"/>
  <c r="C179" i="5"/>
  <c r="M178" i="5"/>
  <c r="G178" i="5"/>
  <c r="F178" i="5"/>
  <c r="C178" i="5"/>
  <c r="M177" i="5"/>
  <c r="G177" i="5"/>
  <c r="F177" i="5"/>
  <c r="C177" i="5"/>
  <c r="M176" i="5"/>
  <c r="G176" i="5"/>
  <c r="F176" i="5"/>
  <c r="C176" i="5"/>
  <c r="M175" i="5"/>
  <c r="G175" i="5"/>
  <c r="F175" i="5"/>
  <c r="C175" i="5"/>
  <c r="M174" i="5"/>
  <c r="G174" i="5"/>
  <c r="F174" i="5"/>
  <c r="C174" i="5"/>
  <c r="M173" i="5"/>
  <c r="G173" i="5"/>
  <c r="F173" i="5"/>
  <c r="C173" i="5"/>
  <c r="M172" i="5"/>
  <c r="G172" i="5"/>
  <c r="F172" i="5"/>
  <c r="C172" i="5"/>
  <c r="M171" i="5"/>
  <c r="G171" i="5"/>
  <c r="F171" i="5"/>
  <c r="C171" i="5"/>
  <c r="M170" i="5"/>
  <c r="G170" i="5"/>
  <c r="F170" i="5"/>
  <c r="C170" i="5"/>
  <c r="M169" i="5"/>
  <c r="G169" i="5"/>
  <c r="F169" i="5"/>
  <c r="C169" i="5"/>
  <c r="M168" i="5"/>
  <c r="G168" i="5"/>
  <c r="F168" i="5"/>
  <c r="C168" i="5"/>
  <c r="M167" i="5"/>
  <c r="G167" i="5"/>
  <c r="F167" i="5"/>
  <c r="C167" i="5"/>
  <c r="M166" i="5"/>
  <c r="G166" i="5"/>
  <c r="F166" i="5"/>
  <c r="C166" i="5"/>
  <c r="M165" i="5"/>
  <c r="G165" i="5"/>
  <c r="F165" i="5"/>
  <c r="C165" i="5"/>
  <c r="M164" i="5"/>
  <c r="G164" i="5"/>
  <c r="F164" i="5"/>
  <c r="C164" i="5"/>
  <c r="M163" i="5"/>
  <c r="G163" i="5"/>
  <c r="F163" i="5"/>
  <c r="C163" i="5"/>
  <c r="M162" i="5"/>
  <c r="G162" i="5"/>
  <c r="F162" i="5"/>
  <c r="C162" i="5"/>
  <c r="M161" i="5"/>
  <c r="G161" i="5"/>
  <c r="F161" i="5"/>
  <c r="C161" i="5"/>
  <c r="M160" i="5"/>
  <c r="G160" i="5"/>
  <c r="F160" i="5"/>
  <c r="C160" i="5"/>
  <c r="M159" i="5"/>
  <c r="G159" i="5"/>
  <c r="F159" i="5"/>
  <c r="C159" i="5"/>
  <c r="M158" i="5"/>
  <c r="G158" i="5"/>
  <c r="F158" i="5"/>
  <c r="C158" i="5"/>
  <c r="M157" i="5"/>
  <c r="G157" i="5"/>
  <c r="F157" i="5"/>
  <c r="C157" i="5"/>
  <c r="M156" i="5"/>
  <c r="G156" i="5"/>
  <c r="F156" i="5"/>
  <c r="C156" i="5"/>
  <c r="M155" i="5"/>
  <c r="G155" i="5"/>
  <c r="F155" i="5"/>
  <c r="C155" i="5"/>
  <c r="M154" i="5"/>
  <c r="G154" i="5"/>
  <c r="F154" i="5"/>
  <c r="C154" i="5"/>
  <c r="M153" i="5"/>
  <c r="G153" i="5"/>
  <c r="F153" i="5"/>
  <c r="C153" i="5"/>
  <c r="M152" i="5"/>
  <c r="G152" i="5"/>
  <c r="F152" i="5"/>
  <c r="C152" i="5"/>
  <c r="M151" i="5"/>
  <c r="G151" i="5"/>
  <c r="F151" i="5"/>
  <c r="C151" i="5"/>
  <c r="M150" i="5"/>
  <c r="G150" i="5"/>
  <c r="F150" i="5"/>
  <c r="C150" i="5"/>
  <c r="M149" i="5"/>
  <c r="G149" i="5"/>
  <c r="F149" i="5"/>
  <c r="C149" i="5"/>
  <c r="M148" i="5"/>
  <c r="G148" i="5"/>
  <c r="F148" i="5"/>
  <c r="C148" i="5"/>
  <c r="M147" i="5"/>
  <c r="G147" i="5"/>
  <c r="F147" i="5"/>
  <c r="C147" i="5"/>
  <c r="M146" i="5"/>
  <c r="G146" i="5"/>
  <c r="F146" i="5"/>
  <c r="C146" i="5"/>
  <c r="M145" i="5"/>
  <c r="G145" i="5"/>
  <c r="F145" i="5"/>
  <c r="C145" i="5"/>
  <c r="M144" i="5"/>
  <c r="G144" i="5"/>
  <c r="F144" i="5"/>
  <c r="C144" i="5"/>
  <c r="M143" i="5"/>
  <c r="G143" i="5"/>
  <c r="F143" i="5"/>
  <c r="C143" i="5"/>
  <c r="M142" i="5"/>
  <c r="G142" i="5"/>
  <c r="F142" i="5"/>
  <c r="C142" i="5"/>
  <c r="M141" i="5"/>
  <c r="G141" i="5"/>
  <c r="F141" i="5"/>
  <c r="C141" i="5"/>
  <c r="M140" i="5"/>
  <c r="G140" i="5"/>
  <c r="F140" i="5"/>
  <c r="C140" i="5"/>
  <c r="M139" i="5"/>
  <c r="G139" i="5"/>
  <c r="F139" i="5"/>
  <c r="C139" i="5"/>
  <c r="M138" i="5"/>
  <c r="G138" i="5"/>
  <c r="F138" i="5"/>
  <c r="C138" i="5"/>
  <c r="M137" i="5"/>
  <c r="G137" i="5"/>
  <c r="F137" i="5"/>
  <c r="C137" i="5"/>
  <c r="M136" i="5"/>
  <c r="G136" i="5"/>
  <c r="F136" i="5"/>
  <c r="C136" i="5"/>
  <c r="M135" i="5"/>
  <c r="G135" i="5"/>
  <c r="F135" i="5"/>
  <c r="C135" i="5"/>
  <c r="M134" i="5"/>
  <c r="G134" i="5"/>
  <c r="F134" i="5"/>
  <c r="C134" i="5"/>
  <c r="M133" i="5"/>
  <c r="G133" i="5"/>
  <c r="F133" i="5"/>
  <c r="C133" i="5"/>
  <c r="M132" i="5"/>
  <c r="G132" i="5"/>
  <c r="F132" i="5"/>
  <c r="C132" i="5"/>
  <c r="M131" i="5"/>
  <c r="G131" i="5"/>
  <c r="F131" i="5"/>
  <c r="C131" i="5"/>
  <c r="M130" i="5"/>
  <c r="G130" i="5"/>
  <c r="F130" i="5"/>
  <c r="C130" i="5"/>
  <c r="M129" i="5"/>
  <c r="G129" i="5"/>
  <c r="F129" i="5"/>
  <c r="C129" i="5"/>
  <c r="M128" i="5"/>
  <c r="G128" i="5"/>
  <c r="F128" i="5"/>
  <c r="C128" i="5"/>
  <c r="M127" i="5"/>
  <c r="G127" i="5"/>
  <c r="F127" i="5"/>
  <c r="C127" i="5"/>
  <c r="M126" i="5"/>
  <c r="G126" i="5"/>
  <c r="F126" i="5"/>
  <c r="C126" i="5"/>
  <c r="M125" i="5"/>
  <c r="G125" i="5"/>
  <c r="F125" i="5"/>
  <c r="C125" i="5"/>
  <c r="M124" i="5"/>
  <c r="G124" i="5"/>
  <c r="F124" i="5"/>
  <c r="C124" i="5"/>
  <c r="M123" i="5"/>
  <c r="G123" i="5"/>
  <c r="F123" i="5"/>
  <c r="C123" i="5"/>
  <c r="M122" i="5"/>
  <c r="G122" i="5"/>
  <c r="F122" i="5"/>
  <c r="C122" i="5"/>
  <c r="M121" i="5"/>
  <c r="G121" i="5"/>
  <c r="F121" i="5"/>
  <c r="C121" i="5"/>
  <c r="M120" i="5"/>
  <c r="G120" i="5"/>
  <c r="F120" i="5"/>
  <c r="C120" i="5"/>
  <c r="M119" i="5"/>
  <c r="G119" i="5"/>
  <c r="F119" i="5"/>
  <c r="C119" i="5"/>
  <c r="M118" i="5"/>
  <c r="G118" i="5"/>
  <c r="F118" i="5"/>
  <c r="C118" i="5"/>
  <c r="M117" i="5"/>
  <c r="G117" i="5"/>
  <c r="F117" i="5"/>
  <c r="C117" i="5"/>
  <c r="M116" i="5"/>
  <c r="G116" i="5"/>
  <c r="F116" i="5"/>
  <c r="C116" i="5"/>
  <c r="M115" i="5"/>
  <c r="G115" i="5"/>
  <c r="F115" i="5"/>
  <c r="C115" i="5"/>
  <c r="M114" i="5"/>
  <c r="G114" i="5"/>
  <c r="F114" i="5"/>
  <c r="C114" i="5"/>
  <c r="M113" i="5"/>
  <c r="G113" i="5"/>
  <c r="F113" i="5"/>
  <c r="C113" i="5"/>
  <c r="M112" i="5"/>
  <c r="G112" i="5"/>
  <c r="F112" i="5"/>
  <c r="C112" i="5"/>
  <c r="M111" i="5"/>
  <c r="G111" i="5"/>
  <c r="F111" i="5"/>
  <c r="C111" i="5"/>
  <c r="M110" i="5"/>
  <c r="G110" i="5"/>
  <c r="F110" i="5"/>
  <c r="C110" i="5"/>
  <c r="M109" i="5"/>
  <c r="G109" i="5"/>
  <c r="F109" i="5"/>
  <c r="C109" i="5"/>
  <c r="M108" i="5"/>
  <c r="G108" i="5"/>
  <c r="F108" i="5"/>
  <c r="C108" i="5"/>
  <c r="M107" i="5"/>
  <c r="G107" i="5"/>
  <c r="F107" i="5"/>
  <c r="C107" i="5"/>
  <c r="M106" i="5"/>
  <c r="G106" i="5"/>
  <c r="F106" i="5"/>
  <c r="C106" i="5"/>
  <c r="M105" i="5"/>
  <c r="G105" i="5"/>
  <c r="F105" i="5"/>
  <c r="C105" i="5"/>
  <c r="M104" i="5"/>
  <c r="G104" i="5"/>
  <c r="F104" i="5"/>
  <c r="C104" i="5"/>
  <c r="M103" i="5"/>
  <c r="G103" i="5"/>
  <c r="F103" i="5"/>
  <c r="C103" i="5"/>
  <c r="M102" i="5"/>
  <c r="G102" i="5"/>
  <c r="F102" i="5"/>
  <c r="C102" i="5"/>
  <c r="M101" i="5"/>
  <c r="G101" i="5"/>
  <c r="F101" i="5"/>
  <c r="C101" i="5"/>
  <c r="M100" i="5"/>
  <c r="G100" i="5"/>
  <c r="F100" i="5"/>
  <c r="C100" i="5"/>
  <c r="M99" i="5"/>
  <c r="G99" i="5"/>
  <c r="F99" i="5"/>
  <c r="C99" i="5"/>
  <c r="M98" i="5"/>
  <c r="G98" i="5"/>
  <c r="F98" i="5"/>
  <c r="C98" i="5"/>
  <c r="M97" i="5"/>
  <c r="G97" i="5"/>
  <c r="F97" i="5"/>
  <c r="C97" i="5"/>
  <c r="M96" i="5"/>
  <c r="G96" i="5"/>
  <c r="F96" i="5"/>
  <c r="C96" i="5"/>
  <c r="M95" i="5"/>
  <c r="G95" i="5"/>
  <c r="F95" i="5"/>
  <c r="C95" i="5"/>
  <c r="M94" i="5"/>
  <c r="G94" i="5"/>
  <c r="F94" i="5"/>
  <c r="C94" i="5"/>
  <c r="M93" i="5"/>
  <c r="G93" i="5"/>
  <c r="F93" i="5"/>
  <c r="C93" i="5"/>
  <c r="M92" i="5"/>
  <c r="G92" i="5"/>
  <c r="F92" i="5"/>
  <c r="C92" i="5"/>
  <c r="M91" i="5"/>
  <c r="G91" i="5"/>
  <c r="F91" i="5"/>
  <c r="C91" i="5"/>
  <c r="M90" i="5"/>
  <c r="G90" i="5"/>
  <c r="F90" i="5"/>
  <c r="C90" i="5"/>
  <c r="M89" i="5"/>
  <c r="G89" i="5"/>
  <c r="F89" i="5"/>
  <c r="C89" i="5"/>
  <c r="M88" i="5"/>
  <c r="G88" i="5"/>
  <c r="F88" i="5"/>
  <c r="C88" i="5"/>
  <c r="M87" i="5"/>
  <c r="G87" i="5"/>
  <c r="F87" i="5"/>
  <c r="C87" i="5"/>
  <c r="M86" i="5"/>
  <c r="G86" i="5"/>
  <c r="F86" i="5"/>
  <c r="C86" i="5"/>
  <c r="M85" i="5"/>
  <c r="G85" i="5"/>
  <c r="F85" i="5"/>
  <c r="C85" i="5"/>
  <c r="M84" i="5"/>
  <c r="G84" i="5"/>
  <c r="F84" i="5"/>
  <c r="C84" i="5"/>
  <c r="M83" i="5"/>
  <c r="G83" i="5"/>
  <c r="F83" i="5"/>
  <c r="C83" i="5"/>
  <c r="M82" i="5"/>
  <c r="G82" i="5"/>
  <c r="F82" i="5"/>
  <c r="C82" i="5"/>
  <c r="M81" i="5"/>
  <c r="G81" i="5"/>
  <c r="F81" i="5"/>
  <c r="C81" i="5"/>
  <c r="M80" i="5"/>
  <c r="G80" i="5"/>
  <c r="F80" i="5"/>
  <c r="C80" i="5"/>
  <c r="M79" i="5"/>
  <c r="G79" i="5"/>
  <c r="F79" i="5"/>
  <c r="C79" i="5"/>
  <c r="M78" i="5"/>
  <c r="G78" i="5"/>
  <c r="F78" i="5"/>
  <c r="C78" i="5"/>
  <c r="M77" i="5"/>
  <c r="G77" i="5"/>
  <c r="F77" i="5"/>
  <c r="C77" i="5"/>
  <c r="M76" i="5"/>
  <c r="G76" i="5"/>
  <c r="F76" i="5"/>
  <c r="C76" i="5"/>
  <c r="M75" i="5"/>
  <c r="G75" i="5"/>
  <c r="F75" i="5"/>
  <c r="C75" i="5"/>
  <c r="M74" i="5"/>
  <c r="G74" i="5"/>
  <c r="F74" i="5"/>
  <c r="C74" i="5"/>
  <c r="M73" i="5"/>
  <c r="G73" i="5"/>
  <c r="F73" i="5"/>
  <c r="C73" i="5"/>
  <c r="M72" i="5"/>
  <c r="G72" i="5"/>
  <c r="F72" i="5"/>
  <c r="C72" i="5"/>
  <c r="M71" i="5"/>
  <c r="G71" i="5"/>
  <c r="F71" i="5"/>
  <c r="C71" i="5"/>
  <c r="M70" i="5"/>
  <c r="G70" i="5"/>
  <c r="F70" i="5"/>
  <c r="C70" i="5"/>
  <c r="M69" i="5"/>
  <c r="G69" i="5"/>
  <c r="F69" i="5"/>
  <c r="C69" i="5"/>
  <c r="M68" i="5"/>
  <c r="G68" i="5"/>
  <c r="F68" i="5"/>
  <c r="C68" i="5"/>
  <c r="M67" i="5"/>
  <c r="G67" i="5"/>
  <c r="F67" i="5"/>
  <c r="C67" i="5"/>
  <c r="M66" i="5"/>
  <c r="G66" i="5"/>
  <c r="F66" i="5"/>
  <c r="C66" i="5"/>
  <c r="M65" i="5"/>
  <c r="G65" i="5"/>
  <c r="F65" i="5"/>
  <c r="C65" i="5"/>
  <c r="M64" i="5"/>
  <c r="G64" i="5"/>
  <c r="F64" i="5"/>
  <c r="C64" i="5"/>
  <c r="M63" i="5"/>
  <c r="G63" i="5"/>
  <c r="F63" i="5"/>
  <c r="C63" i="5"/>
  <c r="M62" i="5"/>
  <c r="G62" i="5"/>
  <c r="F62" i="5"/>
  <c r="C62" i="5"/>
  <c r="M61" i="5"/>
  <c r="G61" i="5"/>
  <c r="F61" i="5"/>
  <c r="C61" i="5"/>
  <c r="M60" i="5"/>
  <c r="G60" i="5"/>
  <c r="F60" i="5"/>
  <c r="C60" i="5"/>
  <c r="M59" i="5"/>
  <c r="G59" i="5"/>
  <c r="F59" i="5"/>
  <c r="C59" i="5"/>
  <c r="M58" i="5"/>
  <c r="G58" i="5"/>
  <c r="F58" i="5"/>
  <c r="C58" i="5"/>
  <c r="M57" i="5"/>
  <c r="G57" i="5"/>
  <c r="F57" i="5"/>
  <c r="C57" i="5"/>
  <c r="M56" i="5"/>
  <c r="G56" i="5"/>
  <c r="F56" i="5"/>
  <c r="C56" i="5"/>
  <c r="M55" i="5"/>
  <c r="G55" i="5"/>
  <c r="F55" i="5"/>
  <c r="C55" i="5"/>
  <c r="M54" i="5"/>
  <c r="G54" i="5"/>
  <c r="F54" i="5"/>
  <c r="C54" i="5"/>
  <c r="M53" i="5"/>
  <c r="G53" i="5"/>
  <c r="F53" i="5"/>
  <c r="C53" i="5"/>
  <c r="M52" i="5"/>
  <c r="G52" i="5"/>
  <c r="F52" i="5"/>
  <c r="C52" i="5"/>
  <c r="M51" i="5"/>
  <c r="G51" i="5"/>
  <c r="F51" i="5"/>
  <c r="C51" i="5"/>
  <c r="M50" i="5"/>
  <c r="G50" i="5"/>
  <c r="F50" i="5"/>
  <c r="C50" i="5"/>
  <c r="M49" i="5"/>
  <c r="G49" i="5"/>
  <c r="F49" i="5"/>
  <c r="C49" i="5"/>
  <c r="M48" i="5"/>
  <c r="G48" i="5"/>
  <c r="F48" i="5"/>
  <c r="C48" i="5"/>
  <c r="M47" i="5"/>
  <c r="G47" i="5"/>
  <c r="F47" i="5"/>
  <c r="C47" i="5"/>
  <c r="M46" i="5"/>
  <c r="G46" i="5"/>
  <c r="F46" i="5"/>
  <c r="C46" i="5"/>
  <c r="M45" i="5"/>
  <c r="G45" i="5"/>
  <c r="F45" i="5"/>
  <c r="C45" i="5"/>
  <c r="M44" i="5"/>
  <c r="G44" i="5"/>
  <c r="F44" i="5"/>
  <c r="C44" i="5"/>
  <c r="M43" i="5"/>
  <c r="G43" i="5"/>
  <c r="F43" i="5"/>
  <c r="C43" i="5"/>
  <c r="M42" i="5"/>
  <c r="G42" i="5"/>
  <c r="F42" i="5"/>
  <c r="C42" i="5"/>
  <c r="M41" i="5"/>
  <c r="G41" i="5"/>
  <c r="F41" i="5"/>
  <c r="C41" i="5"/>
  <c r="M40" i="5"/>
  <c r="G40" i="5"/>
  <c r="F40" i="5"/>
  <c r="C40" i="5"/>
  <c r="M39" i="5"/>
  <c r="G39" i="5"/>
  <c r="F39" i="5"/>
  <c r="C39" i="5"/>
  <c r="M38" i="5"/>
  <c r="G38" i="5"/>
  <c r="F38" i="5"/>
  <c r="C38" i="5"/>
  <c r="M37" i="5"/>
  <c r="G37" i="5"/>
  <c r="F37" i="5"/>
  <c r="C37" i="5"/>
  <c r="M36" i="5"/>
  <c r="G36" i="5"/>
  <c r="F36" i="5"/>
  <c r="C36" i="5"/>
  <c r="M35" i="5"/>
  <c r="G35" i="5"/>
  <c r="F35" i="5"/>
  <c r="C35" i="5"/>
  <c r="M34" i="5"/>
  <c r="G34" i="5"/>
  <c r="F34" i="5"/>
  <c r="C34" i="5"/>
  <c r="M33" i="5"/>
  <c r="G33" i="5"/>
  <c r="O33" i="5" s="1"/>
  <c r="F33" i="5"/>
  <c r="C33" i="5"/>
  <c r="M32" i="5"/>
  <c r="G32" i="5"/>
  <c r="F32" i="5"/>
  <c r="C32" i="5"/>
  <c r="M31" i="5"/>
  <c r="G31" i="5"/>
  <c r="F31" i="5"/>
  <c r="C31" i="5"/>
  <c r="M30" i="5"/>
  <c r="G30" i="5"/>
  <c r="F30" i="5"/>
  <c r="C30" i="5"/>
  <c r="M29" i="5"/>
  <c r="G29" i="5"/>
  <c r="F29" i="5"/>
  <c r="C29" i="5"/>
  <c r="M28" i="5"/>
  <c r="G28" i="5"/>
  <c r="F28" i="5"/>
  <c r="C28" i="5"/>
  <c r="M27" i="5"/>
  <c r="G27" i="5"/>
  <c r="F27" i="5"/>
  <c r="C27" i="5"/>
  <c r="M26" i="5"/>
  <c r="G26" i="5"/>
  <c r="F26" i="5"/>
  <c r="C26" i="5"/>
  <c r="M25" i="5"/>
  <c r="G25" i="5"/>
  <c r="F25" i="5"/>
  <c r="C25" i="5"/>
  <c r="M24" i="5"/>
  <c r="G24" i="5"/>
  <c r="F24" i="5"/>
  <c r="C24" i="5"/>
  <c r="M23" i="5"/>
  <c r="G23" i="5"/>
  <c r="F23" i="5"/>
  <c r="C23" i="5"/>
  <c r="M22" i="5"/>
  <c r="G22" i="5"/>
  <c r="F22" i="5"/>
  <c r="C22" i="5"/>
  <c r="M21" i="5"/>
  <c r="G21" i="5"/>
  <c r="F21" i="5"/>
  <c r="C21" i="5"/>
  <c r="M20" i="5"/>
  <c r="G20" i="5"/>
  <c r="F20" i="5"/>
  <c r="C20" i="5"/>
  <c r="M19" i="5"/>
  <c r="G19" i="5"/>
  <c r="F19" i="5"/>
  <c r="C19" i="5"/>
  <c r="M18" i="5"/>
  <c r="G18" i="5"/>
  <c r="F18" i="5"/>
  <c r="C18" i="5"/>
  <c r="M17" i="5"/>
  <c r="G17" i="5"/>
  <c r="F17" i="5"/>
  <c r="C17" i="5"/>
  <c r="M16" i="5"/>
  <c r="G16" i="5"/>
  <c r="F16" i="5"/>
  <c r="C16" i="5"/>
  <c r="M15" i="5"/>
  <c r="G15" i="5"/>
  <c r="F15" i="5"/>
  <c r="C15" i="5"/>
  <c r="M14" i="5"/>
  <c r="G14" i="5"/>
  <c r="F14" i="5"/>
  <c r="C14" i="5"/>
  <c r="M13" i="5"/>
  <c r="G13" i="5"/>
  <c r="F13" i="5"/>
  <c r="C13" i="5"/>
  <c r="M12" i="5"/>
  <c r="G12" i="5"/>
  <c r="F12" i="5"/>
  <c r="C12" i="5"/>
  <c r="M11" i="5"/>
  <c r="G11" i="5"/>
  <c r="F11" i="5"/>
  <c r="C11" i="5"/>
  <c r="M10" i="5"/>
  <c r="G10" i="5"/>
  <c r="F10" i="5"/>
  <c r="C10" i="5"/>
  <c r="M9" i="5"/>
  <c r="G9" i="5"/>
  <c r="F9" i="5"/>
  <c r="C9" i="5"/>
  <c r="M8" i="5"/>
  <c r="G8" i="5"/>
  <c r="F8" i="5"/>
  <c r="C8" i="5"/>
  <c r="M7" i="5"/>
  <c r="G7" i="5"/>
  <c r="F7" i="5"/>
  <c r="C7" i="5"/>
  <c r="M6" i="5"/>
  <c r="G6" i="5"/>
  <c r="F6" i="5"/>
  <c r="C6" i="5"/>
  <c r="M5" i="5"/>
  <c r="G5" i="5"/>
  <c r="F5" i="5"/>
  <c r="C5" i="5"/>
  <c r="K262" i="3"/>
  <c r="L262" i="3" s="1"/>
  <c r="K261" i="3"/>
  <c r="L261" i="3" s="1"/>
  <c r="K260" i="3"/>
  <c r="L260" i="3" s="1"/>
  <c r="K259" i="3"/>
  <c r="L259" i="3" s="1"/>
  <c r="K258" i="3"/>
  <c r="L258" i="3" s="1"/>
  <c r="K257" i="3"/>
  <c r="L257" i="3" s="1"/>
  <c r="K256" i="3"/>
  <c r="L256" i="3" s="1"/>
  <c r="K255" i="3"/>
  <c r="L255" i="3" s="1"/>
  <c r="K254" i="3"/>
  <c r="L254" i="3" s="1"/>
  <c r="K253" i="3"/>
  <c r="L253" i="3" s="1"/>
  <c r="K252" i="3"/>
  <c r="L252" i="3" s="1"/>
  <c r="K251" i="3"/>
  <c r="L251" i="3" s="1"/>
  <c r="K250" i="3"/>
  <c r="L250" i="3" s="1"/>
  <c r="K249" i="3"/>
  <c r="L249" i="3" s="1"/>
  <c r="K248" i="3"/>
  <c r="L248" i="3" s="1"/>
  <c r="K247" i="3"/>
  <c r="L247" i="3" s="1"/>
  <c r="K246" i="3"/>
  <c r="L246" i="3" s="1"/>
  <c r="K245" i="3"/>
  <c r="L245" i="3" s="1"/>
  <c r="K244" i="3"/>
  <c r="L244" i="3" s="1"/>
  <c r="K243" i="3"/>
  <c r="L243" i="3" s="1"/>
  <c r="K242" i="3"/>
  <c r="L242" i="3" s="1"/>
  <c r="K241" i="3"/>
  <c r="L241" i="3" s="1"/>
  <c r="K240" i="3"/>
  <c r="L240" i="3" s="1"/>
  <c r="K239" i="3"/>
  <c r="L239" i="3" s="1"/>
  <c r="K238" i="3"/>
  <c r="L238" i="3" s="1"/>
  <c r="K237" i="3"/>
  <c r="L237" i="3" s="1"/>
  <c r="K236" i="3"/>
  <c r="L236" i="3" s="1"/>
  <c r="K235" i="3"/>
  <c r="L235" i="3" s="1"/>
  <c r="K234" i="3"/>
  <c r="L234" i="3" s="1"/>
  <c r="K233" i="3"/>
  <c r="L233" i="3" s="1"/>
  <c r="K232" i="3"/>
  <c r="L232" i="3" s="1"/>
  <c r="K231" i="3"/>
  <c r="L231" i="3" s="1"/>
  <c r="K230" i="3"/>
  <c r="L230" i="3" s="1"/>
  <c r="K229" i="3"/>
  <c r="L229" i="3" s="1"/>
  <c r="K228" i="3"/>
  <c r="L228" i="3" s="1"/>
  <c r="K227" i="3"/>
  <c r="L227" i="3" s="1"/>
  <c r="K226" i="3"/>
  <c r="L226" i="3" s="1"/>
  <c r="K225" i="3"/>
  <c r="L225" i="3" s="1"/>
  <c r="K224" i="3"/>
  <c r="L224" i="3" s="1"/>
  <c r="K223" i="3"/>
  <c r="L223" i="3" s="1"/>
  <c r="K222" i="3"/>
  <c r="L222" i="3" s="1"/>
  <c r="K221" i="3"/>
  <c r="L221" i="3" s="1"/>
  <c r="K220" i="3"/>
  <c r="L220" i="3" s="1"/>
  <c r="K219" i="3"/>
  <c r="L219" i="3" s="1"/>
  <c r="K218" i="3"/>
  <c r="L218" i="3" s="1"/>
  <c r="K217" i="3"/>
  <c r="L217" i="3" s="1"/>
  <c r="K216" i="3"/>
  <c r="L216" i="3" s="1"/>
  <c r="K215" i="3"/>
  <c r="L215" i="3" s="1"/>
  <c r="K214" i="3"/>
  <c r="L214" i="3" s="1"/>
  <c r="K213" i="3"/>
  <c r="L213" i="3" s="1"/>
  <c r="K212" i="3"/>
  <c r="L212" i="3" s="1"/>
  <c r="K211" i="3"/>
  <c r="L211" i="3" s="1"/>
  <c r="K210" i="3"/>
  <c r="L210" i="3" s="1"/>
  <c r="K209" i="3"/>
  <c r="L209" i="3" s="1"/>
  <c r="K208" i="3"/>
  <c r="L208" i="3" s="1"/>
  <c r="K207" i="3"/>
  <c r="L207" i="3" s="1"/>
  <c r="K206" i="3"/>
  <c r="L206" i="3" s="1"/>
  <c r="K205" i="3"/>
  <c r="L205" i="3" s="1"/>
  <c r="K204" i="3"/>
  <c r="L204" i="3" s="1"/>
  <c r="K203" i="3"/>
  <c r="L203" i="3" s="1"/>
  <c r="K202" i="3"/>
  <c r="L202" i="3" s="1"/>
  <c r="K201" i="3"/>
  <c r="L201" i="3" s="1"/>
  <c r="K200" i="3"/>
  <c r="L200" i="3" s="1"/>
  <c r="K199" i="3"/>
  <c r="L199" i="3" s="1"/>
  <c r="K198" i="3"/>
  <c r="L198" i="3" s="1"/>
  <c r="K197" i="3"/>
  <c r="L197" i="3" s="1"/>
  <c r="K196" i="3"/>
  <c r="L196" i="3" s="1"/>
  <c r="K195" i="3"/>
  <c r="L195" i="3" s="1"/>
  <c r="K194" i="3"/>
  <c r="L194" i="3" s="1"/>
  <c r="K193" i="3"/>
  <c r="L193" i="3" s="1"/>
  <c r="K192" i="3"/>
  <c r="L192" i="3" s="1"/>
  <c r="K191" i="3"/>
  <c r="L191" i="3" s="1"/>
  <c r="K190" i="3"/>
  <c r="L190" i="3" s="1"/>
  <c r="K189" i="3"/>
  <c r="L189" i="3" s="1"/>
  <c r="K188" i="3"/>
  <c r="L188" i="3" s="1"/>
  <c r="K187" i="3"/>
  <c r="L187" i="3" s="1"/>
  <c r="K186" i="3"/>
  <c r="L186" i="3" s="1"/>
  <c r="K185" i="3"/>
  <c r="L185" i="3" s="1"/>
  <c r="K184" i="3"/>
  <c r="L184" i="3" s="1"/>
  <c r="K183" i="3"/>
  <c r="L183" i="3" s="1"/>
  <c r="K182" i="3"/>
  <c r="L182" i="3" s="1"/>
  <c r="K181" i="3"/>
  <c r="L181" i="3" s="1"/>
  <c r="K180" i="3"/>
  <c r="L180" i="3" s="1"/>
  <c r="K179" i="3"/>
  <c r="L179" i="3" s="1"/>
  <c r="K178" i="3"/>
  <c r="L178" i="3" s="1"/>
  <c r="K177" i="3"/>
  <c r="L177" i="3" s="1"/>
  <c r="K176" i="3"/>
  <c r="L176" i="3" s="1"/>
  <c r="K175" i="3"/>
  <c r="L175" i="3" s="1"/>
  <c r="K174" i="3"/>
  <c r="L174" i="3" s="1"/>
  <c r="K173" i="3"/>
  <c r="L173" i="3" s="1"/>
  <c r="K172" i="3"/>
  <c r="L172" i="3" s="1"/>
  <c r="K171" i="3"/>
  <c r="L171" i="3" s="1"/>
  <c r="K170" i="3"/>
  <c r="L170" i="3" s="1"/>
  <c r="K169" i="3"/>
  <c r="L169" i="3" s="1"/>
  <c r="K168" i="3"/>
  <c r="L168" i="3" s="1"/>
  <c r="K167" i="3"/>
  <c r="L167" i="3" s="1"/>
  <c r="K166" i="3"/>
  <c r="L166" i="3" s="1"/>
  <c r="K165" i="3"/>
  <c r="L165" i="3" s="1"/>
  <c r="K164" i="3"/>
  <c r="L164" i="3" s="1"/>
  <c r="K163" i="3"/>
  <c r="L163" i="3" s="1"/>
  <c r="K162" i="3"/>
  <c r="L162" i="3" s="1"/>
  <c r="K161" i="3"/>
  <c r="L161" i="3" s="1"/>
  <c r="K160" i="3"/>
  <c r="L160" i="3" s="1"/>
  <c r="K159" i="3"/>
  <c r="L159" i="3" s="1"/>
  <c r="K158" i="3"/>
  <c r="L158" i="3" s="1"/>
  <c r="K157" i="3"/>
  <c r="L157" i="3" s="1"/>
  <c r="K156" i="3"/>
  <c r="L156" i="3" s="1"/>
  <c r="K155" i="3"/>
  <c r="L155" i="3" s="1"/>
  <c r="K154" i="3"/>
  <c r="L154" i="3" s="1"/>
  <c r="K153" i="3"/>
  <c r="L153" i="3" s="1"/>
  <c r="K152" i="3"/>
  <c r="L152" i="3" s="1"/>
  <c r="K151" i="3"/>
  <c r="L151" i="3" s="1"/>
  <c r="K150" i="3"/>
  <c r="L150" i="3" s="1"/>
  <c r="K149" i="3"/>
  <c r="L149" i="3" s="1"/>
  <c r="K148" i="3"/>
  <c r="L148" i="3" s="1"/>
  <c r="K147" i="3"/>
  <c r="L147" i="3" s="1"/>
  <c r="K146" i="3"/>
  <c r="L146" i="3" s="1"/>
  <c r="K145" i="3"/>
  <c r="L145" i="3" s="1"/>
  <c r="K144" i="3"/>
  <c r="L144" i="3" s="1"/>
  <c r="K143" i="3"/>
  <c r="L143" i="3" s="1"/>
  <c r="K142" i="3"/>
  <c r="L142" i="3" s="1"/>
  <c r="K141" i="3"/>
  <c r="L141" i="3" s="1"/>
  <c r="K140" i="3"/>
  <c r="L140" i="3" s="1"/>
  <c r="K139" i="3"/>
  <c r="L139" i="3" s="1"/>
  <c r="K138" i="3"/>
  <c r="L138" i="3" s="1"/>
  <c r="K137" i="3"/>
  <c r="L137" i="3" s="1"/>
  <c r="K136" i="3"/>
  <c r="L136" i="3" s="1"/>
  <c r="K135" i="3"/>
  <c r="L135" i="3" s="1"/>
  <c r="K134" i="3"/>
  <c r="L134" i="3" s="1"/>
  <c r="K133" i="3"/>
  <c r="L133" i="3" s="1"/>
  <c r="K132" i="3"/>
  <c r="L132" i="3" s="1"/>
  <c r="K131" i="3"/>
  <c r="L131" i="3" s="1"/>
  <c r="K130" i="3"/>
  <c r="L130" i="3" s="1"/>
  <c r="K129" i="3"/>
  <c r="L129" i="3" s="1"/>
  <c r="K128" i="3"/>
  <c r="L128" i="3" s="1"/>
  <c r="K127" i="3"/>
  <c r="L127" i="3" s="1"/>
  <c r="K126" i="3"/>
  <c r="L126" i="3" s="1"/>
  <c r="K125" i="3"/>
  <c r="L125" i="3" s="1"/>
  <c r="K124" i="3"/>
  <c r="L124" i="3" s="1"/>
  <c r="K123" i="3"/>
  <c r="L123" i="3" s="1"/>
  <c r="K122" i="3"/>
  <c r="L122" i="3" s="1"/>
  <c r="K121" i="3"/>
  <c r="L121" i="3" s="1"/>
  <c r="K120" i="3"/>
  <c r="L120" i="3" s="1"/>
  <c r="K119" i="3"/>
  <c r="L119" i="3" s="1"/>
  <c r="K118" i="3"/>
  <c r="L118" i="3" s="1"/>
  <c r="K117" i="3"/>
  <c r="L117" i="3" s="1"/>
  <c r="K116" i="3"/>
  <c r="L116" i="3" s="1"/>
  <c r="K115" i="3"/>
  <c r="L115" i="3" s="1"/>
  <c r="K114" i="3"/>
  <c r="L114" i="3" s="1"/>
  <c r="K113" i="3"/>
  <c r="L113" i="3" s="1"/>
  <c r="K112" i="3"/>
  <c r="L112" i="3" s="1"/>
  <c r="K111" i="3"/>
  <c r="L111" i="3" s="1"/>
  <c r="K110" i="3"/>
  <c r="L110" i="3" s="1"/>
  <c r="K109" i="3"/>
  <c r="L109" i="3" s="1"/>
  <c r="K108" i="3"/>
  <c r="L108" i="3" s="1"/>
  <c r="K107" i="3"/>
  <c r="L107" i="3" s="1"/>
  <c r="K106" i="3"/>
  <c r="L106" i="3" s="1"/>
  <c r="K105" i="3"/>
  <c r="L105" i="3" s="1"/>
  <c r="K104" i="3"/>
  <c r="L104" i="3" s="1"/>
  <c r="K103" i="3"/>
  <c r="L103" i="3" s="1"/>
  <c r="K102" i="3"/>
  <c r="L102" i="3" s="1"/>
  <c r="K101" i="3"/>
  <c r="L101" i="3" s="1"/>
  <c r="K100" i="3"/>
  <c r="L100" i="3" s="1"/>
  <c r="K99" i="3"/>
  <c r="L99" i="3" s="1"/>
  <c r="K98" i="3"/>
  <c r="L98" i="3" s="1"/>
  <c r="K97" i="3"/>
  <c r="L97" i="3" s="1"/>
  <c r="K96" i="3"/>
  <c r="L96" i="3" s="1"/>
  <c r="K95" i="3"/>
  <c r="L95" i="3" s="1"/>
  <c r="K94" i="3"/>
  <c r="L94" i="3" s="1"/>
  <c r="K93" i="3"/>
  <c r="L93" i="3" s="1"/>
  <c r="K92" i="3"/>
  <c r="L92" i="3" s="1"/>
  <c r="K91" i="3"/>
  <c r="L91" i="3" s="1"/>
  <c r="K90" i="3"/>
  <c r="L90" i="3" s="1"/>
  <c r="K89" i="3"/>
  <c r="L89" i="3" s="1"/>
  <c r="K88" i="3"/>
  <c r="L88" i="3" s="1"/>
  <c r="K87" i="3"/>
  <c r="L87" i="3" s="1"/>
  <c r="K86" i="3"/>
  <c r="L86" i="3" s="1"/>
  <c r="K85" i="3"/>
  <c r="L85" i="3" s="1"/>
  <c r="K84" i="3"/>
  <c r="L84" i="3" s="1"/>
  <c r="K83" i="3"/>
  <c r="L83" i="3" s="1"/>
  <c r="K82" i="3"/>
  <c r="L82" i="3" s="1"/>
  <c r="K81" i="3"/>
  <c r="L81" i="3" s="1"/>
  <c r="K80" i="3"/>
  <c r="L80" i="3" s="1"/>
  <c r="K79" i="3"/>
  <c r="L79" i="3" s="1"/>
  <c r="K78" i="3"/>
  <c r="L78" i="3" s="1"/>
  <c r="K77" i="3"/>
  <c r="L77" i="3" s="1"/>
  <c r="K76" i="3"/>
  <c r="L76" i="3" s="1"/>
  <c r="K75" i="3"/>
  <c r="L75" i="3" s="1"/>
  <c r="K74" i="3"/>
  <c r="L74" i="3" s="1"/>
  <c r="K73" i="3"/>
  <c r="L73" i="3" s="1"/>
  <c r="K72" i="3"/>
  <c r="L72" i="3" s="1"/>
  <c r="K71" i="3"/>
  <c r="L71" i="3" s="1"/>
  <c r="K70" i="3"/>
  <c r="L70" i="3" s="1"/>
  <c r="K69" i="3"/>
  <c r="L69" i="3" s="1"/>
  <c r="K68" i="3"/>
  <c r="L68" i="3" s="1"/>
  <c r="K67" i="3"/>
  <c r="L67" i="3" s="1"/>
  <c r="K66" i="3"/>
  <c r="L66" i="3" s="1"/>
  <c r="K65" i="3"/>
  <c r="L65" i="3" s="1"/>
  <c r="K64" i="3"/>
  <c r="L64" i="3" s="1"/>
  <c r="K63" i="3"/>
  <c r="L63" i="3" s="1"/>
  <c r="K62" i="3"/>
  <c r="L62" i="3" s="1"/>
  <c r="K61" i="3"/>
  <c r="L61" i="3" s="1"/>
  <c r="K60" i="3"/>
  <c r="L60" i="3" s="1"/>
  <c r="K59" i="3"/>
  <c r="L59" i="3" s="1"/>
  <c r="K58" i="3"/>
  <c r="L58" i="3" s="1"/>
  <c r="K57" i="3"/>
  <c r="L57" i="3" s="1"/>
  <c r="K56" i="3"/>
  <c r="L56" i="3" s="1"/>
  <c r="K55" i="3"/>
  <c r="L55" i="3" s="1"/>
  <c r="K54" i="3"/>
  <c r="L54" i="3" s="1"/>
  <c r="K53" i="3"/>
  <c r="L53" i="3" s="1"/>
  <c r="K52" i="3"/>
  <c r="L52" i="3" s="1"/>
  <c r="K51" i="3"/>
  <c r="L51" i="3" s="1"/>
  <c r="K50" i="3"/>
  <c r="L50" i="3" s="1"/>
  <c r="K49" i="3"/>
  <c r="L49" i="3" s="1"/>
  <c r="K48" i="3"/>
  <c r="L48" i="3" s="1"/>
  <c r="K47" i="3"/>
  <c r="L47" i="3" s="1"/>
  <c r="K46" i="3"/>
  <c r="L46" i="3" s="1"/>
  <c r="K45" i="3"/>
  <c r="L45" i="3" s="1"/>
  <c r="K44" i="3"/>
  <c r="L44" i="3" s="1"/>
  <c r="K43" i="3"/>
  <c r="L43" i="3" s="1"/>
  <c r="K42" i="3"/>
  <c r="L42" i="3" s="1"/>
  <c r="K41" i="3"/>
  <c r="L41" i="3" s="1"/>
  <c r="K40" i="3"/>
  <c r="L40" i="3" s="1"/>
  <c r="K39" i="3"/>
  <c r="L39" i="3" s="1"/>
  <c r="K38" i="3"/>
  <c r="L38" i="3" s="1"/>
  <c r="K37" i="3"/>
  <c r="L37" i="3" s="1"/>
  <c r="K36" i="3"/>
  <c r="L36" i="3" s="1"/>
  <c r="K35" i="3"/>
  <c r="L35" i="3" s="1"/>
  <c r="K34" i="3"/>
  <c r="L34" i="3" s="1"/>
  <c r="K33" i="3"/>
  <c r="L33" i="3" s="1"/>
  <c r="K32" i="3"/>
  <c r="L32" i="3" s="1"/>
  <c r="K31" i="3"/>
  <c r="L31" i="3" s="1"/>
  <c r="K30" i="3"/>
  <c r="L30" i="3" s="1"/>
  <c r="K29" i="3"/>
  <c r="L29" i="3" s="1"/>
  <c r="K28" i="3"/>
  <c r="L28" i="3" s="1"/>
  <c r="K27" i="3"/>
  <c r="L27" i="3" s="1"/>
  <c r="K26" i="3"/>
  <c r="L26" i="3" s="1"/>
  <c r="K25" i="3"/>
  <c r="L25" i="3" s="1"/>
  <c r="K24" i="3"/>
  <c r="L24" i="3" s="1"/>
  <c r="K23" i="3"/>
  <c r="L23" i="3" s="1"/>
  <c r="K22" i="3"/>
  <c r="L22" i="3" s="1"/>
  <c r="K21" i="3"/>
  <c r="L21" i="3" s="1"/>
  <c r="K20" i="3"/>
  <c r="L20" i="3" s="1"/>
  <c r="K19" i="3"/>
  <c r="L19" i="3" s="1"/>
  <c r="K18" i="3"/>
  <c r="L18" i="3" s="1"/>
  <c r="K17" i="3"/>
  <c r="L17" i="3" s="1"/>
  <c r="K16" i="3"/>
  <c r="L16" i="3" s="1"/>
  <c r="K15" i="3"/>
  <c r="L15" i="3" s="1"/>
  <c r="K14" i="3"/>
  <c r="L14" i="3" s="1"/>
  <c r="K13" i="3"/>
  <c r="L13" i="3" s="1"/>
  <c r="K12" i="3"/>
  <c r="L12" i="3" s="1"/>
  <c r="K11" i="3"/>
  <c r="L11" i="3" s="1"/>
  <c r="K10" i="3"/>
  <c r="L10" i="3" s="1"/>
  <c r="K9" i="3"/>
  <c r="L9" i="3" s="1"/>
  <c r="K8" i="3"/>
  <c r="L8" i="3" s="1"/>
  <c r="K7" i="3"/>
  <c r="L7" i="3" s="1"/>
  <c r="K6" i="3"/>
  <c r="L6" i="3" s="1"/>
  <c r="K5" i="3"/>
  <c r="L5" i="3" s="1"/>
  <c r="U226" i="2"/>
  <c r="T226" i="2"/>
  <c r="N226" i="2"/>
  <c r="M226" i="2"/>
  <c r="U225" i="2"/>
  <c r="T225" i="2"/>
  <c r="N225" i="2"/>
  <c r="M225" i="2"/>
  <c r="U224" i="2"/>
  <c r="T224" i="2"/>
  <c r="N224" i="2"/>
  <c r="M224" i="2"/>
  <c r="U223" i="2"/>
  <c r="T223" i="2"/>
  <c r="N223" i="2"/>
  <c r="M223" i="2"/>
  <c r="U222" i="2"/>
  <c r="T222" i="2"/>
  <c r="N222" i="2"/>
  <c r="M222" i="2"/>
  <c r="U221" i="2"/>
  <c r="T221" i="2"/>
  <c r="N221" i="2"/>
  <c r="M221" i="2"/>
  <c r="U220" i="2"/>
  <c r="T220" i="2"/>
  <c r="N220" i="2"/>
  <c r="M220" i="2"/>
  <c r="U219" i="2"/>
  <c r="T219" i="2"/>
  <c r="N219" i="2"/>
  <c r="M219" i="2"/>
  <c r="U218" i="2"/>
  <c r="T218" i="2"/>
  <c r="N218" i="2"/>
  <c r="M218" i="2"/>
  <c r="U217" i="2"/>
  <c r="T217" i="2"/>
  <c r="N217" i="2"/>
  <c r="M217" i="2"/>
  <c r="U216" i="2"/>
  <c r="T216" i="2"/>
  <c r="N216" i="2"/>
  <c r="M216" i="2"/>
  <c r="U215" i="2"/>
  <c r="T215" i="2"/>
  <c r="N215" i="2"/>
  <c r="M215" i="2"/>
  <c r="U214" i="2"/>
  <c r="T214" i="2"/>
  <c r="N214" i="2"/>
  <c r="M214" i="2"/>
  <c r="U213" i="2"/>
  <c r="T213" i="2"/>
  <c r="N213" i="2"/>
  <c r="M213" i="2"/>
  <c r="U212" i="2"/>
  <c r="T212" i="2"/>
  <c r="N212" i="2"/>
  <c r="M212" i="2"/>
  <c r="U211" i="2"/>
  <c r="T211" i="2"/>
  <c r="N211" i="2"/>
  <c r="M211" i="2"/>
  <c r="U210" i="2"/>
  <c r="T210" i="2"/>
  <c r="N210" i="2"/>
  <c r="M210" i="2"/>
  <c r="U209" i="2"/>
  <c r="T209" i="2"/>
  <c r="N209" i="2"/>
  <c r="M209" i="2"/>
  <c r="U208" i="2"/>
  <c r="T208" i="2"/>
  <c r="N208" i="2"/>
  <c r="M208" i="2"/>
  <c r="U207" i="2"/>
  <c r="T207" i="2"/>
  <c r="N207" i="2"/>
  <c r="M207" i="2"/>
  <c r="U206" i="2"/>
  <c r="T206" i="2"/>
  <c r="N206" i="2"/>
  <c r="M206" i="2"/>
  <c r="U205" i="2"/>
  <c r="T205" i="2"/>
  <c r="N205" i="2"/>
  <c r="M205" i="2"/>
  <c r="U204" i="2"/>
  <c r="T204" i="2"/>
  <c r="N204" i="2"/>
  <c r="M204" i="2"/>
  <c r="U203" i="2"/>
  <c r="T203" i="2"/>
  <c r="N203" i="2"/>
  <c r="M203" i="2"/>
  <c r="U202" i="2"/>
  <c r="T202" i="2"/>
  <c r="N202" i="2"/>
  <c r="M202" i="2"/>
  <c r="U201" i="2"/>
  <c r="T201" i="2"/>
  <c r="N201" i="2"/>
  <c r="M201" i="2"/>
  <c r="U200" i="2"/>
  <c r="T200" i="2"/>
  <c r="N200" i="2"/>
  <c r="M200" i="2"/>
  <c r="U199" i="2"/>
  <c r="T199" i="2"/>
  <c r="N199" i="2"/>
  <c r="M199" i="2"/>
  <c r="U198" i="2"/>
  <c r="T198" i="2"/>
  <c r="N198" i="2"/>
  <c r="M198" i="2"/>
  <c r="U197" i="2"/>
  <c r="T197" i="2"/>
  <c r="N197" i="2"/>
  <c r="M197" i="2"/>
  <c r="U196" i="2"/>
  <c r="T196" i="2"/>
  <c r="N196" i="2"/>
  <c r="M196" i="2"/>
  <c r="U195" i="2"/>
  <c r="T195" i="2"/>
  <c r="N195" i="2"/>
  <c r="M195" i="2"/>
  <c r="U194" i="2"/>
  <c r="T194" i="2"/>
  <c r="N194" i="2"/>
  <c r="M194" i="2"/>
  <c r="U193" i="2"/>
  <c r="T193" i="2"/>
  <c r="N193" i="2"/>
  <c r="M193" i="2"/>
  <c r="U192" i="2"/>
  <c r="T192" i="2"/>
  <c r="N192" i="2"/>
  <c r="M192" i="2"/>
  <c r="U191" i="2"/>
  <c r="T191" i="2"/>
  <c r="N191" i="2"/>
  <c r="M191" i="2"/>
  <c r="U190" i="2"/>
  <c r="T190" i="2"/>
  <c r="N190" i="2"/>
  <c r="M190" i="2"/>
  <c r="U189" i="2"/>
  <c r="T189" i="2"/>
  <c r="N189" i="2"/>
  <c r="M189" i="2"/>
  <c r="U188" i="2"/>
  <c r="T188" i="2"/>
  <c r="N188" i="2"/>
  <c r="M188" i="2"/>
  <c r="U187" i="2"/>
  <c r="T187" i="2"/>
  <c r="N187" i="2"/>
  <c r="M187" i="2"/>
  <c r="U186" i="2"/>
  <c r="T186" i="2"/>
  <c r="N186" i="2"/>
  <c r="M186" i="2"/>
  <c r="U185" i="2"/>
  <c r="T185" i="2"/>
  <c r="N185" i="2"/>
  <c r="M185" i="2"/>
  <c r="U184" i="2"/>
  <c r="T184" i="2"/>
  <c r="N184" i="2"/>
  <c r="M184" i="2"/>
  <c r="U183" i="2"/>
  <c r="T183" i="2"/>
  <c r="N183" i="2"/>
  <c r="M183" i="2"/>
  <c r="U182" i="2"/>
  <c r="T182" i="2"/>
  <c r="N182" i="2"/>
  <c r="M182" i="2"/>
  <c r="U181" i="2"/>
  <c r="T181" i="2"/>
  <c r="N181" i="2"/>
  <c r="M181" i="2"/>
  <c r="U180" i="2"/>
  <c r="T180" i="2"/>
  <c r="N180" i="2"/>
  <c r="M180" i="2"/>
  <c r="U179" i="2"/>
  <c r="T179" i="2"/>
  <c r="N179" i="2"/>
  <c r="M179" i="2"/>
  <c r="U178" i="2"/>
  <c r="T178" i="2"/>
  <c r="N178" i="2"/>
  <c r="M178" i="2"/>
  <c r="U177" i="2"/>
  <c r="T177" i="2"/>
  <c r="N177" i="2"/>
  <c r="M177" i="2"/>
  <c r="U176" i="2"/>
  <c r="T176" i="2"/>
  <c r="N176" i="2"/>
  <c r="M176" i="2"/>
  <c r="U175" i="2"/>
  <c r="T175" i="2"/>
  <c r="N175" i="2"/>
  <c r="M175" i="2"/>
  <c r="U174" i="2"/>
  <c r="T174" i="2"/>
  <c r="N174" i="2"/>
  <c r="M174" i="2"/>
  <c r="U173" i="2"/>
  <c r="T173" i="2"/>
  <c r="N173" i="2"/>
  <c r="M173" i="2"/>
  <c r="U172" i="2"/>
  <c r="T172" i="2"/>
  <c r="N172" i="2"/>
  <c r="M172" i="2"/>
  <c r="U171" i="2"/>
  <c r="T171" i="2"/>
  <c r="N171" i="2"/>
  <c r="M171" i="2"/>
  <c r="U170" i="2"/>
  <c r="T170" i="2"/>
  <c r="N170" i="2"/>
  <c r="M170" i="2"/>
  <c r="U169" i="2"/>
  <c r="T169" i="2"/>
  <c r="N169" i="2"/>
  <c r="M169" i="2"/>
  <c r="U168" i="2"/>
  <c r="T168" i="2"/>
  <c r="N168" i="2"/>
  <c r="M168" i="2"/>
  <c r="U167" i="2"/>
  <c r="T167" i="2"/>
  <c r="N167" i="2"/>
  <c r="M167" i="2"/>
  <c r="U166" i="2"/>
  <c r="T166" i="2"/>
  <c r="N166" i="2"/>
  <c r="M166" i="2"/>
  <c r="U165" i="2"/>
  <c r="T165" i="2"/>
  <c r="N165" i="2"/>
  <c r="M165" i="2"/>
  <c r="U164" i="2"/>
  <c r="T164" i="2"/>
  <c r="N164" i="2"/>
  <c r="M164" i="2"/>
  <c r="U163" i="2"/>
  <c r="T163" i="2"/>
  <c r="N163" i="2"/>
  <c r="M163" i="2"/>
  <c r="U162" i="2"/>
  <c r="T162" i="2"/>
  <c r="N162" i="2"/>
  <c r="M162" i="2"/>
  <c r="U161" i="2"/>
  <c r="T161" i="2"/>
  <c r="N161" i="2"/>
  <c r="M161" i="2"/>
  <c r="U160" i="2"/>
  <c r="T160" i="2"/>
  <c r="N160" i="2"/>
  <c r="M160" i="2"/>
  <c r="U159" i="2"/>
  <c r="T159" i="2"/>
  <c r="N159" i="2"/>
  <c r="M159" i="2"/>
  <c r="U158" i="2"/>
  <c r="T158" i="2"/>
  <c r="N158" i="2"/>
  <c r="M158" i="2"/>
  <c r="U157" i="2"/>
  <c r="T157" i="2"/>
  <c r="N157" i="2"/>
  <c r="M157" i="2"/>
  <c r="U156" i="2"/>
  <c r="T156" i="2"/>
  <c r="N156" i="2"/>
  <c r="M156" i="2"/>
  <c r="U155" i="2"/>
  <c r="T155" i="2"/>
  <c r="N155" i="2"/>
  <c r="M155" i="2"/>
  <c r="U154" i="2"/>
  <c r="T154" i="2"/>
  <c r="N154" i="2"/>
  <c r="M154" i="2"/>
  <c r="U153" i="2"/>
  <c r="T153" i="2"/>
  <c r="N153" i="2"/>
  <c r="M153" i="2"/>
  <c r="U152" i="2"/>
  <c r="T152" i="2"/>
  <c r="N152" i="2"/>
  <c r="M152" i="2"/>
  <c r="U151" i="2"/>
  <c r="T151" i="2"/>
  <c r="N151" i="2"/>
  <c r="M151" i="2"/>
  <c r="U150" i="2"/>
  <c r="T150" i="2"/>
  <c r="N150" i="2"/>
  <c r="M150" i="2"/>
  <c r="U149" i="2"/>
  <c r="T149" i="2"/>
  <c r="N149" i="2"/>
  <c r="M149" i="2"/>
  <c r="U148" i="2"/>
  <c r="T148" i="2"/>
  <c r="N148" i="2"/>
  <c r="M148" i="2"/>
  <c r="U147" i="2"/>
  <c r="T147" i="2"/>
  <c r="N147" i="2"/>
  <c r="M147" i="2"/>
  <c r="U146" i="2"/>
  <c r="T146" i="2"/>
  <c r="N146" i="2"/>
  <c r="M146" i="2"/>
  <c r="U145" i="2"/>
  <c r="T145" i="2"/>
  <c r="N145" i="2"/>
  <c r="M145" i="2"/>
  <c r="U144" i="2"/>
  <c r="T144" i="2"/>
  <c r="N144" i="2"/>
  <c r="M144" i="2"/>
  <c r="U143" i="2"/>
  <c r="T143" i="2"/>
  <c r="N143" i="2"/>
  <c r="M143" i="2"/>
  <c r="U142" i="2"/>
  <c r="T142" i="2"/>
  <c r="N142" i="2"/>
  <c r="M142" i="2"/>
  <c r="U141" i="2"/>
  <c r="T141" i="2"/>
  <c r="N141" i="2"/>
  <c r="M141" i="2"/>
  <c r="U140" i="2"/>
  <c r="T140" i="2"/>
  <c r="N140" i="2"/>
  <c r="M140" i="2"/>
  <c r="U139" i="2"/>
  <c r="T139" i="2"/>
  <c r="N139" i="2"/>
  <c r="M139" i="2"/>
  <c r="U138" i="2"/>
  <c r="T138" i="2"/>
  <c r="N138" i="2"/>
  <c r="M138" i="2"/>
  <c r="U137" i="2"/>
  <c r="T137" i="2"/>
  <c r="N137" i="2"/>
  <c r="M137" i="2"/>
  <c r="U136" i="2"/>
  <c r="T136" i="2"/>
  <c r="N136" i="2"/>
  <c r="M136" i="2"/>
  <c r="U135" i="2"/>
  <c r="T135" i="2"/>
  <c r="N135" i="2"/>
  <c r="M135" i="2"/>
  <c r="U134" i="2"/>
  <c r="T134" i="2"/>
  <c r="N134" i="2"/>
  <c r="M134" i="2"/>
  <c r="U133" i="2"/>
  <c r="T133" i="2"/>
  <c r="N133" i="2"/>
  <c r="M133" i="2"/>
  <c r="U132" i="2"/>
  <c r="T132" i="2"/>
  <c r="N132" i="2"/>
  <c r="M132" i="2"/>
  <c r="U131" i="2"/>
  <c r="T131" i="2"/>
  <c r="N131" i="2"/>
  <c r="M131" i="2"/>
  <c r="U130" i="2"/>
  <c r="T130" i="2"/>
  <c r="N130" i="2"/>
  <c r="M130" i="2"/>
  <c r="U129" i="2"/>
  <c r="T129" i="2"/>
  <c r="N129" i="2"/>
  <c r="M129" i="2"/>
  <c r="U128" i="2"/>
  <c r="T128" i="2"/>
  <c r="N128" i="2"/>
  <c r="M128" i="2"/>
  <c r="U127" i="2"/>
  <c r="T127" i="2"/>
  <c r="N127" i="2"/>
  <c r="M127" i="2"/>
  <c r="U126" i="2"/>
  <c r="T126" i="2"/>
  <c r="N126" i="2"/>
  <c r="M126" i="2"/>
  <c r="U125" i="2"/>
  <c r="T125" i="2"/>
  <c r="N125" i="2"/>
  <c r="M125" i="2"/>
  <c r="U124" i="2"/>
  <c r="T124" i="2"/>
  <c r="N124" i="2"/>
  <c r="M124" i="2"/>
  <c r="U123" i="2"/>
  <c r="T123" i="2"/>
  <c r="N123" i="2"/>
  <c r="M123" i="2"/>
  <c r="U122" i="2"/>
  <c r="T122" i="2"/>
  <c r="N122" i="2"/>
  <c r="M122" i="2"/>
  <c r="U121" i="2"/>
  <c r="T121" i="2"/>
  <c r="N121" i="2"/>
  <c r="M121" i="2"/>
  <c r="U120" i="2"/>
  <c r="T120" i="2"/>
  <c r="N120" i="2"/>
  <c r="M120" i="2"/>
  <c r="U119" i="2"/>
  <c r="T119" i="2"/>
  <c r="N119" i="2"/>
  <c r="M119" i="2"/>
  <c r="U118" i="2"/>
  <c r="T118" i="2"/>
  <c r="N118" i="2"/>
  <c r="M118" i="2"/>
  <c r="U117" i="2"/>
  <c r="T117" i="2"/>
  <c r="N117" i="2"/>
  <c r="M117" i="2"/>
  <c r="U116" i="2"/>
  <c r="T116" i="2"/>
  <c r="N116" i="2"/>
  <c r="M116" i="2"/>
  <c r="U115" i="2"/>
  <c r="T115" i="2"/>
  <c r="N115" i="2"/>
  <c r="M115" i="2"/>
  <c r="U114" i="2"/>
  <c r="T114" i="2"/>
  <c r="N114" i="2"/>
  <c r="M114" i="2"/>
  <c r="U113" i="2"/>
  <c r="T113" i="2"/>
  <c r="N113" i="2"/>
  <c r="M113" i="2"/>
  <c r="U112" i="2"/>
  <c r="T112" i="2"/>
  <c r="N112" i="2"/>
  <c r="M112" i="2"/>
  <c r="U111" i="2"/>
  <c r="T111" i="2"/>
  <c r="N111" i="2"/>
  <c r="M111" i="2"/>
  <c r="U110" i="2"/>
  <c r="T110" i="2"/>
  <c r="N110" i="2"/>
  <c r="M110" i="2"/>
  <c r="U109" i="2"/>
  <c r="T109" i="2"/>
  <c r="N109" i="2"/>
  <c r="M109" i="2"/>
  <c r="U108" i="2"/>
  <c r="T108" i="2"/>
  <c r="N108" i="2"/>
  <c r="M108" i="2"/>
  <c r="U107" i="2"/>
  <c r="T107" i="2"/>
  <c r="N107" i="2"/>
  <c r="M107" i="2"/>
  <c r="U106" i="2"/>
  <c r="T106" i="2"/>
  <c r="N106" i="2"/>
  <c r="M106" i="2"/>
  <c r="U105" i="2"/>
  <c r="T105" i="2"/>
  <c r="N105" i="2"/>
  <c r="M105" i="2"/>
  <c r="U104" i="2"/>
  <c r="T104" i="2"/>
  <c r="N104" i="2"/>
  <c r="M104" i="2"/>
  <c r="U103" i="2"/>
  <c r="T103" i="2"/>
  <c r="N103" i="2"/>
  <c r="M103" i="2"/>
  <c r="U102" i="2"/>
  <c r="T102" i="2"/>
  <c r="N102" i="2"/>
  <c r="M102" i="2"/>
  <c r="U101" i="2"/>
  <c r="T101" i="2"/>
  <c r="N101" i="2"/>
  <c r="M101" i="2"/>
  <c r="U100" i="2"/>
  <c r="T100" i="2"/>
  <c r="N100" i="2"/>
  <c r="M100" i="2"/>
  <c r="U99" i="2"/>
  <c r="T99" i="2"/>
  <c r="N99" i="2"/>
  <c r="M99" i="2"/>
  <c r="U98" i="2"/>
  <c r="T98" i="2"/>
  <c r="N98" i="2"/>
  <c r="M98" i="2"/>
  <c r="U97" i="2"/>
  <c r="T97" i="2"/>
  <c r="N97" i="2"/>
  <c r="M97" i="2"/>
  <c r="U96" i="2"/>
  <c r="T96" i="2"/>
  <c r="N96" i="2"/>
  <c r="M96" i="2"/>
  <c r="U95" i="2"/>
  <c r="T95" i="2"/>
  <c r="N95" i="2"/>
  <c r="M95" i="2"/>
  <c r="U94" i="2"/>
  <c r="T94" i="2"/>
  <c r="N94" i="2"/>
  <c r="M94" i="2"/>
  <c r="U93" i="2"/>
  <c r="T93" i="2"/>
  <c r="N93" i="2"/>
  <c r="M93" i="2"/>
  <c r="U92" i="2"/>
  <c r="T92" i="2"/>
  <c r="N92" i="2"/>
  <c r="M92" i="2"/>
  <c r="U91" i="2"/>
  <c r="T91" i="2"/>
  <c r="N91" i="2"/>
  <c r="M91" i="2"/>
  <c r="U90" i="2"/>
  <c r="T90" i="2"/>
  <c r="N90" i="2"/>
  <c r="M90" i="2"/>
  <c r="U89" i="2"/>
  <c r="T89" i="2"/>
  <c r="N89" i="2"/>
  <c r="M89" i="2"/>
  <c r="U88" i="2"/>
  <c r="T88" i="2"/>
  <c r="N88" i="2"/>
  <c r="M88" i="2"/>
  <c r="U87" i="2"/>
  <c r="T87" i="2"/>
  <c r="N87" i="2"/>
  <c r="M87" i="2"/>
  <c r="U86" i="2"/>
  <c r="T86" i="2"/>
  <c r="N86" i="2"/>
  <c r="M86" i="2"/>
  <c r="U85" i="2"/>
  <c r="T85" i="2"/>
  <c r="N85" i="2"/>
  <c r="M85" i="2"/>
  <c r="U84" i="2"/>
  <c r="T84" i="2"/>
  <c r="N84" i="2"/>
  <c r="M84" i="2"/>
  <c r="U83" i="2"/>
  <c r="T83" i="2"/>
  <c r="N83" i="2"/>
  <c r="M83" i="2"/>
  <c r="U82" i="2"/>
  <c r="T82" i="2"/>
  <c r="N82" i="2"/>
  <c r="M82" i="2"/>
  <c r="U81" i="2"/>
  <c r="T81" i="2"/>
  <c r="N81" i="2"/>
  <c r="M81" i="2"/>
  <c r="U80" i="2"/>
  <c r="T80" i="2"/>
  <c r="N80" i="2"/>
  <c r="M80" i="2"/>
  <c r="U79" i="2"/>
  <c r="T79" i="2"/>
  <c r="N79" i="2"/>
  <c r="M79" i="2"/>
  <c r="U78" i="2"/>
  <c r="T78" i="2"/>
  <c r="N78" i="2"/>
  <c r="M78" i="2"/>
  <c r="U77" i="2"/>
  <c r="T77" i="2"/>
  <c r="N77" i="2"/>
  <c r="M77" i="2"/>
  <c r="U76" i="2"/>
  <c r="T76" i="2"/>
  <c r="N76" i="2"/>
  <c r="M76" i="2"/>
  <c r="U75" i="2"/>
  <c r="T75" i="2"/>
  <c r="N75" i="2"/>
  <c r="M75" i="2"/>
  <c r="U74" i="2"/>
  <c r="T74" i="2"/>
  <c r="N74" i="2"/>
  <c r="M74" i="2"/>
  <c r="U73" i="2"/>
  <c r="T73" i="2"/>
  <c r="N73" i="2"/>
  <c r="M73" i="2"/>
  <c r="U72" i="2"/>
  <c r="T72" i="2"/>
  <c r="N72" i="2"/>
  <c r="M72" i="2"/>
  <c r="U71" i="2"/>
  <c r="T71" i="2"/>
  <c r="N71" i="2"/>
  <c r="M71" i="2"/>
  <c r="U70" i="2"/>
  <c r="T70" i="2"/>
  <c r="N70" i="2"/>
  <c r="M70" i="2"/>
  <c r="U69" i="2"/>
  <c r="T69" i="2"/>
  <c r="N69" i="2"/>
  <c r="M69" i="2"/>
  <c r="U68" i="2"/>
  <c r="T68" i="2"/>
  <c r="N68" i="2"/>
  <c r="M68" i="2"/>
  <c r="U67" i="2"/>
  <c r="T67" i="2"/>
  <c r="N67" i="2"/>
  <c r="M67" i="2"/>
  <c r="U66" i="2"/>
  <c r="T66" i="2"/>
  <c r="N66" i="2"/>
  <c r="M66" i="2"/>
  <c r="U65" i="2"/>
  <c r="T65" i="2"/>
  <c r="N65" i="2"/>
  <c r="M65" i="2"/>
  <c r="U64" i="2"/>
  <c r="T64" i="2"/>
  <c r="N64" i="2"/>
  <c r="M64" i="2"/>
  <c r="U63" i="2"/>
  <c r="T63" i="2"/>
  <c r="N63" i="2"/>
  <c r="M63" i="2"/>
  <c r="U62" i="2"/>
  <c r="T62" i="2"/>
  <c r="N62" i="2"/>
  <c r="M62" i="2"/>
  <c r="U61" i="2"/>
  <c r="T61" i="2"/>
  <c r="N61" i="2"/>
  <c r="M61" i="2"/>
  <c r="U60" i="2"/>
  <c r="T60" i="2"/>
  <c r="N60" i="2"/>
  <c r="M60" i="2"/>
  <c r="U59" i="2"/>
  <c r="T59" i="2"/>
  <c r="N59" i="2"/>
  <c r="M59" i="2"/>
  <c r="U58" i="2"/>
  <c r="T58" i="2"/>
  <c r="N58" i="2"/>
  <c r="M58" i="2"/>
  <c r="U57" i="2"/>
  <c r="T57" i="2"/>
  <c r="N57" i="2"/>
  <c r="M57" i="2"/>
  <c r="U56" i="2"/>
  <c r="T56" i="2"/>
  <c r="N56" i="2"/>
  <c r="M56" i="2"/>
  <c r="U55" i="2"/>
  <c r="T55" i="2"/>
  <c r="N55" i="2"/>
  <c r="M55" i="2"/>
  <c r="U54" i="2"/>
  <c r="T54" i="2"/>
  <c r="N54" i="2"/>
  <c r="M54" i="2"/>
  <c r="U53" i="2"/>
  <c r="T53" i="2"/>
  <c r="N53" i="2"/>
  <c r="M53" i="2"/>
  <c r="U52" i="2"/>
  <c r="T52" i="2"/>
  <c r="N52" i="2"/>
  <c r="M52" i="2"/>
  <c r="U51" i="2"/>
  <c r="T51" i="2"/>
  <c r="N51" i="2"/>
  <c r="M51" i="2"/>
  <c r="U50" i="2"/>
  <c r="T50" i="2"/>
  <c r="N50" i="2"/>
  <c r="M50" i="2"/>
  <c r="U49" i="2"/>
  <c r="T49" i="2"/>
  <c r="N49" i="2"/>
  <c r="M49" i="2"/>
  <c r="U48" i="2"/>
  <c r="T48" i="2"/>
  <c r="N48" i="2"/>
  <c r="M48" i="2"/>
  <c r="U47" i="2"/>
  <c r="T47" i="2"/>
  <c r="N47" i="2"/>
  <c r="M47" i="2"/>
  <c r="U46" i="2"/>
  <c r="T46" i="2"/>
  <c r="N46" i="2"/>
  <c r="M46" i="2"/>
  <c r="U45" i="2"/>
  <c r="T45" i="2"/>
  <c r="N45" i="2"/>
  <c r="M45" i="2"/>
  <c r="U44" i="2"/>
  <c r="T44" i="2"/>
  <c r="N44" i="2"/>
  <c r="M44" i="2"/>
  <c r="U43" i="2"/>
  <c r="T43" i="2"/>
  <c r="N43" i="2"/>
  <c r="M43" i="2"/>
  <c r="U42" i="2"/>
  <c r="T42" i="2"/>
  <c r="N42" i="2"/>
  <c r="M42" i="2"/>
  <c r="U41" i="2"/>
  <c r="T41" i="2"/>
  <c r="N41" i="2"/>
  <c r="M41" i="2"/>
  <c r="U40" i="2"/>
  <c r="T40" i="2"/>
  <c r="N40" i="2"/>
  <c r="M40" i="2"/>
  <c r="U39" i="2"/>
  <c r="T39" i="2"/>
  <c r="N39" i="2"/>
  <c r="M39" i="2"/>
  <c r="U38" i="2"/>
  <c r="T38" i="2"/>
  <c r="N38" i="2"/>
  <c r="M38" i="2"/>
  <c r="U37" i="2"/>
  <c r="T37" i="2"/>
  <c r="N37" i="2"/>
  <c r="M37" i="2"/>
  <c r="U36" i="2"/>
  <c r="T36" i="2"/>
  <c r="N36" i="2"/>
  <c r="M36" i="2"/>
  <c r="U35" i="2"/>
  <c r="T35" i="2"/>
  <c r="N35" i="2"/>
  <c r="M35" i="2"/>
  <c r="U34" i="2"/>
  <c r="T34" i="2"/>
  <c r="N34" i="2"/>
  <c r="M34" i="2"/>
  <c r="U33" i="2"/>
  <c r="T33" i="2"/>
  <c r="N33" i="2"/>
  <c r="M33" i="2"/>
  <c r="U32" i="2"/>
  <c r="T32" i="2"/>
  <c r="N32" i="2"/>
  <c r="M32" i="2"/>
  <c r="U31" i="2"/>
  <c r="T31" i="2"/>
  <c r="N31" i="2"/>
  <c r="M31" i="2"/>
  <c r="U30" i="2"/>
  <c r="T30" i="2"/>
  <c r="N30" i="2"/>
  <c r="M30" i="2"/>
  <c r="U29" i="2"/>
  <c r="T29" i="2"/>
  <c r="N29" i="2"/>
  <c r="M29" i="2"/>
  <c r="U28" i="2"/>
  <c r="T28" i="2"/>
  <c r="N28" i="2"/>
  <c r="M28" i="2"/>
  <c r="U27" i="2"/>
  <c r="T27" i="2"/>
  <c r="N27" i="2"/>
  <c r="M27" i="2"/>
  <c r="U26" i="2"/>
  <c r="T26" i="2"/>
  <c r="N26" i="2"/>
  <c r="M26" i="2"/>
  <c r="U25" i="2"/>
  <c r="T25" i="2"/>
  <c r="N25" i="2"/>
  <c r="M25" i="2"/>
  <c r="U24" i="2"/>
  <c r="T24" i="2"/>
  <c r="N24" i="2"/>
  <c r="M24" i="2"/>
  <c r="U23" i="2"/>
  <c r="T23" i="2"/>
  <c r="N23" i="2"/>
  <c r="M23" i="2"/>
  <c r="U22" i="2"/>
  <c r="T22" i="2"/>
  <c r="N22" i="2"/>
  <c r="M22" i="2"/>
  <c r="U21" i="2"/>
  <c r="T21" i="2"/>
  <c r="N21" i="2"/>
  <c r="M21" i="2"/>
  <c r="U20" i="2"/>
  <c r="T20" i="2"/>
  <c r="N20" i="2"/>
  <c r="M20" i="2"/>
  <c r="U19" i="2"/>
  <c r="T19" i="2"/>
  <c r="N19" i="2"/>
  <c r="M19" i="2"/>
  <c r="U18" i="2"/>
  <c r="T18" i="2"/>
  <c r="N18" i="2"/>
  <c r="M18" i="2"/>
  <c r="U17" i="2"/>
  <c r="T17" i="2"/>
  <c r="N17" i="2"/>
  <c r="M17" i="2"/>
  <c r="U16" i="2"/>
  <c r="T16" i="2"/>
  <c r="N16" i="2"/>
  <c r="M16" i="2"/>
  <c r="U15" i="2"/>
  <c r="T15" i="2"/>
  <c r="N15" i="2"/>
  <c r="M15" i="2"/>
  <c r="U14" i="2"/>
  <c r="T14" i="2"/>
  <c r="N14" i="2"/>
  <c r="M14" i="2"/>
  <c r="U13" i="2"/>
  <c r="T13" i="2"/>
  <c r="N13" i="2"/>
  <c r="M13" i="2"/>
  <c r="U12" i="2"/>
  <c r="T12" i="2"/>
  <c r="N12" i="2"/>
  <c r="M12" i="2"/>
  <c r="U11" i="2"/>
  <c r="T11" i="2"/>
  <c r="N11" i="2"/>
  <c r="M11" i="2"/>
  <c r="U10" i="2"/>
  <c r="T10" i="2"/>
  <c r="N10" i="2"/>
  <c r="M10" i="2"/>
  <c r="U9" i="2"/>
  <c r="T9" i="2"/>
  <c r="N9" i="2"/>
  <c r="M9" i="2"/>
  <c r="U8" i="2"/>
  <c r="T8" i="2"/>
  <c r="N8" i="2"/>
  <c r="M8" i="2"/>
  <c r="U7" i="2"/>
  <c r="T7" i="2"/>
  <c r="N7" i="2"/>
  <c r="M7" i="2"/>
  <c r="U6" i="2"/>
  <c r="T6" i="2"/>
  <c r="N6" i="2"/>
  <c r="M6" i="2"/>
  <c r="U5" i="2"/>
  <c r="T5" i="2"/>
  <c r="N5" i="2"/>
  <c r="M5" i="2"/>
  <c r="Q211" i="5" l="1"/>
  <c r="Q109" i="5"/>
  <c r="Q58" i="5"/>
  <c r="Q7" i="5"/>
  <c r="Q139" i="5"/>
  <c r="P109" i="5"/>
  <c r="P58" i="5"/>
  <c r="P7" i="5"/>
  <c r="P211" i="5"/>
  <c r="Q215" i="5"/>
  <c r="P215" i="5"/>
  <c r="O215" i="5"/>
  <c r="N215" i="5"/>
  <c r="Q214" i="5"/>
  <c r="P214" i="5"/>
  <c r="O214" i="5"/>
  <c r="N214" i="5"/>
  <c r="Q213" i="5"/>
  <c r="P213" i="5"/>
  <c r="O213" i="5"/>
  <c r="N213" i="5"/>
  <c r="Q212" i="5"/>
  <c r="P212" i="5"/>
  <c r="O212" i="5"/>
  <c r="N212" i="5"/>
  <c r="N211" i="5"/>
  <c r="O211" i="5"/>
  <c r="P210" i="5"/>
  <c r="Q210" i="5"/>
  <c r="N210" i="5"/>
  <c r="F25" i="6" s="1"/>
  <c r="O210" i="5"/>
  <c r="P209" i="5"/>
  <c r="Q209" i="5"/>
  <c r="N209" i="5"/>
  <c r="O209" i="5"/>
  <c r="P208" i="5"/>
  <c r="Q208" i="5"/>
  <c r="N208" i="5"/>
  <c r="O208" i="5"/>
  <c r="P207" i="5"/>
  <c r="Q207" i="5"/>
  <c r="O207" i="5"/>
  <c r="N207" i="5"/>
  <c r="Q206" i="5"/>
  <c r="P206" i="5"/>
  <c r="O206" i="5"/>
  <c r="N206" i="5"/>
  <c r="Q205" i="5"/>
  <c r="P205" i="5"/>
  <c r="O205" i="5"/>
  <c r="N205" i="5"/>
  <c r="F23" i="6" s="1"/>
  <c r="Q204" i="5"/>
  <c r="P204" i="5"/>
  <c r="O204" i="5"/>
  <c r="N204" i="5"/>
  <c r="F19" i="6" s="1"/>
  <c r="Q203" i="5"/>
  <c r="P203" i="5"/>
  <c r="O203" i="5"/>
  <c r="N203" i="5"/>
  <c r="Q202" i="5"/>
  <c r="P202" i="5"/>
  <c r="O202" i="5"/>
  <c r="N202" i="5"/>
  <c r="P201" i="5"/>
  <c r="Q201" i="5"/>
  <c r="O201" i="5"/>
  <c r="N201" i="5"/>
  <c r="P200" i="5"/>
  <c r="Q200" i="5"/>
  <c r="O200" i="5"/>
  <c r="N200" i="5"/>
  <c r="Q199" i="5"/>
  <c r="P199" i="5"/>
  <c r="N199" i="5"/>
  <c r="O199" i="5"/>
  <c r="Q198" i="5"/>
  <c r="P198" i="5"/>
  <c r="O198" i="5"/>
  <c r="N198" i="5"/>
  <c r="Q197" i="5"/>
  <c r="P197" i="5"/>
  <c r="N197" i="5"/>
  <c r="O197" i="5"/>
  <c r="Q196" i="5"/>
  <c r="P196" i="5"/>
  <c r="O196" i="5"/>
  <c r="N196" i="5"/>
  <c r="Q195" i="5"/>
  <c r="P195" i="5"/>
  <c r="O195" i="5"/>
  <c r="N195" i="5"/>
  <c r="F40" i="6" s="1"/>
  <c r="Q194" i="5"/>
  <c r="P194" i="5"/>
  <c r="N194" i="5"/>
  <c r="O194" i="5"/>
  <c r="Q193" i="5"/>
  <c r="P193" i="5"/>
  <c r="N193" i="5"/>
  <c r="O193" i="5"/>
  <c r="P192" i="5"/>
  <c r="Q192" i="5"/>
  <c r="N192" i="5"/>
  <c r="O192" i="5"/>
  <c r="Q191" i="5"/>
  <c r="P191" i="5"/>
  <c r="N191" i="5"/>
  <c r="O191" i="5"/>
  <c r="P190" i="5"/>
  <c r="Q190" i="5"/>
  <c r="N190" i="5"/>
  <c r="O190" i="5"/>
  <c r="Q189" i="5"/>
  <c r="P189" i="5"/>
  <c r="O189" i="5"/>
  <c r="N189" i="5"/>
  <c r="P188" i="5"/>
  <c r="Q188" i="5"/>
  <c r="N188" i="5"/>
  <c r="O188" i="5"/>
  <c r="P187" i="5"/>
  <c r="Q187" i="5"/>
  <c r="N187" i="5"/>
  <c r="O187" i="5"/>
  <c r="N186" i="5"/>
  <c r="O186" i="5"/>
  <c r="P186" i="5"/>
  <c r="Q186" i="5"/>
  <c r="P185" i="5"/>
  <c r="Q185" i="5"/>
  <c r="N185" i="5"/>
  <c r="O185" i="5"/>
  <c r="P184" i="5"/>
  <c r="Q184" i="5"/>
  <c r="O184" i="5"/>
  <c r="N184" i="5"/>
  <c r="P183" i="5"/>
  <c r="Q183" i="5"/>
  <c r="O183" i="5"/>
  <c r="N183" i="5"/>
  <c r="Q182" i="5"/>
  <c r="P182" i="5"/>
  <c r="O182" i="5"/>
  <c r="N182" i="5"/>
  <c r="Q181" i="5"/>
  <c r="P181" i="5"/>
  <c r="O181" i="5"/>
  <c r="N181" i="5"/>
  <c r="Q180" i="5"/>
  <c r="P180" i="5"/>
  <c r="O180" i="5"/>
  <c r="N180" i="5"/>
  <c r="Q179" i="5"/>
  <c r="P179" i="5"/>
  <c r="O179" i="5"/>
  <c r="N179" i="5"/>
  <c r="Q178" i="5"/>
  <c r="P178" i="5"/>
  <c r="N178" i="5"/>
  <c r="F10" i="6" s="1"/>
  <c r="O178" i="5"/>
  <c r="Q177" i="5"/>
  <c r="P177" i="5"/>
  <c r="O177" i="5"/>
  <c r="N177" i="5"/>
  <c r="F39" i="6" s="1"/>
  <c r="Q176" i="5"/>
  <c r="P176" i="5"/>
  <c r="O176" i="5"/>
  <c r="N176" i="5"/>
  <c r="Q175" i="5"/>
  <c r="P175" i="5"/>
  <c r="N175" i="5"/>
  <c r="O175" i="5"/>
  <c r="P174" i="5"/>
  <c r="Q174" i="5"/>
  <c r="N174" i="5"/>
  <c r="O174" i="5"/>
  <c r="P173" i="5"/>
  <c r="Q173" i="5"/>
  <c r="N173" i="5"/>
  <c r="O173" i="5"/>
  <c r="Q172" i="5"/>
  <c r="P172" i="5"/>
  <c r="O172" i="5"/>
  <c r="N172" i="5"/>
  <c r="Q171" i="5"/>
  <c r="P171" i="5"/>
  <c r="O171" i="5"/>
  <c r="N171" i="5"/>
  <c r="Q170" i="5"/>
  <c r="P170" i="5"/>
  <c r="N170" i="5"/>
  <c r="O170" i="5"/>
  <c r="Q169" i="5"/>
  <c r="P169" i="5"/>
  <c r="N169" i="5"/>
  <c r="O169" i="5"/>
  <c r="Q168" i="5"/>
  <c r="P168" i="5"/>
  <c r="N168" i="5"/>
  <c r="O168" i="5"/>
  <c r="P167" i="5"/>
  <c r="Q167" i="5"/>
  <c r="O167" i="5"/>
  <c r="N167" i="5"/>
  <c r="F9" i="6" s="1"/>
  <c r="P166" i="5"/>
  <c r="Q166" i="5"/>
  <c r="N166" i="5"/>
  <c r="O166" i="5"/>
  <c r="Q165" i="5"/>
  <c r="P165" i="5"/>
  <c r="O165" i="5"/>
  <c r="N165" i="5"/>
  <c r="P164" i="5"/>
  <c r="Q164" i="5"/>
  <c r="O164" i="5"/>
  <c r="N164" i="5"/>
  <c r="Q163" i="5"/>
  <c r="P163" i="5"/>
  <c r="O163" i="5"/>
  <c r="N163" i="5"/>
  <c r="Q162" i="5"/>
  <c r="P162" i="5"/>
  <c r="O162" i="5"/>
  <c r="N162" i="5"/>
  <c r="P161" i="5"/>
  <c r="Q161" i="5"/>
  <c r="N161" i="5"/>
  <c r="O161" i="5"/>
  <c r="Q160" i="5"/>
  <c r="P160" i="5"/>
  <c r="O160" i="5"/>
  <c r="N160" i="5"/>
  <c r="Q159" i="5"/>
  <c r="P159" i="5"/>
  <c r="N159" i="5"/>
  <c r="O159" i="5"/>
  <c r="Q158" i="5"/>
  <c r="P158" i="5"/>
  <c r="O158" i="5"/>
  <c r="N158" i="5"/>
  <c r="Q157" i="5"/>
  <c r="P157" i="5"/>
  <c r="N157" i="5"/>
  <c r="O157" i="5"/>
  <c r="P156" i="5"/>
  <c r="Q156" i="5"/>
  <c r="O156" i="5"/>
  <c r="N156" i="5"/>
  <c r="Q155" i="5"/>
  <c r="P155" i="5"/>
  <c r="O155" i="5"/>
  <c r="N155" i="5"/>
  <c r="P154" i="5"/>
  <c r="Q154" i="5"/>
  <c r="N154" i="5"/>
  <c r="O154" i="5"/>
  <c r="Q153" i="5"/>
  <c r="P153" i="5"/>
  <c r="O153" i="5"/>
  <c r="N153" i="5"/>
  <c r="P152" i="5"/>
  <c r="Q152" i="5"/>
  <c r="O152" i="5"/>
  <c r="N152" i="5"/>
  <c r="P151" i="5"/>
  <c r="Q151" i="5"/>
  <c r="O151" i="5"/>
  <c r="N151" i="5"/>
  <c r="Q150" i="5"/>
  <c r="P150" i="5"/>
  <c r="N150" i="5"/>
  <c r="O150" i="5"/>
  <c r="P149" i="5"/>
  <c r="Q149" i="5"/>
  <c r="O149" i="5"/>
  <c r="N149" i="5"/>
  <c r="Q148" i="5"/>
  <c r="P148" i="5"/>
  <c r="O148" i="5"/>
  <c r="N148" i="5"/>
  <c r="Q147" i="5"/>
  <c r="P147" i="5"/>
  <c r="O147" i="5"/>
  <c r="N147" i="5"/>
  <c r="Q146" i="5"/>
  <c r="P146" i="5"/>
  <c r="N146" i="5"/>
  <c r="O146" i="5"/>
  <c r="Q145" i="5"/>
  <c r="P145" i="5"/>
  <c r="N145" i="5"/>
  <c r="O145" i="5"/>
  <c r="P144" i="5"/>
  <c r="Q144" i="5"/>
  <c r="O144" i="5"/>
  <c r="N144" i="5"/>
  <c r="P143" i="5"/>
  <c r="Q143" i="5"/>
  <c r="N143" i="5"/>
  <c r="O143" i="5"/>
  <c r="Q142" i="5"/>
  <c r="P142" i="5"/>
  <c r="N142" i="5"/>
  <c r="O142" i="5"/>
  <c r="P141" i="5"/>
  <c r="Q141" i="5"/>
  <c r="O141" i="5"/>
  <c r="N141" i="5"/>
  <c r="Q140" i="5"/>
  <c r="P140" i="5"/>
  <c r="N140" i="5"/>
  <c r="O140" i="5"/>
  <c r="P139" i="5"/>
  <c r="N139" i="5"/>
  <c r="O139" i="5"/>
  <c r="Q138" i="5"/>
  <c r="P138" i="5"/>
  <c r="N138" i="5"/>
  <c r="O138" i="5"/>
  <c r="Q137" i="5"/>
  <c r="P137" i="5"/>
  <c r="N137" i="5"/>
  <c r="O137" i="5"/>
  <c r="P136" i="5"/>
  <c r="Q136" i="5"/>
  <c r="N136" i="5"/>
  <c r="O136" i="5"/>
  <c r="N135" i="5"/>
  <c r="O135" i="5"/>
  <c r="P135" i="5"/>
  <c r="Q135" i="5"/>
  <c r="P134" i="5"/>
  <c r="Q134" i="5"/>
  <c r="O134" i="5"/>
  <c r="N134" i="5"/>
  <c r="Q133" i="5"/>
  <c r="P133" i="5"/>
  <c r="N133" i="5"/>
  <c r="O133" i="5"/>
  <c r="P132" i="5"/>
  <c r="Q132" i="5"/>
  <c r="N132" i="5"/>
  <c r="O132" i="5"/>
  <c r="P131" i="5"/>
  <c r="Q131" i="5"/>
  <c r="N131" i="5"/>
  <c r="O131" i="5"/>
  <c r="Q130" i="5"/>
  <c r="P130" i="5"/>
  <c r="N130" i="5"/>
  <c r="O130" i="5"/>
  <c r="P129" i="5"/>
  <c r="Q129" i="5"/>
  <c r="O129" i="5"/>
  <c r="N129" i="5"/>
  <c r="P128" i="5"/>
  <c r="Q128" i="5"/>
  <c r="N128" i="5"/>
  <c r="O128" i="5"/>
  <c r="P127" i="5"/>
  <c r="Q127" i="5"/>
  <c r="N127" i="5"/>
  <c r="O127" i="5"/>
  <c r="Q126" i="5"/>
  <c r="P126" i="5"/>
  <c r="O126" i="5"/>
  <c r="N126" i="5"/>
  <c r="Q125" i="5"/>
  <c r="P125" i="5"/>
  <c r="N125" i="5"/>
  <c r="O125" i="5"/>
  <c r="P124" i="5"/>
  <c r="Q124" i="5"/>
  <c r="N124" i="5"/>
  <c r="O124" i="5"/>
  <c r="P123" i="5"/>
  <c r="Q123" i="5"/>
  <c r="N123" i="5"/>
  <c r="O123" i="5"/>
  <c r="P122" i="5"/>
  <c r="Q122" i="5"/>
  <c r="N122" i="5"/>
  <c r="O122" i="5"/>
  <c r="P121" i="5"/>
  <c r="Q121" i="5"/>
  <c r="N121" i="5"/>
  <c r="O121" i="5"/>
  <c r="Q120" i="5"/>
  <c r="P120" i="5"/>
  <c r="N120" i="5"/>
  <c r="O120" i="5"/>
  <c r="P119" i="5"/>
  <c r="Q119" i="5"/>
  <c r="O119" i="5"/>
  <c r="N119" i="5"/>
  <c r="Q118" i="5"/>
  <c r="P118" i="5"/>
  <c r="N118" i="5"/>
  <c r="O118" i="5"/>
  <c r="Q117" i="5"/>
  <c r="P117" i="5"/>
  <c r="O117" i="5"/>
  <c r="N117" i="5"/>
  <c r="P116" i="5"/>
  <c r="Q116" i="5"/>
  <c r="N116" i="5"/>
  <c r="O116" i="5"/>
  <c r="P115" i="5"/>
  <c r="Q115" i="5"/>
  <c r="N115" i="5"/>
  <c r="O115" i="5"/>
  <c r="Q114" i="5"/>
  <c r="P114" i="5"/>
  <c r="N114" i="5"/>
  <c r="O114" i="5"/>
  <c r="P113" i="5"/>
  <c r="Q113" i="5"/>
  <c r="O113" i="5"/>
  <c r="N113" i="5"/>
  <c r="P112" i="5"/>
  <c r="Q112" i="5"/>
  <c r="N112" i="5"/>
  <c r="O112" i="5"/>
  <c r="P111" i="5"/>
  <c r="Q111" i="5"/>
  <c r="N111" i="5"/>
  <c r="O111" i="5"/>
  <c r="Q110" i="5"/>
  <c r="P110" i="5"/>
  <c r="N110" i="5"/>
  <c r="O110" i="5"/>
  <c r="N109" i="5"/>
  <c r="O109" i="5"/>
  <c r="P108" i="5"/>
  <c r="Q108" i="5"/>
  <c r="N108" i="5"/>
  <c r="O108" i="5"/>
  <c r="P107" i="5"/>
  <c r="Q107" i="5"/>
  <c r="N107" i="5"/>
  <c r="O107" i="5"/>
  <c r="P106" i="5"/>
  <c r="Q106" i="5"/>
  <c r="O106" i="5"/>
  <c r="N106" i="5"/>
  <c r="Q105" i="5"/>
  <c r="P105" i="5"/>
  <c r="O105" i="5"/>
  <c r="N105" i="5"/>
  <c r="Q104" i="5"/>
  <c r="P104" i="5"/>
  <c r="N104" i="5"/>
  <c r="O104" i="5"/>
  <c r="Q103" i="5"/>
  <c r="P103" i="5"/>
  <c r="N103" i="5"/>
  <c r="O103" i="5"/>
  <c r="Q102" i="5"/>
  <c r="P102" i="5"/>
  <c r="N102" i="5"/>
  <c r="O102" i="5"/>
  <c r="P101" i="5"/>
  <c r="Q101" i="5"/>
  <c r="O101" i="5"/>
  <c r="N101" i="5"/>
  <c r="Q100" i="5"/>
  <c r="P100" i="5"/>
  <c r="N100" i="5"/>
  <c r="O100" i="5"/>
  <c r="P99" i="5"/>
  <c r="Q99" i="5"/>
  <c r="N99" i="5"/>
  <c r="O99" i="5"/>
  <c r="P98" i="5"/>
  <c r="Q98" i="5"/>
  <c r="N98" i="5"/>
  <c r="O98" i="5"/>
  <c r="P97" i="5"/>
  <c r="Q97" i="5"/>
  <c r="O97" i="5"/>
  <c r="N97" i="5"/>
  <c r="Q96" i="5"/>
  <c r="P96" i="5"/>
  <c r="O96" i="5"/>
  <c r="N96" i="5"/>
  <c r="P95" i="5"/>
  <c r="Q95" i="5"/>
  <c r="N95" i="5"/>
  <c r="O95" i="5"/>
  <c r="P94" i="5"/>
  <c r="Q94" i="5"/>
  <c r="O94" i="5"/>
  <c r="N94" i="5"/>
  <c r="Q93" i="5"/>
  <c r="P93" i="5"/>
  <c r="O93" i="5"/>
  <c r="N93" i="5"/>
  <c r="Q92" i="5"/>
  <c r="P92" i="5"/>
  <c r="O92" i="5"/>
  <c r="N92" i="5"/>
  <c r="Q91" i="5"/>
  <c r="P91" i="5"/>
  <c r="O91" i="5"/>
  <c r="N91" i="5"/>
  <c r="Q90" i="5"/>
  <c r="P90" i="5"/>
  <c r="O90" i="5"/>
  <c r="N90" i="5"/>
  <c r="P89" i="5"/>
  <c r="Q89" i="5"/>
  <c r="O89" i="5"/>
  <c r="N89" i="5"/>
  <c r="Q88" i="5"/>
  <c r="P88" i="5"/>
  <c r="O88" i="5"/>
  <c r="N88" i="5"/>
  <c r="P87" i="5"/>
  <c r="Q87" i="5"/>
  <c r="N87" i="5"/>
  <c r="O87" i="5"/>
  <c r="Q86" i="5"/>
  <c r="P86" i="5"/>
  <c r="O86" i="5"/>
  <c r="N86" i="5"/>
  <c r="P85" i="5"/>
  <c r="Q85" i="5"/>
  <c r="O85" i="5"/>
  <c r="N85" i="5"/>
  <c r="Q84" i="5"/>
  <c r="P84" i="5"/>
  <c r="O84" i="5"/>
  <c r="N84" i="5"/>
  <c r="Q83" i="5"/>
  <c r="P83" i="5"/>
  <c r="O83" i="5"/>
  <c r="N83" i="5"/>
  <c r="Q82" i="5"/>
  <c r="P82" i="5"/>
  <c r="O82" i="5"/>
  <c r="N82" i="5"/>
  <c r="P81" i="5"/>
  <c r="Q81" i="5"/>
  <c r="O81" i="5"/>
  <c r="N81" i="5"/>
  <c r="P80" i="5"/>
  <c r="Q80" i="5"/>
  <c r="N80" i="5"/>
  <c r="O80" i="5"/>
  <c r="Q79" i="5"/>
  <c r="P79" i="5"/>
  <c r="N79" i="5"/>
  <c r="O79" i="5"/>
  <c r="Q78" i="5"/>
  <c r="P78" i="5"/>
  <c r="N78" i="5"/>
  <c r="O78" i="5"/>
  <c r="P77" i="5"/>
  <c r="Q77" i="5"/>
  <c r="N77" i="5"/>
  <c r="O77" i="5"/>
  <c r="P76" i="5"/>
  <c r="Q76" i="5"/>
  <c r="N76" i="5"/>
  <c r="O76" i="5"/>
  <c r="P75" i="5"/>
  <c r="Q75" i="5"/>
  <c r="N75" i="5"/>
  <c r="O75" i="5"/>
  <c r="P74" i="5"/>
  <c r="Q74" i="5"/>
  <c r="N74" i="5"/>
  <c r="O74" i="5"/>
  <c r="P73" i="5"/>
  <c r="Q73" i="5"/>
  <c r="O73" i="5"/>
  <c r="N73" i="5"/>
  <c r="Q72" i="5"/>
  <c r="P72" i="5"/>
  <c r="O72" i="5"/>
  <c r="N72" i="5"/>
  <c r="P71" i="5"/>
  <c r="Q71" i="5"/>
  <c r="O71" i="5"/>
  <c r="N71" i="5"/>
  <c r="P70" i="5"/>
  <c r="Q70" i="5"/>
  <c r="N70" i="5"/>
  <c r="O70" i="5"/>
  <c r="P69" i="5"/>
  <c r="Q69" i="5"/>
  <c r="O69" i="5"/>
  <c r="N69" i="5"/>
  <c r="P68" i="5"/>
  <c r="Q68" i="5"/>
  <c r="N68" i="5"/>
  <c r="O68" i="5"/>
  <c r="Q67" i="5"/>
  <c r="P67" i="5"/>
  <c r="O67" i="5"/>
  <c r="N67" i="5"/>
  <c r="P66" i="5"/>
  <c r="Q66" i="5"/>
  <c r="N66" i="5"/>
  <c r="O66" i="5"/>
  <c r="P65" i="5"/>
  <c r="Q65" i="5"/>
  <c r="N65" i="5"/>
  <c r="O65" i="5"/>
  <c r="P64" i="5"/>
  <c r="Q64" i="5"/>
  <c r="O64" i="5"/>
  <c r="N64" i="5"/>
  <c r="P63" i="5"/>
  <c r="Q63" i="5"/>
  <c r="O63" i="5"/>
  <c r="N63" i="5"/>
  <c r="Q62" i="5"/>
  <c r="P62" i="5"/>
  <c r="N62" i="5"/>
  <c r="O62" i="5"/>
  <c r="P61" i="5"/>
  <c r="Q61" i="5"/>
  <c r="O61" i="5"/>
  <c r="N61" i="5"/>
  <c r="P60" i="5"/>
  <c r="Q60" i="5"/>
  <c r="N60" i="5"/>
  <c r="O60" i="5"/>
  <c r="P59" i="5"/>
  <c r="Q59" i="5"/>
  <c r="N59" i="5"/>
  <c r="O59" i="5"/>
  <c r="O58" i="5"/>
  <c r="N58" i="5"/>
  <c r="Q57" i="5"/>
  <c r="P57" i="5"/>
  <c r="O57" i="5"/>
  <c r="N57" i="5"/>
  <c r="Q56" i="5"/>
  <c r="P56" i="5"/>
  <c r="O56" i="5"/>
  <c r="N56" i="5"/>
  <c r="Q55" i="5"/>
  <c r="P55" i="5"/>
  <c r="O55" i="5"/>
  <c r="N55" i="5"/>
  <c r="P54" i="5"/>
  <c r="Q54" i="5"/>
  <c r="O54" i="5"/>
  <c r="N54" i="5"/>
  <c r="P53" i="5"/>
  <c r="Q53" i="5"/>
  <c r="O53" i="5"/>
  <c r="N53" i="5"/>
  <c r="Q52" i="5"/>
  <c r="P52" i="5"/>
  <c r="N52" i="5"/>
  <c r="O52" i="5"/>
  <c r="P51" i="5"/>
  <c r="Q51" i="5"/>
  <c r="O51" i="5"/>
  <c r="N51" i="5"/>
  <c r="P50" i="5"/>
  <c r="Q50" i="5"/>
  <c r="O50" i="5"/>
  <c r="N50" i="5"/>
  <c r="Q49" i="5"/>
  <c r="P49" i="5"/>
  <c r="N49" i="5"/>
  <c r="O49" i="5"/>
  <c r="P48" i="5"/>
  <c r="Q48" i="5"/>
  <c r="N48" i="5"/>
  <c r="O48" i="5"/>
  <c r="Q47" i="5"/>
  <c r="P47" i="5"/>
  <c r="O47" i="5"/>
  <c r="N47" i="5"/>
  <c r="Q46" i="5"/>
  <c r="P46" i="5"/>
  <c r="N46" i="5"/>
  <c r="O46" i="5"/>
  <c r="Q45" i="5"/>
  <c r="P45" i="5"/>
  <c r="O45" i="5"/>
  <c r="N45" i="5"/>
  <c r="Q44" i="5"/>
  <c r="P44" i="5"/>
  <c r="N44" i="5"/>
  <c r="O44" i="5"/>
  <c r="Q43" i="5"/>
  <c r="P43" i="5"/>
  <c r="N43" i="5"/>
  <c r="O43" i="5"/>
  <c r="Q42" i="5"/>
  <c r="P42" i="5"/>
  <c r="O42" i="5"/>
  <c r="N42" i="5"/>
  <c r="Q41" i="5"/>
  <c r="P41" i="5"/>
  <c r="N41" i="5"/>
  <c r="O41" i="5"/>
  <c r="Q40" i="5"/>
  <c r="P40" i="5"/>
  <c r="O40" i="5"/>
  <c r="N40" i="5"/>
  <c r="Q39" i="5"/>
  <c r="P39" i="5"/>
  <c r="O39" i="5"/>
  <c r="N39" i="5"/>
  <c r="Q38" i="5"/>
  <c r="P38" i="5"/>
  <c r="O38" i="5"/>
  <c r="N38" i="5"/>
  <c r="P37" i="5"/>
  <c r="Q37" i="5"/>
  <c r="N37" i="5"/>
  <c r="O37" i="5"/>
  <c r="Q36" i="5"/>
  <c r="P36" i="5"/>
  <c r="O36" i="5"/>
  <c r="N36" i="5"/>
  <c r="Q35" i="5"/>
  <c r="P35" i="5"/>
  <c r="O35" i="5"/>
  <c r="N35" i="5"/>
  <c r="P34" i="5"/>
  <c r="Q34" i="5"/>
  <c r="N34" i="5"/>
  <c r="O34" i="5"/>
  <c r="Q33" i="5"/>
  <c r="P33" i="5"/>
  <c r="N33" i="5"/>
  <c r="Q32" i="5"/>
  <c r="P32" i="5"/>
  <c r="O32" i="5"/>
  <c r="N32" i="5"/>
  <c r="Q31" i="5"/>
  <c r="P31" i="5"/>
  <c r="N31" i="5"/>
  <c r="O31" i="5"/>
  <c r="P30" i="5"/>
  <c r="Q30" i="5"/>
  <c r="N30" i="5"/>
  <c r="O30" i="5"/>
  <c r="P29" i="5"/>
  <c r="Q29" i="5"/>
  <c r="O29" i="5"/>
  <c r="N29" i="5"/>
  <c r="P28" i="5"/>
  <c r="Q28" i="5"/>
  <c r="O28" i="5"/>
  <c r="N28" i="5"/>
  <c r="P27" i="5"/>
  <c r="Q27" i="5"/>
  <c r="N27" i="5"/>
  <c r="O27" i="5"/>
  <c r="Q26" i="5"/>
  <c r="P26" i="5"/>
  <c r="O26" i="5"/>
  <c r="N26" i="5"/>
  <c r="Q25" i="5"/>
  <c r="P25" i="5"/>
  <c r="N25" i="5"/>
  <c r="O25" i="5"/>
  <c r="Q24" i="5"/>
  <c r="P24" i="5"/>
  <c r="N24" i="5"/>
  <c r="O24" i="5"/>
  <c r="Q23" i="5"/>
  <c r="P23" i="5"/>
  <c r="O23" i="5"/>
  <c r="N23" i="5"/>
  <c r="Q22" i="5"/>
  <c r="P22" i="5"/>
  <c r="O22" i="5"/>
  <c r="N22" i="5"/>
  <c r="Q21" i="5"/>
  <c r="P21" i="5"/>
  <c r="O21" i="5"/>
  <c r="N21" i="5"/>
  <c r="Q20" i="5"/>
  <c r="P20" i="5"/>
  <c r="O20" i="5"/>
  <c r="N20" i="5"/>
  <c r="Q19" i="5"/>
  <c r="P19" i="5"/>
  <c r="N19" i="5"/>
  <c r="O19" i="5"/>
  <c r="P18" i="5"/>
  <c r="Q18" i="5"/>
  <c r="O18" i="5"/>
  <c r="N18" i="5"/>
  <c r="Q17" i="5"/>
  <c r="P17" i="5"/>
  <c r="N17" i="5"/>
  <c r="O17" i="5"/>
  <c r="Q16" i="5"/>
  <c r="P16" i="5"/>
  <c r="O16" i="5"/>
  <c r="N16" i="5"/>
  <c r="Q15" i="5"/>
  <c r="P15" i="5"/>
  <c r="O15" i="5"/>
  <c r="N15" i="5"/>
  <c r="P14" i="5"/>
  <c r="Q14" i="5"/>
  <c r="N14" i="5"/>
  <c r="O14" i="5"/>
  <c r="Q13" i="5"/>
  <c r="P13" i="5"/>
  <c r="N13" i="5"/>
  <c r="O13" i="5"/>
  <c r="P12" i="5"/>
  <c r="Q12" i="5"/>
  <c r="N12" i="5"/>
  <c r="O12" i="5"/>
  <c r="P11" i="5"/>
  <c r="Q11" i="5"/>
  <c r="N11" i="5"/>
  <c r="O11" i="5"/>
  <c r="P10" i="5"/>
  <c r="Q10" i="5"/>
  <c r="O10" i="5"/>
  <c r="N10" i="5"/>
  <c r="P9" i="5"/>
  <c r="Q9" i="5"/>
  <c r="O9" i="5"/>
  <c r="N9" i="5"/>
  <c r="Q8" i="5"/>
  <c r="P8" i="5"/>
  <c r="O8" i="5"/>
  <c r="N8" i="5"/>
  <c r="O7" i="5"/>
  <c r="N7" i="5"/>
  <c r="Q6" i="5"/>
  <c r="P6" i="5"/>
  <c r="N6" i="5"/>
  <c r="F16" i="6" s="1"/>
  <c r="O6" i="5"/>
  <c r="Q5" i="5"/>
  <c r="P5" i="5"/>
  <c r="N5" i="5"/>
  <c r="O5" i="5"/>
  <c r="F264" i="3"/>
  <c r="F26" i="6" l="1"/>
  <c r="F31" i="6"/>
  <c r="F6" i="6"/>
  <c r="F22" i="6"/>
  <c r="D25" i="6"/>
  <c r="G25" i="6" s="1"/>
  <c r="E25" i="6"/>
  <c r="D23" i="6"/>
  <c r="G23" i="6" s="1"/>
  <c r="E23" i="6"/>
  <c r="D19" i="6"/>
  <c r="G19" i="6" s="1"/>
  <c r="E19" i="6"/>
  <c r="D40" i="6"/>
  <c r="G40" i="6" s="1"/>
  <c r="E40" i="6"/>
  <c r="D26" i="6"/>
  <c r="G26" i="6" s="1"/>
  <c r="E26" i="6"/>
  <c r="D10" i="6"/>
  <c r="G10" i="6" s="1"/>
  <c r="E10" i="6"/>
  <c r="D39" i="6"/>
  <c r="G39" i="6" s="1"/>
  <c r="E39" i="6"/>
  <c r="D9" i="6"/>
  <c r="G9" i="6" s="1"/>
  <c r="E9" i="6"/>
  <c r="D34" i="6"/>
  <c r="G34" i="6" s="1"/>
  <c r="E34" i="6"/>
  <c r="D33" i="6"/>
  <c r="G33" i="6" s="1"/>
  <c r="E33" i="6"/>
  <c r="D30" i="6"/>
  <c r="G30" i="6" s="1"/>
  <c r="E30" i="6"/>
  <c r="D31" i="6"/>
  <c r="G31" i="6" s="1"/>
  <c r="E31" i="6"/>
  <c r="D28" i="6"/>
  <c r="G28" i="6" s="1"/>
  <c r="E28" i="6"/>
  <c r="D37" i="6"/>
  <c r="G37" i="6" s="1"/>
  <c r="E37" i="6"/>
  <c r="D32" i="6"/>
  <c r="G32" i="6" s="1"/>
  <c r="E32" i="6"/>
  <c r="D8" i="6"/>
  <c r="G8" i="6" s="1"/>
  <c r="E8" i="6"/>
  <c r="D7" i="6"/>
  <c r="G7" i="6" s="1"/>
  <c r="E7" i="6"/>
  <c r="D6" i="6"/>
  <c r="G6" i="6" s="1"/>
  <c r="E6" i="6"/>
  <c r="D36" i="6"/>
  <c r="G36" i="6" s="1"/>
  <c r="E36" i="6"/>
  <c r="D5" i="6"/>
  <c r="E5" i="6"/>
  <c r="D24" i="6"/>
  <c r="G24" i="6" s="1"/>
  <c r="E24" i="6"/>
  <c r="D35" i="6"/>
  <c r="G35" i="6" s="1"/>
  <c r="E35" i="6"/>
  <c r="D29" i="6"/>
  <c r="G29" i="6" s="1"/>
  <c r="E29" i="6"/>
  <c r="D22" i="6"/>
  <c r="G22" i="6" s="1"/>
  <c r="E22" i="6"/>
  <c r="D21" i="6"/>
  <c r="G21" i="6" s="1"/>
  <c r="E21" i="6"/>
  <c r="D18" i="6"/>
  <c r="G18" i="6" s="1"/>
  <c r="E18" i="6"/>
  <c r="D27" i="6"/>
  <c r="G27" i="6" s="1"/>
  <c r="E27" i="6"/>
  <c r="D20" i="6"/>
  <c r="G20" i="6" s="1"/>
  <c r="E20" i="6"/>
  <c r="D38" i="6"/>
  <c r="G38" i="6" s="1"/>
  <c r="E38" i="6"/>
  <c r="D16" i="6"/>
  <c r="E16" i="6"/>
  <c r="D11" i="6"/>
  <c r="G11" i="6" s="1"/>
  <c r="E11" i="6"/>
  <c r="D17" i="6"/>
  <c r="G17" i="6" s="1"/>
  <c r="E17" i="6"/>
  <c r="F11" i="6"/>
  <c r="F12" i="6"/>
  <c r="F17" i="6"/>
  <c r="F41" i="6"/>
  <c r="F29" i="6"/>
  <c r="F33" i="6"/>
  <c r="F32" i="6"/>
  <c r="F36" i="6"/>
  <c r="F34" i="6"/>
  <c r="F28" i="6"/>
  <c r="F37" i="6"/>
  <c r="F30" i="6"/>
  <c r="F8" i="6"/>
  <c r="F5" i="6"/>
  <c r="F38" i="6"/>
  <c r="F7" i="6"/>
  <c r="F35" i="6"/>
  <c r="F24" i="6"/>
  <c r="F21" i="6"/>
  <c r="F18" i="6"/>
  <c r="F27" i="6"/>
  <c r="F20" i="6"/>
  <c r="E12" i="6" l="1"/>
  <c r="G5" i="6"/>
  <c r="D12" i="6"/>
  <c r="G12" i="6" s="1"/>
  <c r="G16" i="6"/>
  <c r="D41" i="6"/>
  <c r="G41" i="6" s="1"/>
  <c r="E41" i="6"/>
</calcChain>
</file>

<file path=xl/sharedStrings.xml><?xml version="1.0" encoding="utf-8"?>
<sst xmlns="http://schemas.openxmlformats.org/spreadsheetml/2006/main" count="6829" uniqueCount="2510">
  <si>
    <t>ربط نقاط التوقف والشهود بالبرنامج الزمني Primavera P6</t>
  </si>
  <si>
    <t>قالب مبنى أرضي وثلاثة أدوار، تقويم 6 أيام عمل من السبت إلى الخميس، الجمعة عطلة، المملكة العربية السعودية.</t>
  </si>
  <si>
    <t>تاريخ البيانات (Data Date) للمتابعة</t>
  </si>
  <si>
    <t>ملف P6 المرتبط</t>
  </si>
  <si>
    <t>ACE_ITP_HoldPoints_Template_20261005_v1.xer (نسخة إنجليزية: ACE_ITP_HoldPoints_Template_EN_20261005_v1.xer)</t>
  </si>
  <si>
    <t>كود المشروع في P6</t>
  </si>
  <si>
    <t>ACE-ITP-G3</t>
  </si>
  <si>
    <t>نماذج المحاضر</t>
  </si>
  <si>
    <t>ACE_Inspection_Minutes_20261005_v2.docx، رقم المحضر IM-xxx في اسم النشاط</t>
  </si>
  <si>
    <t>بداية المشروع (أمر المباشرة)</t>
  </si>
  <si>
    <t>الاستلام الابتدائي المخطط</t>
  </si>
  <si>
    <t>الاستلام النهائي المخطط</t>
  </si>
  <si>
    <t>أوراق الملف</t>
  </si>
  <si>
    <t>Mapping</t>
  </si>
  <si>
    <t>نشاط P6 لكل نقطة توقف H وشهود W: الكود، الهيكل، التخصص، مواضيع الفحص، عدد بنود الفحص، رقم المحضر، السابق واللاحق، التاريخ المخطط من P6.</t>
  </si>
  <si>
    <t>Topics</t>
  </si>
  <si>
    <t>كل موضوع فحص في قاعدة البيانات به بند H مربوطا بنوع الاستلام، مع عدد البنود وعدد أنشطة P6 التي تغطيه وعلامة التغطية.</t>
  </si>
  <si>
    <t>P6_Export</t>
  </si>
  <si>
    <t>تلصق هنا كل أسبوع أعمدة Activity ID و Start و Finish و Total Float من تقرير P6 بعد إعادة الجدولة F9.</t>
  </si>
  <si>
    <t>IR_Tracking</t>
  </si>
  <si>
    <t>متابعة طلبات الاستلام: التاريخ المخطط من P6 مقابل الفعلي، أيام التأخير بأيام العمل والأيام التقويمية، الحالة.</t>
  </si>
  <si>
    <t>Summary</t>
  </si>
  <si>
    <t>ملخص حسب الدور وحسب التخصص: عدد الطلبات، المعتمد، المتأخر، متوسط التأخير.</t>
  </si>
  <si>
    <t>Holidays</t>
  </si>
  <si>
    <t>العطلات الرسمية المستخدمة في حساب أيام العمل، مطابقة لتقويم P6. تواريخ الأعياد تقديرية وتعدل حسب تقويم أم القرى.</t>
  </si>
  <si>
    <t>دلالة الألوان</t>
  </si>
  <si>
    <t>خلية إدخال</t>
  </si>
  <si>
    <t>معادلة داخل الورقة</t>
  </si>
  <si>
    <t>معادلة مرتبطة بورقة أخرى</t>
  </si>
  <si>
    <t>م/ أحمد فتحي، مدير المشاريع</t>
  </si>
  <si>
    <t>المرجع الفني لبنود الفحص: كتاب الإشراف الهندسي وأصول التنفيذ لمشروعات المباني، م. يسري أحمد عبد الرحيم، ط4 2018.</t>
  </si>
  <si>
    <t>جدول ربط نقاط التوقف بأنشطة P6</t>
  </si>
  <si>
    <t>IR-H نقطة توقف لا يبدأ النشاط اللاحق قبل اعتمادها، W نقطة شهود. العلاقات كلها FS بدون Lag.</t>
  </si>
  <si>
    <t>م</t>
  </si>
  <si>
    <t>Activity ID</t>
  </si>
  <si>
    <t>كود WBS</t>
  </si>
  <si>
    <t>عنصر WBS</t>
  </si>
  <si>
    <t>اسم النشاط</t>
  </si>
  <si>
    <t>Activity Name</t>
  </si>
  <si>
    <t>كود التخصص</t>
  </si>
  <si>
    <t>التخصص</t>
  </si>
  <si>
    <t>نوع النقطة</t>
  </si>
  <si>
    <t>رمز نوع الاستلام</t>
  </si>
  <si>
    <t>مواضيع الفحص المربوطة</t>
  </si>
  <si>
    <t>المرجع</t>
  </si>
  <si>
    <t>عدد بنود الفحص</t>
  </si>
  <si>
    <t>بنود H</t>
  </si>
  <si>
    <t>رقم المحضر</t>
  </si>
  <si>
    <t>السابق (ID)</t>
  </si>
  <si>
    <t>السابق</t>
  </si>
  <si>
    <t>اللاحق (ID)</t>
  </si>
  <si>
    <t>اللاحق</t>
  </si>
  <si>
    <t>التاريخ المخطط P6</t>
  </si>
  <si>
    <t>الفائض الكلي (يوم)</t>
  </si>
  <si>
    <t>PRE-1030</t>
  </si>
  <si>
    <t>1</t>
  </si>
  <si>
    <t>الأعمال التمهيدية والاعتمادات</t>
  </si>
  <si>
    <t>استلام الموقع وفحصه IR</t>
  </si>
  <si>
    <t>IR-H Site handover &amp; survey inspection [IM-008]</t>
  </si>
  <si>
    <t>SITE</t>
  </si>
  <si>
    <t>استلام الموقع والجسات</t>
  </si>
  <si>
    <t>H</t>
  </si>
  <si>
    <t>P_HAND</t>
  </si>
  <si>
    <t>استلام الموقع وفحصه؛ محضر تسليم الموقع</t>
  </si>
  <si>
    <t>ص 7</t>
  </si>
  <si>
    <t>IM-008</t>
  </si>
  <si>
    <t>PRE-1020</t>
  </si>
  <si>
    <t>استلام الموقع والرفع المساحي والروبيرات</t>
  </si>
  <si>
    <t>PRE-1040، PRE-1060</t>
  </si>
  <si>
    <t>تجهيز الموقع والمكاتب والسور المؤقت؛ تنفيذ الجسات وإعداد تقرير التربة</t>
  </si>
  <si>
    <t>PRE-1050</t>
  </si>
  <si>
    <t>استلام تجهيز الموقع IR</t>
  </si>
  <si>
    <t>IR-H Mobilization &amp; site facilities inspection [IM-001]</t>
  </si>
  <si>
    <t>GEN</t>
  </si>
  <si>
    <t>إجراءات عامة ومستندات</t>
  </si>
  <si>
    <t>P_MOB</t>
  </si>
  <si>
    <t>تجهيز الموقع Mobilization</t>
  </si>
  <si>
    <t>ص 8</t>
  </si>
  <si>
    <t>IM-001</t>
  </si>
  <si>
    <t>PRE-1040</t>
  </si>
  <si>
    <t>تجهيز الموقع والمكاتب والسور المؤقت</t>
  </si>
  <si>
    <t>PRE-1120، SUB-1010</t>
  </si>
  <si>
    <t>أخذ عينات مواد المباني واختبارها؛ التوقيع وعمل الخنزيرة</t>
  </si>
  <si>
    <t>PRE-1070</t>
  </si>
  <si>
    <t>اعتماد الجسات وتقرير التربة IR</t>
  </si>
  <si>
    <t>IR-H Soil investigation &amp; soil report approval [IM-009]</t>
  </si>
  <si>
    <t>P_SOIL</t>
  </si>
  <si>
    <t>الإشراف على عمل الجسات؛ تقرير التربة؛ التربة الانتفاخية Expansive Soils؛ التربة الانهيارية Collapsing Soils؛ التربة السبخة Sabkha</t>
  </si>
  <si>
    <t>ص 11؛ ص 8؛ ص 14</t>
  </si>
  <si>
    <t>IM-009</t>
  </si>
  <si>
    <t>PRE-1060</t>
  </si>
  <si>
    <t>تنفيذ الجسات وإعداد تقرير التربة</t>
  </si>
  <si>
    <t>SUB-1010</t>
  </si>
  <si>
    <t>التوقيع وعمل الخنزيرة</t>
  </si>
  <si>
    <t>PRE-1090</t>
  </si>
  <si>
    <t>اعتماد المخططات التنفيذية ومواد الأعمال الكهروميكانيكية IR</t>
  </si>
  <si>
    <t>IR-H MEP shop drawings &amp; materials approval [IM-235]</t>
  </si>
  <si>
    <t>HVAC</t>
  </si>
  <si>
    <t>تكييف وتهوية</t>
  </si>
  <si>
    <t>P_MEPSD</t>
  </si>
  <si>
    <t>التكييف المركزي، الأعمال التمهيدية والمخططات؛ مهام مهندس الميكانيكا في مشاريع المباني؛ مهام مهندس الكهرباء في مشاريع المباني</t>
  </si>
  <si>
    <t>ص 274؛ ص 273؛ ص 243</t>
  </si>
  <si>
    <t>IM-235</t>
  </si>
  <si>
    <t>PRE-1080</t>
  </si>
  <si>
    <t>تقديم المخططات التنفيذية والمواد الكهروميكانيكية</t>
  </si>
  <si>
    <t>RI1-1050، RI1-1070، RI1-1090، RF-1120</t>
  </si>
  <si>
    <t>مجاري ومواسير التكييف الدور الأرضي؛ مواسير الحريق والاختبار الهيدروستاتيكي الدور الأرضي؛ حوامل الكابلات الدور الأرضي؛ تركيب معدات التكييف على السطح</t>
  </si>
  <si>
    <t>PRE-1110</t>
  </si>
  <si>
    <t>اعتماد محطة الخرسانة والخلطة التصميمية IR</t>
  </si>
  <si>
    <t>IR-H Ready-mix plant &amp; concrete mix design approval [IM-030]</t>
  </si>
  <si>
    <t>CONC</t>
  </si>
  <si>
    <t>خرسانة ومواد واختبارات</t>
  </si>
  <si>
    <t>P_MIX</t>
  </si>
  <si>
    <t>قبول الخلطة التصميمية للخرسانة؛ اعتماد محطة الخرسانة الجاهزة</t>
  </si>
  <si>
    <t>ص 41؛ ص 15</t>
  </si>
  <si>
    <t>IM-030</t>
  </si>
  <si>
    <t>PRE-1100</t>
  </si>
  <si>
    <t>زيارة المحطة والخلطة التجريبية</t>
  </si>
  <si>
    <t>SUB-1110، SUB-1410، OPT-1030، OPT-1050، OPT-1070، OPT-1110، OPT-1130</t>
  </si>
  <si>
    <t>صب الخرسانة العادية؛ تنفيذ الخزان الأرضي؛ اختياري: بلوك وأعصاب البلاطات الهوردي؛ اختياري: البلاطات المسطحة والتسقيط؛ اختياري: مسارات كابلات الشد اللاحق؛ اختياري: تركيب وحقن بلاطات Hollow Core؛ اختياري: تركيب المنشأ المعدني وربط المسامير</t>
  </si>
  <si>
    <t>PRE-1130</t>
  </si>
  <si>
    <t>اعتماد نتائج اختبارات مواد المباني IR</t>
  </si>
  <si>
    <t>IR-H Masonry materials tests approval [IM-109]</t>
  </si>
  <si>
    <t>MAS</t>
  </si>
  <si>
    <t>مباني بلوك وطوب</t>
  </si>
  <si>
    <t>P_MASMAT</t>
  </si>
  <si>
    <t>اعتماد نتائج اختبارات مواد المباني؛ قبول نتائج اختبار الطوب والبلوك؛ قبول رمل المباني؛ استلام المباني: الأعمال التمهيدية</t>
  </si>
  <si>
    <t>ص 159؛ ص 51؛ ص 52</t>
  </si>
  <si>
    <t>IM-109</t>
  </si>
  <si>
    <t>PRE-1120</t>
  </si>
  <si>
    <t>أخذ عينات مواد المباني واختبارها</t>
  </si>
  <si>
    <t>SUB-1310</t>
  </si>
  <si>
    <t>مباني قصة الردم</t>
  </si>
  <si>
    <t>SUB-1020</t>
  </si>
  <si>
    <t>2</t>
  </si>
  <si>
    <t>الأعمال تحت منسوب الأرض</t>
  </si>
  <si>
    <t>استلام الخنزيرة والتوقيع IR</t>
  </si>
  <si>
    <t>IR-H Setting out &amp; batter boards [IM-011]</t>
  </si>
  <si>
    <t>BATTER</t>
  </si>
  <si>
    <t>استلام الخنزيرة (Batter Boards)</t>
  </si>
  <si>
    <t>ص 61 إلى 62</t>
  </si>
  <si>
    <t>IM-011</t>
  </si>
  <si>
    <t>SUB-1030، OPT-1010</t>
  </si>
  <si>
    <t>الحفر حتى منسوب التأسيس؛ اختياري: تنفيذ الخوازيق وتكسير الرؤوس</t>
  </si>
  <si>
    <t>SUB-1040</t>
  </si>
  <si>
    <t>استلام أعمال الحفر IR</t>
  </si>
  <si>
    <t>IR-H Excavation to formation level [IM-017]</t>
  </si>
  <si>
    <t>SOIL</t>
  </si>
  <si>
    <t>حفر وإحلال وردم</t>
  </si>
  <si>
    <t>EXC</t>
  </si>
  <si>
    <t>استلام أعمال الحفر والتأسيس؛ استلام أعمال الحفر؛ نزح المياه وسند الحفر</t>
  </si>
  <si>
    <t>ص 56؛ ص 55؛ ملحق مصور ص 6</t>
  </si>
  <si>
    <t>IM-017</t>
  </si>
  <si>
    <t>SUB-1030</t>
  </si>
  <si>
    <t>الحفر حتى منسوب التأسيس</t>
  </si>
  <si>
    <t>SUB-1050، SUB-1410، SUB-1450</t>
  </si>
  <si>
    <t>الإحلال والدمك على طبقات؛ تنفيذ الخزان الأرضي؛ تنفيذ البيارة</t>
  </si>
  <si>
    <t>SUB-1060</t>
  </si>
  <si>
    <t>استلام الإحلال والدمك IR</t>
  </si>
  <si>
    <t>IR-H Soil replacement &amp; compaction [IM-018]</t>
  </si>
  <si>
    <t>REPL</t>
  </si>
  <si>
    <t>استلام الإحلال بالتربة الإنشائية أسفل الأساسات؛ قبول نتائج تصنيف ودمك الردم والإحلال</t>
  </si>
  <si>
    <t>ص 59؛ ص 49</t>
  </si>
  <si>
    <t>IM-018</t>
  </si>
  <si>
    <t>SUB-1050</t>
  </si>
  <si>
    <t>الإحلال والدمك على طبقات</t>
  </si>
  <si>
    <t>SUB-1070</t>
  </si>
  <si>
    <t>رش مكافحة النمل الأبيض</t>
  </si>
  <si>
    <t>SUB-1080</t>
  </si>
  <si>
    <t>استلام مكافحة النمل الأبيض IR</t>
  </si>
  <si>
    <t>IR-H Anti-termite treatment [IM-020]</t>
  </si>
  <si>
    <t>TERM</t>
  </si>
  <si>
    <t>استلام أعمال مكافحة النمل الأبيض</t>
  </si>
  <si>
    <t>ص 102</t>
  </si>
  <si>
    <t>IM-020</t>
  </si>
  <si>
    <t>SUB-1090</t>
  </si>
  <si>
    <t>نجارة الخرسانة العادية</t>
  </si>
  <si>
    <t>SUB-1100</t>
  </si>
  <si>
    <t>استلام نجارة الخرسانة العادية IR</t>
  </si>
  <si>
    <t>IR-H PCC blinding formwork &amp; levels [IM-049]</t>
  </si>
  <si>
    <t>FORM</t>
  </si>
  <si>
    <t>شدات ونجارة مسلحة</t>
  </si>
  <si>
    <t>PCCFORM</t>
  </si>
  <si>
    <t>استلام نجارة القواعد الخرسانية العادية؛ طبقات أعمال الأساسات؛ طبقات أعمال الأساسات</t>
  </si>
  <si>
    <t>ص 74؛ ص 362</t>
  </si>
  <si>
    <t>IM-049</t>
  </si>
  <si>
    <t>SUB-1110</t>
  </si>
  <si>
    <t>صب الخرسانة العادية</t>
  </si>
  <si>
    <t>SUB-1130</t>
  </si>
  <si>
    <t>استلام النجارة المسلحة للأساسات IR</t>
  </si>
  <si>
    <t>IR-H Footings formwork [IM-050]</t>
  </si>
  <si>
    <t>FNDFORM</t>
  </si>
  <si>
    <t>استلام النجارة المسلحة للأساسات</t>
  </si>
  <si>
    <t>ص 76</t>
  </si>
  <si>
    <t>IM-050</t>
  </si>
  <si>
    <t>SUB-1120</t>
  </si>
  <si>
    <t>نجارة القواعد المسلحة</t>
  </si>
  <si>
    <t>SUB-1140</t>
  </si>
  <si>
    <t>حدادة القواعد</t>
  </si>
  <si>
    <t>SUB-1150</t>
  </si>
  <si>
    <t>استلام حديد تسليح الأساسات IR</t>
  </si>
  <si>
    <t>IR-H Footings reinforcement [IM-065]</t>
  </si>
  <si>
    <t>REBAR</t>
  </si>
  <si>
    <t>حديد تسليح</t>
  </si>
  <si>
    <t>FNDREB</t>
  </si>
  <si>
    <t>استلام حديد تسليح الأساسات؛ ترتيب تسليح القواعد؛ قاعدة الجار بكمرة رابطة؛ تسليح القاعدة المنفصلة؛ تسليح القاعدة المشتركة؛ تسليح القاعدة المستطيلة</t>
  </si>
  <si>
    <t>ص 79؛ ملحق مصور ص 7 إلى 8؛ ص 363؛ ص 361؛ ص 362</t>
  </si>
  <si>
    <t>IM-065</t>
  </si>
  <si>
    <t>SUB-1160</t>
  </si>
  <si>
    <t>استلام ما قبل صب الأساسات IR</t>
  </si>
  <si>
    <t>IR-H Pre-pour approval footings [IM-034]</t>
  </si>
  <si>
    <t>FNDPOUR</t>
  </si>
  <si>
    <t>احتياطات صب الأساسات؛ وصلات الصب في القواعد والميدات؛ وصلات الصب في القواعد والميدات؛ استلام الخرسانة الجاهزة؛ استلام الخرسانة الجاهزة وأخذ العينات؛ فحص صب الخرسانة؛ الإشراف على الخرسانة المخلوطة بالموقع</t>
  </si>
  <si>
    <t>ص 84؛ ص 364؛ ص 62؛ ملحق مصور ص 10 إلى 12؛ ص 428 إلى 432؛ ص 67 إلى 68</t>
  </si>
  <si>
    <t>IM-034</t>
  </si>
  <si>
    <t>SUB-1170</t>
  </si>
  <si>
    <t>صب القواعد المسلحة</t>
  </si>
  <si>
    <t>SUB-1180</t>
  </si>
  <si>
    <t>شهود صب وأخذ عينات القواعد W</t>
  </si>
  <si>
    <t>W Concrete pour witness &amp; sampling - Footings</t>
  </si>
  <si>
    <t>W</t>
  </si>
  <si>
    <t>WPOUR</t>
  </si>
  <si>
    <t>استلام الخرسانة الجاهزة وأخذ العينات؛ فحص صب الخرسانة؛ الهز والمعالجة</t>
  </si>
  <si>
    <t>ملحق مصور ص 10 إلى 12؛ ص 428 إلى 432؛ ملحق مصور ص 26</t>
  </si>
  <si>
    <t>IM-045</t>
  </si>
  <si>
    <t>SUB-1190</t>
  </si>
  <si>
    <t>نجارة وحدادة رقاب الأعمدة</t>
  </si>
  <si>
    <t>SUB-1200</t>
  </si>
  <si>
    <t>استلام نجارة وحدادة رقاب الأعمدة IR</t>
  </si>
  <si>
    <t>IR-H Column necks formwork &amp; rebar [IM-066]</t>
  </si>
  <si>
    <t>NECK</t>
  </si>
  <si>
    <t>استلام نجارة وحدادة رقاب الأعمدة؛ استلام نجارة وحدادة رقاب الأعمدة</t>
  </si>
  <si>
    <t>ص 86؛ ص 88</t>
  </si>
  <si>
    <t>IM-066</t>
  </si>
  <si>
    <t>SUB-1210</t>
  </si>
  <si>
    <t>صب رقاب الأعمدة</t>
  </si>
  <si>
    <t>SUB-1230</t>
  </si>
  <si>
    <t>استلام عزل الأساسات IR</t>
  </si>
  <si>
    <t>IR-H Foundations waterproofing [IM-129]</t>
  </si>
  <si>
    <t>WP</t>
  </si>
  <si>
    <t>عزل مائي وحراري</t>
  </si>
  <si>
    <t>FNDWP</t>
  </si>
  <si>
    <t>استلام أعمال عزل الأساسات؛ عزل الأساسات؛ عزل الرطوبة للبدروم والدور الأرضي؛ فواصل حوائط البدروم والجدران الاستنادية؛ طبقات أعمال الأساسات</t>
  </si>
  <si>
    <t>ص 91؛ ملحق مصور ص 14؛ ص 382؛ ص 353؛ ص 362</t>
  </si>
  <si>
    <t>IM-129</t>
  </si>
  <si>
    <t>SUB-1220</t>
  </si>
  <si>
    <t>عزل القواعد والرقاب بالبيتومين</t>
  </si>
  <si>
    <t>SUB-1240</t>
  </si>
  <si>
    <t>نجارة الميدات</t>
  </si>
  <si>
    <t>SUB-1250</t>
  </si>
  <si>
    <t>استلام نجارة الميدات IR</t>
  </si>
  <si>
    <t>IR-H Tie beams formwork [IM-052]</t>
  </si>
  <si>
    <t>TBFORM</t>
  </si>
  <si>
    <t>استلام نجارة الميدات العلوية للأساسات</t>
  </si>
  <si>
    <t>ص 96</t>
  </si>
  <si>
    <t>IM-052</t>
  </si>
  <si>
    <t>SUB-1260</t>
  </si>
  <si>
    <t>حدادة الميدات</t>
  </si>
  <si>
    <t>SUB-1270</t>
  </si>
  <si>
    <t>استلام حديد تسليح الميدات IR</t>
  </si>
  <si>
    <t>IR-H Tie beams reinforcement [IM-067]</t>
  </si>
  <si>
    <t>TBREB</t>
  </si>
  <si>
    <t>استلام تسليح الميدات العلوية</t>
  </si>
  <si>
    <t>ص 99</t>
  </si>
  <si>
    <t>IM-067</t>
  </si>
  <si>
    <t>SUB-1280</t>
  </si>
  <si>
    <t>استلام ما قبل صب الميدات IR</t>
  </si>
  <si>
    <t>IR-H Pre-pour approval tie beams [IM-032]</t>
  </si>
  <si>
    <t>TBPOUR</t>
  </si>
  <si>
    <t>استلام الخرسانة الجاهزة؛ فحص صب الخرسانة</t>
  </si>
  <si>
    <t>ص 62؛ ص 428 إلى 432</t>
  </si>
  <si>
    <t>IM-032</t>
  </si>
  <si>
    <t>SUB-1290</t>
  </si>
  <si>
    <t>صب الميدات</t>
  </si>
  <si>
    <t>SUB-1300</t>
  </si>
  <si>
    <t>شهود صب وأخذ عينات الميدات W</t>
  </si>
  <si>
    <t>W Concrete pour witness &amp; sampling - Tie beams</t>
  </si>
  <si>
    <t>SUB-1320</t>
  </si>
  <si>
    <t>استلام مباني قصة الردم IR</t>
  </si>
  <si>
    <t>IR-H Below-grade blockwork [IM-107]</t>
  </si>
  <si>
    <t>MASBG</t>
  </si>
  <si>
    <t>استلام مباني قصة الردم</t>
  </si>
  <si>
    <t>ص 90</t>
  </si>
  <si>
    <t>IM-107</t>
  </si>
  <si>
    <t>SUB-1330</t>
  </si>
  <si>
    <t>الردم حول الأساسات على طبقات</t>
  </si>
  <si>
    <t>SUB-1340</t>
  </si>
  <si>
    <t>استلام الردم حول الأساسات IR</t>
  </si>
  <si>
    <t>IR-H Backfilling around foundations [IM-019]</t>
  </si>
  <si>
    <t>BACKFILL</t>
  </si>
  <si>
    <t>استلام الردم حول الأساسات؛ الردم حول الأساسات</t>
  </si>
  <si>
    <t>ص 93؛ ملحق مصور ص 14</t>
  </si>
  <si>
    <t>IM-019</t>
  </si>
  <si>
    <t>SUB-1350، EXT-1010، EXT-1030</t>
  </si>
  <si>
    <t>تمديد مواسير الصرف أسفل البلاطة والجرابات؛ السور الخارجي والبوابات؛ توقيع شبكة الصرف وحفر الخنادق</t>
  </si>
  <si>
    <t>SUB-1360</t>
  </si>
  <si>
    <t>استلام تأسيس الصرف أسفل البلاطة والجرابات IR</t>
  </si>
  <si>
    <t>IR-H Under-slab drainage &amp; sleeves [IM-187]</t>
  </si>
  <si>
    <t>PLUMB</t>
  </si>
  <si>
    <t>صحي وتغذية وصرف</t>
  </si>
  <si>
    <t>UGDRAIN</t>
  </si>
  <si>
    <t>استلام الصرف الصحي الداخلي، التأسيس والجرابات</t>
  </si>
  <si>
    <t>ص 222</t>
  </si>
  <si>
    <t>IM-187</t>
  </si>
  <si>
    <t>SUB-1350</t>
  </si>
  <si>
    <t>تمديد مواسير الصرف أسفل البلاطة والجرابات</t>
  </si>
  <si>
    <t>SUB-1370</t>
  </si>
  <si>
    <t>تجهيز البلاطة الأرضية</t>
  </si>
  <si>
    <t>SUB-1380</t>
  </si>
  <si>
    <t>استلام البلاطة الأرضية قبل الصب IR</t>
  </si>
  <si>
    <t>IR-H Slab on grade preparation [IM-035]</t>
  </si>
  <si>
    <t>SOG</t>
  </si>
  <si>
    <t>استلام بلاطات الأرضيات (Slab-on-Grade)؛ فواصل البلاطة الأرضية S.O.G؛ تفاصيل فواصل البلاطة الأرضية؛ فواصل البلاطة الأرضية S.O.G</t>
  </si>
  <si>
    <t>ص 103؛ ص 365؛ ص 367</t>
  </si>
  <si>
    <t>IM-035</t>
  </si>
  <si>
    <t>SUB-1390</t>
  </si>
  <si>
    <t>صب البلاطة الأرضية</t>
  </si>
  <si>
    <t>SUB-1400</t>
  </si>
  <si>
    <t>شهود صب وأخذ عينات البلاطة الأرضية W</t>
  </si>
  <si>
    <t>W Concrete pour witness &amp; sampling - Slab on grade</t>
  </si>
  <si>
    <t>SUB-1470، SS1-1010، SYS-1010، OPT-1210</t>
  </si>
  <si>
    <t>انتهاء الأعمال تحت منسوب الأرض؛ حدادة أعمدة الدور الأرضي؛ حفر التأريض والموصل الرئيسي؛ اختياري: الأرضيات الإيبوكسية</t>
  </si>
  <si>
    <t>SUB-1420</t>
  </si>
  <si>
    <t>استلام الخزان الأرضي IR</t>
  </si>
  <si>
    <t>IR-H Ground water tank structure [IM-093]</t>
  </si>
  <si>
    <t>TANK</t>
  </si>
  <si>
    <t>خزانات وبيارات</t>
  </si>
  <si>
    <t>مراحل تنفيذ الخزان الأرضي؛ استلام خزانات المياه الأرضية؛ مراحل تنفيذ الخزان الأرضي؛ الخزانات الأرضية؛ جراب يخترق حائط خزان</t>
  </si>
  <si>
    <t>ص 144؛ ص 143؛ ص 145؛ ملحق مصور ص 15؛ ص 352</t>
  </si>
  <si>
    <t>IM-093</t>
  </si>
  <si>
    <t>SUB-1410</t>
  </si>
  <si>
    <t>تنفيذ الخزان الأرضي</t>
  </si>
  <si>
    <t>SUB-1430</t>
  </si>
  <si>
    <t>عزل الخزان الأرضي واختبار الامتلاء</t>
  </si>
  <si>
    <t>SUB-1440</t>
  </si>
  <si>
    <t>استلام عزل واختبار الخزان الأرضي IR</t>
  </si>
  <si>
    <t>IR-H Ground tank waterproofing &amp; water test [IM-130]</t>
  </si>
  <si>
    <t>TANKWP</t>
  </si>
  <si>
    <t>عزل واختبار الخزان الأرضي؛ عزل واختبار الخزان الأرضي؛ عزل واختبار الخزان الأرضي</t>
  </si>
  <si>
    <t>ص 145؛ ص 146</t>
  </si>
  <si>
    <t>IM-130</t>
  </si>
  <si>
    <t>SUB-1470</t>
  </si>
  <si>
    <t>انتهاء الأعمال تحت منسوب الأرض</t>
  </si>
  <si>
    <t>SUB-1460</t>
  </si>
  <si>
    <t>استلام البيارة IR</t>
  </si>
  <si>
    <t>IR-H Septic / sump pit [IM-095]</t>
  </si>
  <si>
    <t>SUMP</t>
  </si>
  <si>
    <t>استلام بيارات الصرف الأرضية</t>
  </si>
  <si>
    <t>ص 146</t>
  </si>
  <si>
    <t>IM-095</t>
  </si>
  <si>
    <t>SUB-1450</t>
  </si>
  <si>
    <t>تنفيذ البيارة</t>
  </si>
  <si>
    <t>SS1-1020</t>
  </si>
  <si>
    <t>3.1</t>
  </si>
  <si>
    <t>أعمدة وسقف الدور الأرضي</t>
  </si>
  <si>
    <t>استلام حديد الأعمدة أعمدة الدور الأرضي IR</t>
  </si>
  <si>
    <t>IR-H Columns reinforcement - Ground Floor columns [IM-068]</t>
  </si>
  <si>
    <t>COLREB</t>
  </si>
  <si>
    <t>استلام تسليح الأعمدة وحوائط القص؛ استلام الأعمدة قبل وأثناء وبعد الصب؛ توزيع الكانات لمقاومة الزلازل Hoop spacing؛ التقاء الكمرة مع الأعمدة الطرفية وحوائط القص زلزاليا</t>
  </si>
  <si>
    <t>ص 107؛ ص 110؛ ص 320؛ ص 326</t>
  </si>
  <si>
    <t>IM-068</t>
  </si>
  <si>
    <t>SS1-1010</t>
  </si>
  <si>
    <t>حدادة أعمدة الدور الأرضي</t>
  </si>
  <si>
    <t>SS1-1030</t>
  </si>
  <si>
    <t>نجارة أعمدة الدور الأرضي</t>
  </si>
  <si>
    <t>SS1-1040</t>
  </si>
  <si>
    <t>استلام نجارة الأعمدة أعمدة الدور الأرضي IR</t>
  </si>
  <si>
    <t>IR-H Columns formwork - Ground Floor columns [IM-053]</t>
  </si>
  <si>
    <t>COLFORM</t>
  </si>
  <si>
    <t>استلام نجارة الأعمدة للأدوار المتكررة؛ استلام نجارة أعمدة الدور الأرضي؛ استلام الأعمدة قبل وأثناء وبعد الصب؛ الشدات والسلامة ومحاور الأعمدة؛ الغطاء الخرساني والإكسسوارات</t>
  </si>
  <si>
    <t>ص 111؛ ص 105؛ ص 110؛ ملحق مصور ص 17؛ ملحق مصور ص 13</t>
  </si>
  <si>
    <t>IM-053</t>
  </si>
  <si>
    <t>SS1-1050</t>
  </si>
  <si>
    <t>استلام ما قبل صب الأعمدة أعمدة الدور الأرضي IR</t>
  </si>
  <si>
    <t>IR-H Pre-pour approval columns - Ground Floor columns [IM-036]</t>
  </si>
  <si>
    <t>COLPOUR</t>
  </si>
  <si>
    <t>احتياطات صب الأعمدة؛ صب ومعالجة الأعمدة؛ استلام الخرسانة الجاهزة</t>
  </si>
  <si>
    <t>ص 110؛ ملحق مصور ص 16؛ ص 62</t>
  </si>
  <si>
    <t>IM-036</t>
  </si>
  <si>
    <t>SS1-1060</t>
  </si>
  <si>
    <t>صب أعمدة الدور الأرضي</t>
  </si>
  <si>
    <t>SS1-1070</t>
  </si>
  <si>
    <t>شهود صب وأخذ عينات أعمدة الدور الأرضي W</t>
  </si>
  <si>
    <t>W Concrete pour witness &amp; sampling - Ground Floor columns</t>
  </si>
  <si>
    <t>SS1-1080</t>
  </si>
  <si>
    <t>فك نجارة ومعالجة أعمدة الدور الأرضي</t>
  </si>
  <si>
    <t>SS1-1090</t>
  </si>
  <si>
    <t>استلام الأعمدة بعد الصب أعمدة الدور الأرضي IR</t>
  </si>
  <si>
    <t>IR-H Columns after pour check - Ground Floor columns [IM-037]</t>
  </si>
  <si>
    <t>COLPOST</t>
  </si>
  <si>
    <t>ضبط الجودة بعد صب الأعمدة</t>
  </si>
  <si>
    <t>ص 111</t>
  </si>
  <si>
    <t>IM-037</t>
  </si>
  <si>
    <t>SS1-1100</t>
  </si>
  <si>
    <t>شدة سقف الدور الأرضي من أسفل</t>
  </si>
  <si>
    <t>SS1-1110</t>
  </si>
  <si>
    <t>استلام شدة السقف من أسفل سقف الدور الأرضي IR</t>
  </si>
  <si>
    <t>IR-H Slab formwork from below - Ground Floor ceiling slab [IM-058]</t>
  </si>
  <si>
    <t>SOFFIT</t>
  </si>
  <si>
    <t>استلام الشدة الخشبية للسقف من أسفل؛ استلام نجارة الأسقف: الأعمال التمهيدية؛ استلام شدة السقف</t>
  </si>
  <si>
    <t>ص 116؛ ص 115؛ ملحق مصور ص 18 إلى 20</t>
  </si>
  <si>
    <t>IM-058</t>
  </si>
  <si>
    <t>SS1-1120، SS1-1140</t>
  </si>
  <si>
    <t>نجارة وحدادة سلم الدور الأرضي؛ حدادة كمرات سقف الدور الأرضي</t>
  </si>
  <si>
    <t>SS1-1130</t>
  </si>
  <si>
    <t>استلام نجارة وحدادة السلم سلم الدور الأرضي IR</t>
  </si>
  <si>
    <t>IR-H Stair formwork &amp; rebar - Ground Floor stair [IM-070]</t>
  </si>
  <si>
    <t>STAIR</t>
  </si>
  <si>
    <t>استلام حدادة السلالم الخرسانية؛ استلام نجارة السلالم الخرسانية؛ الكوابيل والسلالم والكمرات المكسرة؛ السلالم الخرسانية</t>
  </si>
  <si>
    <t>ص 114؛ ملحق مصور ص 24؛ ص 343</t>
  </si>
  <si>
    <t>IM-070</t>
  </si>
  <si>
    <t>SS1-1120</t>
  </si>
  <si>
    <t>نجارة وحدادة سلم الدور الأرضي</t>
  </si>
  <si>
    <t>SS1-1220</t>
  </si>
  <si>
    <t>استلام ما قبل صب السقف سقف الدور الأرضي IR</t>
  </si>
  <si>
    <t>SS1-1150</t>
  </si>
  <si>
    <t>استلام حديد الكمرات سقف الدور الأرضي IR</t>
  </si>
  <si>
    <t>IR-H Beams reinforcement - Ground Floor ceiling slab [IM-072]</t>
  </si>
  <si>
    <t>BEAMREB</t>
  </si>
  <si>
    <t>استلام حديد تسليح الكمرات؛ وصلات حديد التسليح؛ تسليح الأسقف والكمرات والأعمدة؛ تسليح أركان الإطارات؛ تسليح الإطار الجملوني؛ تسليح إطار مع كابولي؛ تسليح إطار بقمة مقعرة؛ تسليح إطار بسقف متدرج؛ تسليح إطار بكابولي قصير (كرسي) على العمود؛ تفريد تسليح الكمرات؛ كمرة بقوة قص عالية وعمود مزروع؛ جراب رأسي داخل كمرة لمواسير الصرف؛ فتحات أفقية في الكمرات؛ بحر قصير أو كبير بين بحور مختلفة (حديد مكسح)؛ تسليح الإطارات الخرسانية</t>
  </si>
  <si>
    <t>ص 121؛ ص 129؛ ملحق مصور ص 18 إلى 23؛ ص 357؛ ص 359؛ ص 358؛ ص 360؛ ص 311؛ ص 317؛ ص 320؛ ص 323؛ ص 315؛ ص 355</t>
  </si>
  <si>
    <t>IM-072</t>
  </si>
  <si>
    <t>SS1-1140</t>
  </si>
  <si>
    <t>حدادة كمرات سقف الدور الأرضي</t>
  </si>
  <si>
    <t>SS1-1160</t>
  </si>
  <si>
    <t>حدادة بلاطات سقف الدور الأرضي</t>
  </si>
  <si>
    <t>SS1-1170</t>
  </si>
  <si>
    <t>استلام حديد البلاطات سقف الدور الأرضي IR</t>
  </si>
  <si>
    <t>IR-H Slab reinforcement - Ground Floor ceiling slab [IM-073]</t>
  </si>
  <si>
    <t>SLABREB</t>
  </si>
  <si>
    <t>استلام حديد البلاطات المصمتة؛ ملاحظات عامة في تسليح الأسقف؛ فاصل التمدد بالسطح</t>
  </si>
  <si>
    <t>ص 125؛ ص 130؛ ص 389</t>
  </si>
  <si>
    <t>IM-073</t>
  </si>
  <si>
    <t>SS1-1180، SS1-1200</t>
  </si>
  <si>
    <t>تمديدات الكهرباء والسباكة في سقف الدور الأرضي؛ جوانب ومناسيب وبسكوت سقف الدور الأرضي</t>
  </si>
  <si>
    <t>SS1-1190</t>
  </si>
  <si>
    <t>استلام تمديدات الكهرباء والسباكة بالسقف سقف الدور الأرضي IR</t>
  </si>
  <si>
    <t>IR-H Slab embedded MEP conduits &amp; sleeves - Ground Floor ceiling slab [IM-206]</t>
  </si>
  <si>
    <t>ELEC</t>
  </si>
  <si>
    <t>كهرباء</t>
  </si>
  <si>
    <t>SLABMEP</t>
  </si>
  <si>
    <t>استلام تمديدات الكهرباء بالسقف الخرساني؛ تمديدات الكهرباء والسباكة بالأسقف الخرسانية؛ تمديدات الكهرباء والسباكة بالأسقف الخرسانية</t>
  </si>
  <si>
    <t>ص 244؛ ص 131</t>
  </si>
  <si>
    <t>IM-206</t>
  </si>
  <si>
    <t>SS1-1180</t>
  </si>
  <si>
    <t>تمديدات الكهرباء والسباكة في سقف الدور الأرضي</t>
  </si>
  <si>
    <t>SS1-1210</t>
  </si>
  <si>
    <t>استلام شدة السقف من أعلى سقف الدور الأرضي IR</t>
  </si>
  <si>
    <t>IR-H Slab formwork from above (edges, levels, cover) - Ground Floor ceiling slab [IM-059]</t>
  </si>
  <si>
    <t>TOPFORM</t>
  </si>
  <si>
    <t>استلام الشدة الخشبية للسقف من أعلى؛ استلام الشدة الخشبية للسقف من أعلى؛ استلام الشدة الخشبية للسقف من أعلى؛ استلام الشدة الخشبية للسقف من أعلى؛ استلام الشدة الخشبية للسقف من أعلى</t>
  </si>
  <si>
    <t>ص 117؛ ص 119؛ ص 118</t>
  </si>
  <si>
    <t>IM-059</t>
  </si>
  <si>
    <t>SS1-1200</t>
  </si>
  <si>
    <t>جوانب ومناسيب وبسكوت سقف الدور الأرضي</t>
  </si>
  <si>
    <t>IR-H Pre-pour approval slab - Ground Floor ceiling slab [IM-038]</t>
  </si>
  <si>
    <t>SLABPOUR</t>
  </si>
  <si>
    <t>صب الأسقف الخرسانية؛ صب الأسقف الخرسانية؛ استلام الخرسانة الجاهزة؛ استلام الخرسانة الجاهزة وأخذ العينات؛ فحص صب الخرسانة</t>
  </si>
  <si>
    <t>ص 132؛ ص 134؛ ص 62؛ ملحق مصور ص 10 إلى 12؛ ص 428 إلى 432</t>
  </si>
  <si>
    <t>IM-038</t>
  </si>
  <si>
    <t>SS1-1130، SS1-1190، SS1-1210</t>
  </si>
  <si>
    <t>استلام نجارة وحدادة السلم سلم الدور الأرضي IR؛ استلام تمديدات الكهرباء والسباكة بالسقف سقف الدور الأرضي IR؛ استلام شدة السقف من أعلى سقف الدور الأرضي IR</t>
  </si>
  <si>
    <t>SS1-1230</t>
  </si>
  <si>
    <t>صب سقف الدور الأرضي</t>
  </si>
  <si>
    <t>SS1-1240</t>
  </si>
  <si>
    <t>شهود صب وأخذ عينات سقف الدور الأرضي W</t>
  </si>
  <si>
    <t>W Concrete pour witness &amp; sampling - Ground Floor ceiling slab</t>
  </si>
  <si>
    <t>SS1-1250، SS1-1260</t>
  </si>
  <si>
    <t>معالجة سقف الدور الأرضي قبل التحميل؛ مدة بقاء الشدة ونتائج المكعبات سقف الدور الأرضي</t>
  </si>
  <si>
    <t>SS1-1270</t>
  </si>
  <si>
    <t>اعتماد فك شدة السقف سقف الدور الأرضي IR</t>
  </si>
  <si>
    <t>IR-H Formwork stripping approval - Ground Floor ceiling slab [IM-060]</t>
  </si>
  <si>
    <t>STRIP</t>
  </si>
  <si>
    <t>فك الشدات؛ مراجعة تقارير اختبار الضغط لعينات الخرسانة؛ قبول نتائج اختبار القلب الخرساني</t>
  </si>
  <si>
    <t>ص 120؛ ص 45؛ ص 47</t>
  </si>
  <si>
    <t>IM-060</t>
  </si>
  <si>
    <t>SS1-1260</t>
  </si>
  <si>
    <t>مدة بقاء الشدة ونتائج المكعبات سقف الدور الأرضي</t>
  </si>
  <si>
    <t>SS1-1280</t>
  </si>
  <si>
    <t>فك شدة سقف الدور الأرضي</t>
  </si>
  <si>
    <t>SS2-1020</t>
  </si>
  <si>
    <t>3.2</t>
  </si>
  <si>
    <t>أعمدة وسقف الدور الأول</t>
  </si>
  <si>
    <t>استلام حديد الأعمدة أعمدة الدور الأول IR</t>
  </si>
  <si>
    <t>IR-H Columns reinforcement - First Floor columns [IM-068]</t>
  </si>
  <si>
    <t>SS2-1010</t>
  </si>
  <si>
    <t>حدادة أعمدة الدور الأول</t>
  </si>
  <si>
    <t>SS2-1030</t>
  </si>
  <si>
    <t>نجارة أعمدة الدور الأول</t>
  </si>
  <si>
    <t>SS2-1040</t>
  </si>
  <si>
    <t>استلام نجارة الأعمدة أعمدة الدور الأول IR</t>
  </si>
  <si>
    <t>IR-H Columns formwork - First Floor columns [IM-054]</t>
  </si>
  <si>
    <t>IM-054</t>
  </si>
  <si>
    <t>SS2-1050</t>
  </si>
  <si>
    <t>استلام ما قبل صب الأعمدة أعمدة الدور الأول IR</t>
  </si>
  <si>
    <t>IR-H Pre-pour approval columns - First Floor columns [IM-036]</t>
  </si>
  <si>
    <t>SS2-1060</t>
  </si>
  <si>
    <t>صب أعمدة الدور الأول</t>
  </si>
  <si>
    <t>SS2-1070</t>
  </si>
  <si>
    <t>شهود صب وأخذ عينات أعمدة الدور الأول W</t>
  </si>
  <si>
    <t>W Concrete pour witness &amp; sampling - First Floor columns</t>
  </si>
  <si>
    <t>SS2-1080</t>
  </si>
  <si>
    <t>فك نجارة ومعالجة أعمدة الدور الأول</t>
  </si>
  <si>
    <t>SS2-1090</t>
  </si>
  <si>
    <t>استلام الأعمدة بعد الصب أعمدة الدور الأول IR</t>
  </si>
  <si>
    <t>IR-H Columns after pour check - First Floor columns [IM-037]</t>
  </si>
  <si>
    <t>SS2-1100</t>
  </si>
  <si>
    <t>شدة سقف الدور الأول من أسفل</t>
  </si>
  <si>
    <t>SS2-1110</t>
  </si>
  <si>
    <t>استلام شدة السقف من أسفل سقف الدور الأول IR</t>
  </si>
  <si>
    <t>IR-H Slab formwork from below - First Floor ceiling slab [IM-058]</t>
  </si>
  <si>
    <t>SS2-1120، SS2-1140</t>
  </si>
  <si>
    <t>نجارة وحدادة سلم الدور الأول؛ حدادة كمرات سقف الدور الأول</t>
  </si>
  <si>
    <t>SS2-1130</t>
  </si>
  <si>
    <t>استلام نجارة وحدادة السلم سلم الدور الأول IR</t>
  </si>
  <si>
    <t>IR-H Stair formwork &amp; rebar - First Floor stair [IM-070]</t>
  </si>
  <si>
    <t>SS2-1120</t>
  </si>
  <si>
    <t>نجارة وحدادة سلم الدور الأول</t>
  </si>
  <si>
    <t>SS2-1220</t>
  </si>
  <si>
    <t>استلام ما قبل صب السقف سقف الدور الأول IR</t>
  </si>
  <si>
    <t>SS2-1150</t>
  </si>
  <si>
    <t>استلام حديد الكمرات سقف الدور الأول IR</t>
  </si>
  <si>
    <t>IR-H Beams reinforcement - First Floor ceiling slab [IM-072]</t>
  </si>
  <si>
    <t>SS2-1140</t>
  </si>
  <si>
    <t>حدادة كمرات سقف الدور الأول</t>
  </si>
  <si>
    <t>SS2-1160</t>
  </si>
  <si>
    <t>حدادة بلاطات سقف الدور الأول</t>
  </si>
  <si>
    <t>SS2-1170</t>
  </si>
  <si>
    <t>استلام حديد البلاطات سقف الدور الأول IR</t>
  </si>
  <si>
    <t>IR-H Slab reinforcement - First Floor ceiling slab [IM-073]</t>
  </si>
  <si>
    <t>SS2-1180، SS2-1200</t>
  </si>
  <si>
    <t>تمديدات الكهرباء والسباكة في سقف الدور الأول؛ جوانب ومناسيب وبسكوت سقف الدور الأول</t>
  </si>
  <si>
    <t>SS2-1190</t>
  </si>
  <si>
    <t>استلام تمديدات الكهرباء والسباكة بالسقف سقف الدور الأول IR</t>
  </si>
  <si>
    <t>IR-H Slab embedded MEP conduits &amp; sleeves - First Floor ceiling slab [IM-206]</t>
  </si>
  <si>
    <t>SS2-1180</t>
  </si>
  <si>
    <t>تمديدات الكهرباء والسباكة في سقف الدور الأول</t>
  </si>
  <si>
    <t>SS2-1210</t>
  </si>
  <si>
    <t>استلام شدة السقف من أعلى سقف الدور الأول IR</t>
  </si>
  <si>
    <t>IR-H Slab formwork from above (edges, levels, cover) - First Floor ceiling slab [IM-059]</t>
  </si>
  <si>
    <t>SS2-1200</t>
  </si>
  <si>
    <t>جوانب ومناسيب وبسكوت سقف الدور الأول</t>
  </si>
  <si>
    <t>IR-H Pre-pour approval slab - First Floor ceiling slab [IM-038]</t>
  </si>
  <si>
    <t>SS2-1130، SS2-1190، SS2-1210</t>
  </si>
  <si>
    <t>استلام نجارة وحدادة السلم سلم الدور الأول IR؛ استلام تمديدات الكهرباء والسباكة بالسقف سقف الدور الأول IR؛ استلام شدة السقف من أعلى سقف الدور الأول IR</t>
  </si>
  <si>
    <t>SS2-1230</t>
  </si>
  <si>
    <t>صب سقف الدور الأول</t>
  </si>
  <si>
    <t>SS2-1240</t>
  </si>
  <si>
    <t>شهود صب وأخذ عينات سقف الدور الأول W</t>
  </si>
  <si>
    <t>W Concrete pour witness &amp; sampling - First Floor ceiling slab</t>
  </si>
  <si>
    <t>SS2-1250، SS2-1260</t>
  </si>
  <si>
    <t>معالجة سقف الدور الأول قبل التحميل؛ مدة بقاء الشدة ونتائج المكعبات سقف الدور الأول</t>
  </si>
  <si>
    <t>SS2-1270</t>
  </si>
  <si>
    <t>اعتماد فك شدة السقف سقف الدور الأول IR</t>
  </si>
  <si>
    <t>IR-H Formwork stripping approval - First Floor ceiling slab [IM-060]</t>
  </si>
  <si>
    <t>SS2-1260</t>
  </si>
  <si>
    <t>مدة بقاء الشدة ونتائج المكعبات سقف الدور الأول</t>
  </si>
  <si>
    <t>SS2-1280</t>
  </si>
  <si>
    <t>فك شدة سقف الدور الأول</t>
  </si>
  <si>
    <t>SS3-1020</t>
  </si>
  <si>
    <t>3.3</t>
  </si>
  <si>
    <t>أعمدة وسقف الدور الثاني</t>
  </si>
  <si>
    <t>استلام حديد الأعمدة أعمدة الدور الثاني IR</t>
  </si>
  <si>
    <t>IR-H Columns reinforcement - Second Floor columns [IM-068]</t>
  </si>
  <si>
    <t>SS3-1010</t>
  </si>
  <si>
    <t>حدادة أعمدة الدور الثاني</t>
  </si>
  <si>
    <t>SS3-1030</t>
  </si>
  <si>
    <t>نجارة أعمدة الدور الثاني</t>
  </si>
  <si>
    <t>SS3-1040</t>
  </si>
  <si>
    <t>استلام نجارة الأعمدة أعمدة الدور الثاني IR</t>
  </si>
  <si>
    <t>IR-H Columns formwork - Second Floor columns [IM-054]</t>
  </si>
  <si>
    <t>SS3-1050</t>
  </si>
  <si>
    <t>استلام ما قبل صب الأعمدة أعمدة الدور الثاني IR</t>
  </si>
  <si>
    <t>IR-H Pre-pour approval columns - Second Floor columns [IM-036]</t>
  </si>
  <si>
    <t>SS3-1060</t>
  </si>
  <si>
    <t>صب أعمدة الدور الثاني</t>
  </si>
  <si>
    <t>SS3-1070</t>
  </si>
  <si>
    <t>شهود صب وأخذ عينات أعمدة الدور الثاني W</t>
  </si>
  <si>
    <t>W Concrete pour witness &amp; sampling - Second Floor columns</t>
  </si>
  <si>
    <t>SS3-1080</t>
  </si>
  <si>
    <t>فك نجارة ومعالجة أعمدة الدور الثاني</t>
  </si>
  <si>
    <t>SS3-1090</t>
  </si>
  <si>
    <t>استلام الأعمدة بعد الصب أعمدة الدور الثاني IR</t>
  </si>
  <si>
    <t>IR-H Columns after pour check - Second Floor columns [IM-037]</t>
  </si>
  <si>
    <t>SS3-1100</t>
  </si>
  <si>
    <t>شدة سقف الدور الثاني من أسفل</t>
  </si>
  <si>
    <t>SS3-1110</t>
  </si>
  <si>
    <t>استلام شدة السقف من أسفل سقف الدور الثاني IR</t>
  </si>
  <si>
    <t>IR-H Slab formwork from below - Second Floor ceiling slab [IM-058]</t>
  </si>
  <si>
    <t>SS3-1120، SS3-1140</t>
  </si>
  <si>
    <t>نجارة وحدادة سلم الدور الثاني؛ حدادة كمرات سقف الدور الثاني</t>
  </si>
  <si>
    <t>SS3-1130</t>
  </si>
  <si>
    <t>استلام نجارة وحدادة السلم سلم الدور الثاني IR</t>
  </si>
  <si>
    <t>IR-H Stair formwork &amp; rebar - Second Floor stair [IM-070]</t>
  </si>
  <si>
    <t>SS3-1120</t>
  </si>
  <si>
    <t>نجارة وحدادة سلم الدور الثاني</t>
  </si>
  <si>
    <t>SS3-1220</t>
  </si>
  <si>
    <t>استلام ما قبل صب السقف سقف الدور الثاني IR</t>
  </si>
  <si>
    <t>SS3-1150</t>
  </si>
  <si>
    <t>استلام حديد الكمرات سقف الدور الثاني IR</t>
  </si>
  <si>
    <t>IR-H Beams reinforcement - Second Floor ceiling slab [IM-072]</t>
  </si>
  <si>
    <t>SS3-1140</t>
  </si>
  <si>
    <t>حدادة كمرات سقف الدور الثاني</t>
  </si>
  <si>
    <t>SS3-1160</t>
  </si>
  <si>
    <t>حدادة بلاطات سقف الدور الثاني</t>
  </si>
  <si>
    <t>SS3-1170</t>
  </si>
  <si>
    <t>استلام حديد البلاطات سقف الدور الثاني IR</t>
  </si>
  <si>
    <t>IR-H Slab reinforcement - Second Floor ceiling slab [IM-073]</t>
  </si>
  <si>
    <t>SS3-1180، SS3-1200</t>
  </si>
  <si>
    <t>تمديدات الكهرباء والسباكة في سقف الدور الثاني؛ جوانب ومناسيب وبسكوت سقف الدور الثاني</t>
  </si>
  <si>
    <t>SS3-1190</t>
  </si>
  <si>
    <t>استلام تمديدات الكهرباء والسباكة بالسقف سقف الدور الثاني IR</t>
  </si>
  <si>
    <t>IR-H Slab embedded MEP conduits &amp; sleeves - Second Floor ceiling slab [IM-206]</t>
  </si>
  <si>
    <t>SS3-1180</t>
  </si>
  <si>
    <t>تمديدات الكهرباء والسباكة في سقف الدور الثاني</t>
  </si>
  <si>
    <t>SS3-1210</t>
  </si>
  <si>
    <t>استلام شدة السقف من أعلى سقف الدور الثاني IR</t>
  </si>
  <si>
    <t>IR-H Slab formwork from above (edges, levels, cover) - Second Floor ceiling slab [IM-059]</t>
  </si>
  <si>
    <t>SS3-1200</t>
  </si>
  <si>
    <t>جوانب ومناسيب وبسكوت سقف الدور الثاني</t>
  </si>
  <si>
    <t>IR-H Pre-pour approval slab - Second Floor ceiling slab [IM-038]</t>
  </si>
  <si>
    <t>SS3-1130، SS3-1190، SS3-1210</t>
  </si>
  <si>
    <t>استلام نجارة وحدادة السلم سلم الدور الثاني IR؛ استلام تمديدات الكهرباء والسباكة بالسقف سقف الدور الثاني IR؛ استلام شدة السقف من أعلى سقف الدور الثاني IR</t>
  </si>
  <si>
    <t>SS3-1230</t>
  </si>
  <si>
    <t>صب سقف الدور الثاني</t>
  </si>
  <si>
    <t>SS3-1240</t>
  </si>
  <si>
    <t>شهود صب وأخذ عينات سقف الدور الثاني W</t>
  </si>
  <si>
    <t>W Concrete pour witness &amp; sampling - Second Floor ceiling slab</t>
  </si>
  <si>
    <t>SS3-1250، SS3-1260</t>
  </si>
  <si>
    <t>معالجة سقف الدور الثاني قبل التحميل؛ مدة بقاء الشدة ونتائج المكعبات سقف الدور الثاني</t>
  </si>
  <si>
    <t>SS3-1270</t>
  </si>
  <si>
    <t>اعتماد فك شدة السقف سقف الدور الثاني IR</t>
  </si>
  <si>
    <t>IR-H Formwork stripping approval - Second Floor ceiling slab [IM-060]</t>
  </si>
  <si>
    <t>SS3-1260</t>
  </si>
  <si>
    <t>مدة بقاء الشدة ونتائج المكعبات سقف الدور الثاني</t>
  </si>
  <si>
    <t>SS3-1280</t>
  </si>
  <si>
    <t>فك شدة سقف الدور الثاني</t>
  </si>
  <si>
    <t>SS4-1020</t>
  </si>
  <si>
    <t>3.4</t>
  </si>
  <si>
    <t>أعمدة وسقف الدور الثالث</t>
  </si>
  <si>
    <t>استلام حديد الأعمدة أعمدة الدور الثالث IR</t>
  </si>
  <si>
    <t>IR-H Columns reinforcement - Third Floor columns [IM-068]</t>
  </si>
  <si>
    <t>SS4-1010</t>
  </si>
  <si>
    <t>حدادة أعمدة الدور الثالث</t>
  </si>
  <si>
    <t>SS4-1030</t>
  </si>
  <si>
    <t>نجارة أعمدة الدور الثالث</t>
  </si>
  <si>
    <t>SS4-1040</t>
  </si>
  <si>
    <t>استلام نجارة الأعمدة أعمدة الدور الثالث IR</t>
  </si>
  <si>
    <t>IR-H Columns formwork - Third Floor columns [IM-054]</t>
  </si>
  <si>
    <t>SS4-1050</t>
  </si>
  <si>
    <t>استلام ما قبل صب الأعمدة أعمدة الدور الثالث IR</t>
  </si>
  <si>
    <t>IR-H Pre-pour approval columns - Third Floor columns [IM-036]</t>
  </si>
  <si>
    <t>SS4-1060</t>
  </si>
  <si>
    <t>صب أعمدة الدور الثالث</t>
  </si>
  <si>
    <t>SS4-1070</t>
  </si>
  <si>
    <t>شهود صب وأخذ عينات أعمدة الدور الثالث W</t>
  </si>
  <si>
    <t>W Concrete pour witness &amp; sampling - Third Floor columns</t>
  </si>
  <si>
    <t>SS4-1080</t>
  </si>
  <si>
    <t>فك نجارة ومعالجة أعمدة الدور الثالث</t>
  </si>
  <si>
    <t>SS4-1090</t>
  </si>
  <si>
    <t>استلام الأعمدة بعد الصب أعمدة الدور الثالث IR</t>
  </si>
  <si>
    <t>IR-H Columns after pour check - Third Floor columns [IM-037]</t>
  </si>
  <si>
    <t>SS4-1100</t>
  </si>
  <si>
    <t>شدة سقف الدور الثالث من أسفل</t>
  </si>
  <si>
    <t>SS4-1110</t>
  </si>
  <si>
    <t>استلام شدة السقف من أسفل سقف الدور الثالث IR</t>
  </si>
  <si>
    <t>IR-H Slab formwork from below - Third Floor ceiling slab [IM-058]</t>
  </si>
  <si>
    <t>SS4-1120، SS4-1140</t>
  </si>
  <si>
    <t>نجارة وحدادة سلم الدور الثالث؛ حدادة كمرات سقف الدور الثالث</t>
  </si>
  <si>
    <t>SS4-1130</t>
  </si>
  <si>
    <t>استلام نجارة وحدادة السلم سلم الدور الثالث IR</t>
  </si>
  <si>
    <t>IR-H Stair formwork &amp; rebar - Third Floor stair [IM-070]</t>
  </si>
  <si>
    <t>SS4-1120</t>
  </si>
  <si>
    <t>نجارة وحدادة سلم الدور الثالث</t>
  </si>
  <si>
    <t>SS4-1220</t>
  </si>
  <si>
    <t>استلام ما قبل صب السقف سقف الدور الثالث IR</t>
  </si>
  <si>
    <t>SS4-1150</t>
  </si>
  <si>
    <t>استلام حديد الكمرات سقف الدور الثالث IR</t>
  </si>
  <si>
    <t>IR-H Beams reinforcement - Third Floor ceiling slab [IM-072]</t>
  </si>
  <si>
    <t>SS4-1140</t>
  </si>
  <si>
    <t>حدادة كمرات سقف الدور الثالث</t>
  </si>
  <si>
    <t>SS4-1160</t>
  </si>
  <si>
    <t>حدادة بلاطات سقف الدور الثالث</t>
  </si>
  <si>
    <t>SS4-1170</t>
  </si>
  <si>
    <t>استلام حديد البلاطات سقف الدور الثالث IR</t>
  </si>
  <si>
    <t>IR-H Slab reinforcement - Third Floor ceiling slab [IM-073]</t>
  </si>
  <si>
    <t>SS4-1180، SS4-1200</t>
  </si>
  <si>
    <t>تمديدات الكهرباء والسباكة في سقف الدور الثالث؛ جوانب ومناسيب وبسكوت سقف الدور الثالث</t>
  </si>
  <si>
    <t>SS4-1190</t>
  </si>
  <si>
    <t>استلام تمديدات الكهرباء والسباكة بالسقف سقف الدور الثالث IR</t>
  </si>
  <si>
    <t>IR-H Slab embedded MEP conduits &amp; sleeves - Third Floor ceiling slab [IM-206]</t>
  </si>
  <si>
    <t>SS4-1180</t>
  </si>
  <si>
    <t>تمديدات الكهرباء والسباكة في سقف الدور الثالث</t>
  </si>
  <si>
    <t>SS4-1210</t>
  </si>
  <si>
    <t>استلام شدة السقف من أعلى سقف الدور الثالث IR</t>
  </si>
  <si>
    <t>IR-H Slab formwork from above (edges, levels, cover) - Third Floor ceiling slab [IM-059]</t>
  </si>
  <si>
    <t>SS4-1200</t>
  </si>
  <si>
    <t>جوانب ومناسيب وبسكوت سقف الدور الثالث</t>
  </si>
  <si>
    <t>IR-H Pre-pour approval slab - Third Floor ceiling slab [IM-038]</t>
  </si>
  <si>
    <t>SS4-1130، SS4-1190، SS4-1210</t>
  </si>
  <si>
    <t>استلام نجارة وحدادة السلم سلم الدور الثالث IR؛ استلام تمديدات الكهرباء والسباكة بالسقف سقف الدور الثالث IR؛ استلام شدة السقف من أعلى سقف الدور الثالث IR</t>
  </si>
  <si>
    <t>SS4-1230</t>
  </si>
  <si>
    <t>صب سقف الدور الثالث</t>
  </si>
  <si>
    <t>SS4-1240</t>
  </si>
  <si>
    <t>شهود صب وأخذ عينات سقف الدور الثالث W</t>
  </si>
  <si>
    <t>W Concrete pour witness &amp; sampling - Third Floor ceiling slab</t>
  </si>
  <si>
    <t>SS4-1250، SS4-1260</t>
  </si>
  <si>
    <t>معالجة سقف الدور الثالث قبل التحميل؛ مدة بقاء الشدة ونتائج المكعبات سقف الدور الثالث</t>
  </si>
  <si>
    <t>SS4-1270</t>
  </si>
  <si>
    <t>اعتماد فك شدة السقف سقف الدور الثالث IR</t>
  </si>
  <si>
    <t>IR-H Formwork stripping approval - Third Floor ceiling slab [IM-060]</t>
  </si>
  <si>
    <t>SS4-1260</t>
  </si>
  <si>
    <t>مدة بقاء الشدة ونتائج المكعبات سقف الدور الثالث</t>
  </si>
  <si>
    <t>SS4-1280</t>
  </si>
  <si>
    <t>فك شدة سقف الدور الثالث</t>
  </si>
  <si>
    <t>FN1-1020</t>
  </si>
  <si>
    <t>5.1</t>
  </si>
  <si>
    <t>تشطيبات الدور الأرضي</t>
  </si>
  <si>
    <t>استلام أعمال المباني الدور الأرضي IR</t>
  </si>
  <si>
    <t>IR-H Blockwork - Ground Floor [IM-110]</t>
  </si>
  <si>
    <t>ضبط جودة المباني أثناء التنفيذ؛ استلام أعمال المباني أثناء التنفيذ؛ أعتاب المباني؛ أعمال المباني؛ المداميك المصمتة؛ إكسسوارات المباني واستلامها؛ تثبيت جدران البلوك غير الحاملة بالهيكل</t>
  </si>
  <si>
    <t>ص 162؛ ص 165؛ ص 166؛ ص 379؛ ملحق مصور ص 28؛ ملحق مصور ص 29 إلى 31</t>
  </si>
  <si>
    <t>IM-110</t>
  </si>
  <si>
    <t>FN1-1010</t>
  </si>
  <si>
    <t>مباني البلوك الدور الأرضي</t>
  </si>
  <si>
    <t>FN1-1030، RI1-1010، RI1-1030، RI1-1050، RI1-1070، RI1-1090</t>
  </si>
  <si>
    <t>تركيب حلوق الأبواب الدور الأرضي؛ تأسيس الكهرباء بالجدران الدور الأرضي؛ تأسيس السباكة والاختبار الدور الأرضي؛ مجاري ومواسير التكييف الدور الأرضي؛ مواسير الحريق والاختبار الهيدروستاتيكي الدور الأرضي؛ حوامل الكابلات الدور الأرضي</t>
  </si>
  <si>
    <t>FN1-1040</t>
  </si>
  <si>
    <t>استلام تركيب الحلوق الدور الأرضي IR</t>
  </si>
  <si>
    <t>IR-H Door frames fixing - Ground Floor [IM-159]</t>
  </si>
  <si>
    <t>WOOD</t>
  </si>
  <si>
    <t>نجارة معمارية</t>
  </si>
  <si>
    <t>FRAMES</t>
  </si>
  <si>
    <t>استلام تركيب الحلوق الخشبية للأبواب والشبابيك؛ استلام الحلوق والأبواب الخشبية</t>
  </si>
  <si>
    <t>ص 173؛ ملحق مصور ص 34 إلى 35</t>
  </si>
  <si>
    <t>IM-159</t>
  </si>
  <si>
    <t>FN1-1030</t>
  </si>
  <si>
    <t>تركيب حلوق الأبواب الدور الأرضي</t>
  </si>
  <si>
    <t>FN1-1050</t>
  </si>
  <si>
    <t>طرطشة وبؤج وأوتار الدور الأرضي</t>
  </si>
  <si>
    <t>RI1-1020</t>
  </si>
  <si>
    <t>4.1</t>
  </si>
  <si>
    <t>التأسيس الكهروميكانيكي الدور الأرضي</t>
  </si>
  <si>
    <t>استلام تأسيس الكهرباء بالجدران الدور الأرضي IR</t>
  </si>
  <si>
    <t>IR-H Electrical conduits in walls - Ground Floor [IM-207]</t>
  </si>
  <si>
    <t>ELECRI</t>
  </si>
  <si>
    <t>استلام تأسيس الكهرباء بالجدران</t>
  </si>
  <si>
    <t>ص 247</t>
  </si>
  <si>
    <t>IM-207</t>
  </si>
  <si>
    <t>RI1-1010</t>
  </si>
  <si>
    <t>تأسيس الكهرباء بالجدران الدور الأرضي</t>
  </si>
  <si>
    <t>RI1-1040</t>
  </si>
  <si>
    <t>استلام تأسيس السباكة واختبارها الدور الأرضي IR</t>
  </si>
  <si>
    <t>IR-H Plumbing rough-in &amp; pressure tests - Ground Floor [IM-188]</t>
  </si>
  <si>
    <t>PLRI</t>
  </si>
  <si>
    <t>استلام الصرف الصحي الداخلي، التأسيس داخل الحمام؛ اختبار مواسير الصرف الداخلي؛ استلام التغذية بالمياه داخل المبنى؛ اختبار مواسير التغذية داخل المبنى؛ نظام صرف الخفيف والثقيل</t>
  </si>
  <si>
    <t>ص 223؛ ص 225؛ ص 227؛ ص 229؛ ص 398</t>
  </si>
  <si>
    <t>IM-188</t>
  </si>
  <si>
    <t>RI1-1030</t>
  </si>
  <si>
    <t>تأسيس السباكة والاختبار الدور الأرضي</t>
  </si>
  <si>
    <t>RI1-1060</t>
  </si>
  <si>
    <t>استلام مجاري ومواسير التكييف الدور الأرضي IR</t>
  </si>
  <si>
    <t>IR-H HVAC ducts &amp; chilled water pipes rough-in - Ground Floor [IM-236]</t>
  </si>
  <si>
    <t>HVACRI</t>
  </si>
  <si>
    <t>التكييف المركزي، مرحلة التنفيذ؛ شبكة مواسير المياه المثلجة؛ اختبار مجاري التكييف؛ ماسورة معزولة عبر فاصل تمدد</t>
  </si>
  <si>
    <t>ص 276؛ ص 279؛ ص 278؛ ص 407</t>
  </si>
  <si>
    <t>IM-236</t>
  </si>
  <si>
    <t>RI1-1050</t>
  </si>
  <si>
    <t>مجاري ومواسير التكييف الدور الأرضي</t>
  </si>
  <si>
    <t>RI1-1130</t>
  </si>
  <si>
    <t>استكمال الخدمات أعلى السقف المستعار الدور الأرضي</t>
  </si>
  <si>
    <t>RI1-1080</t>
  </si>
  <si>
    <t>استلام مواسير الحريق واختبارها الدور الأرضي IR</t>
  </si>
  <si>
    <t>IR-H Fire fighting pipes rough-in &amp; hydro test - Ground Floor [IM-227]</t>
  </si>
  <si>
    <t>FIRE</t>
  </si>
  <si>
    <t>حريق وإنذار</t>
  </si>
  <si>
    <t>FFRI</t>
  </si>
  <si>
    <t>استلام أعمال مكافحة الحريق؛ تعليق ومرور المواسير؛ استلام أعمال الحريق؛ فاصل التمدد بالسطح</t>
  </si>
  <si>
    <t>ص 284؛ ص 406؛ ص 403؛ ص 389</t>
  </si>
  <si>
    <t>IM-227</t>
  </si>
  <si>
    <t>RI1-1070</t>
  </si>
  <si>
    <t>مواسير الحريق والاختبار الهيدروستاتيكي الدور الأرضي</t>
  </si>
  <si>
    <t>RI1-1130، SYS-1030</t>
  </si>
  <si>
    <t>استكمال الخدمات أعلى السقف المستعار الدور الأرضي؛ مضخات الحريق والصواعد ومحبس الإنذار</t>
  </si>
  <si>
    <t>RI1-1100</t>
  </si>
  <si>
    <t>استلام حوامل الكابلات الدور الأرضي IR</t>
  </si>
  <si>
    <t>IR-H Cable trays - Ground Floor [IM-210]</t>
  </si>
  <si>
    <t>TRAY</t>
  </si>
  <si>
    <t>استلام حوامل الكابلات (Cable Trays)؛ حوامل الكابلات عند فواصل التمدد</t>
  </si>
  <si>
    <t>ص 254؛ ص 415</t>
  </si>
  <si>
    <t>IM-210</t>
  </si>
  <si>
    <t>RI1-1090</t>
  </si>
  <si>
    <t>حوامل الكابلات الدور الأرضي</t>
  </si>
  <si>
    <t>FN1-1060</t>
  </si>
  <si>
    <t>استلام الطرطشة والبؤج والأوتار الدور الأرضي IR</t>
  </si>
  <si>
    <t>IR-H Plaster spatter, dots &amp; screeds - Ground Floor [IM-119]</t>
  </si>
  <si>
    <t>PLAS</t>
  </si>
  <si>
    <t>لياسة وبياض</t>
  </si>
  <si>
    <t>DOTS</t>
  </si>
  <si>
    <t>استلام أعمال طرطشة البياض؛ استلام البؤج والأوتار</t>
  </si>
  <si>
    <t>ص 168؛ ص 171</t>
  </si>
  <si>
    <t>IM-119</t>
  </si>
  <si>
    <t>FN1-1070</t>
  </si>
  <si>
    <t>البياض الداخلي الدور الأرضي</t>
  </si>
  <si>
    <t>FN1-1080</t>
  </si>
  <si>
    <t>استلام البياض الدور الأرضي IR</t>
  </si>
  <si>
    <t>IR-H Internal plaster - Ground Floor [IM-122]</t>
  </si>
  <si>
    <t>استلام البطانة والضهارة للبياض الأسمنتي؛ استلام البياض بعد الانتهاء؛ البياض الأسمنتي</t>
  </si>
  <si>
    <t>ص 174؛ ص 176؛ ملحق مصور ص 29 إلى 33</t>
  </si>
  <si>
    <t>IM-122</t>
  </si>
  <si>
    <t>FN1-1090، RI1-1110، FN1-1170</t>
  </si>
  <si>
    <t>عزل الحمامات والمطابخ واختبار الغمر الدور الأرضي؛ سحب الأسلاك الدور الأرضي؛ الشبابيك الألمنيوم والأبواب المعدنية الدور الأرضي</t>
  </si>
  <si>
    <t>FN1-1100</t>
  </si>
  <si>
    <t>استلام عزل الحمامات واختبار الغمر الدور الأرضي IR</t>
  </si>
  <si>
    <t>IR-H Wet areas waterproofing &amp; flood test - Ground Floor [IM-131]</t>
  </si>
  <si>
    <t>BATHWP</t>
  </si>
  <si>
    <t>استلام عزل الحمامات والمطابخ والمناطق الرطبة؛ اختبار الغمر لعزل الحمامات؛ عزل الأسطح والحمامات</t>
  </si>
  <si>
    <t>ص 177؛ ص 178؛ ملحق مصور ص 40 إلى 41</t>
  </si>
  <si>
    <t>IM-131</t>
  </si>
  <si>
    <t>FN1-1090</t>
  </si>
  <si>
    <t>عزل الحمامات والمطابخ واختبار الغمر الدور الأرضي</t>
  </si>
  <si>
    <t>FN1-1130، FN1-1150</t>
  </si>
  <si>
    <t>سيراميك الحوائط الدور الأرضي؛ تبليط الأرضيات الدور الأرضي</t>
  </si>
  <si>
    <t>RI1-1120</t>
  </si>
  <si>
    <t>استلام سحب الأسلاك الدور الأرضي IR</t>
  </si>
  <si>
    <t>IR-H Wire pulling - Ground Floor [IM-208]</t>
  </si>
  <si>
    <t>WIRE</t>
  </si>
  <si>
    <t>استلام سحب أسلاك الكهرباء؛ ألوان أسلاك الكهرباء SBC 401</t>
  </si>
  <si>
    <t>ص 250؛ ص 251</t>
  </si>
  <si>
    <t>IM-208</t>
  </si>
  <si>
    <t>RI1-1110</t>
  </si>
  <si>
    <t>سحب الأسلاك الدور الأرضي</t>
  </si>
  <si>
    <t>RI1-1130، MF1-1050، SYS-1070</t>
  </si>
  <si>
    <t>استكمال الخدمات أعلى السقف المستعار الدور الأرضي؛ تجميع لوحة التوزيع الدور الأرضي؛ لوحة وأجهزة إنذار الحريق</t>
  </si>
  <si>
    <t>RI1-1140</t>
  </si>
  <si>
    <t>فحص الخدمات قبل إغلاق السقف المستعار الدور الأرضي IR</t>
  </si>
  <si>
    <t>IR-H Above-ceiling services check - Ground Floor [IM-239]</t>
  </si>
  <si>
    <t>ABOVECEIL</t>
  </si>
  <si>
    <t>التكييف المركزي، الفحص قبل الأسقف المستعارة</t>
  </si>
  <si>
    <t>ص 279</t>
  </si>
  <si>
    <t>IM-239</t>
  </si>
  <si>
    <t>FN1-1110</t>
  </si>
  <si>
    <t>الأسقف المستعارة الدور الأرضي</t>
  </si>
  <si>
    <t>FN1-1120</t>
  </si>
  <si>
    <t>استلام الأسقف المستعارة الدور الأرضي IR</t>
  </si>
  <si>
    <t>IR-H False ceiling - Ground Floor [IM-155]</t>
  </si>
  <si>
    <t>CEIL</t>
  </si>
  <si>
    <t>أسقف مستعارة</t>
  </si>
  <si>
    <t>استلام الأسقف المستعارة؛ استلام أسقف الشبك الممدد (لياسة على شبك معلق)؛ الأسقف المستعارة الجبسية</t>
  </si>
  <si>
    <t>ص 190؛ ص 192؛ ملحق مصور ص 47</t>
  </si>
  <si>
    <t>IM-155</t>
  </si>
  <si>
    <t>FN1-1190</t>
  </si>
  <si>
    <t>تأسيس الدهانات الدور الأرضي</t>
  </si>
  <si>
    <t>FN1-1140</t>
  </si>
  <si>
    <t>استلام سيراميك الحوائط الدور الأرضي IR</t>
  </si>
  <si>
    <t>IR-H Wall ceramic tiling - Ground Floor [IM-140]</t>
  </si>
  <si>
    <t>TILE</t>
  </si>
  <si>
    <t>بلاط ورخام وتكسيات</t>
  </si>
  <si>
    <t>WALLCER</t>
  </si>
  <si>
    <t>استلام سيراميك حوائط الحمامات والمطابخ</t>
  </si>
  <si>
    <t>ص 184</t>
  </si>
  <si>
    <t>IM-140</t>
  </si>
  <si>
    <t>FN1-1130</t>
  </si>
  <si>
    <t>سيراميك الحوائط الدور الأرضي</t>
  </si>
  <si>
    <t>MF1-1010</t>
  </si>
  <si>
    <t>تركيب الأجهزة الصحية الدور الأرضي</t>
  </si>
  <si>
    <t>FN1-1160</t>
  </si>
  <si>
    <t>استلام تبليط الأرضيات الدور الأرضي IR</t>
  </si>
  <si>
    <t>IR-H Floor tiling - Ground Floor [IM-138]</t>
  </si>
  <si>
    <t>استلام تبليطات الأرضيات؛ تركيب واستلام البلاط؛ استلام سيراميك أرضيات الحمامات والمطابخ؛ استلام أرضيات الفينيل</t>
  </si>
  <si>
    <t>ص 180؛ ملحق مصور ص 36 إلى 37، 42؛ ص 186؛ ص 189</t>
  </si>
  <si>
    <t>IM-138</t>
  </si>
  <si>
    <t>FN1-1150</t>
  </si>
  <si>
    <t>تبليط الأرضيات الدور الأرضي</t>
  </si>
  <si>
    <t>FN1-1210، MF1-1010</t>
  </si>
  <si>
    <t>الأوجه النهائية للدهانات الدور الأرضي؛ تركيب الأجهزة الصحية الدور الأرضي</t>
  </si>
  <si>
    <t>FN1-1180</t>
  </si>
  <si>
    <t>استلام الشبابيك الألمنيوم والأبواب المعدنية الدور الأرضي IR</t>
  </si>
  <si>
    <t>IR-H Aluminium windows &amp; metal doors - Ground Floor [IM-172]</t>
  </si>
  <si>
    <t>METAL</t>
  </si>
  <si>
    <t>أبواب معدنية وألمنيوم وواجهات</t>
  </si>
  <si>
    <t>ALU</t>
  </si>
  <si>
    <t>استلام الأبواب والشبابيك الألمنيوم؛ استلام الأبواب المعدنية المفرغة</t>
  </si>
  <si>
    <t>ص 210؛ ص 199</t>
  </si>
  <si>
    <t>IM-172</t>
  </si>
  <si>
    <t>FN1-1170</t>
  </si>
  <si>
    <t>الشبابيك الألمنيوم والأبواب المعدنية الدور الأرضي</t>
  </si>
  <si>
    <t>FN1-1200</t>
  </si>
  <si>
    <t>استلام التأسيس للدهانات الدور الأرضي IR</t>
  </si>
  <si>
    <t>IR-H Paint preparation &amp; primer - Ground Floor [IM-178]</t>
  </si>
  <si>
    <t>PAINT</t>
  </si>
  <si>
    <t>دهانات وإيبوكسي</t>
  </si>
  <si>
    <t>PRIMER</t>
  </si>
  <si>
    <t>استلام التأسيس للدهانات؛ مراحل الدهانات</t>
  </si>
  <si>
    <t>ص 202؛ ملحق مصور ص 43</t>
  </si>
  <si>
    <t>IM-178</t>
  </si>
  <si>
    <t>FN1-1210</t>
  </si>
  <si>
    <t>الأوجه النهائية للدهانات الدور الأرضي</t>
  </si>
  <si>
    <t>FN1-1220</t>
  </si>
  <si>
    <t>استلام تشطيب الدهانات الدور الأرضي IR</t>
  </si>
  <si>
    <t>IR-H Paint final coats - Ground Floor [IM-180]</t>
  </si>
  <si>
    <t>استلام تشطيب الدهانات؛ استلام دهانات النجارة المعمارية</t>
  </si>
  <si>
    <t>ص 203؛ ص 196</t>
  </si>
  <si>
    <t>IM-180</t>
  </si>
  <si>
    <t>FN1-1230، MF1-1030</t>
  </si>
  <si>
    <t>ضلف الأبواب الخشبية والباركيه الدور الأرضي؛ المفاتيح والبرايز ووحدات الإضاءة الدور الأرضي</t>
  </si>
  <si>
    <t>FN1-1240</t>
  </si>
  <si>
    <t>استلام الأبواب الخشبية والباركيه الدور الأرضي IR</t>
  </si>
  <si>
    <t>IR-H Wooden doors &amp; parquet - Ground Floor [IM-163]</t>
  </si>
  <si>
    <t>استلام أعمال الباركيه</t>
  </si>
  <si>
    <t>ص 197</t>
  </si>
  <si>
    <t>IM-163</t>
  </si>
  <si>
    <t>FN1-1230</t>
  </si>
  <si>
    <t>ضلف الأبواب الخشبية والباركيه الدور الأرضي</t>
  </si>
  <si>
    <t>HO-1080</t>
  </si>
  <si>
    <t>النظافة النهائية واستكمال الملاحظات</t>
  </si>
  <si>
    <t>MF1-1020</t>
  </si>
  <si>
    <t>6.1</t>
  </si>
  <si>
    <t>التركيبات النهائية الدور الأرضي</t>
  </si>
  <si>
    <t>استلام الأجهزة الصحية الدور الأرضي IR</t>
  </si>
  <si>
    <t>IR-H Sanitary fixtures - Ground Floor [IM-201]</t>
  </si>
  <si>
    <t>SANFIX</t>
  </si>
  <si>
    <t>استلام الأجهزة الصحية</t>
  </si>
  <si>
    <t>ص 391</t>
  </si>
  <si>
    <t>IM-201</t>
  </si>
  <si>
    <t>HO-1010</t>
  </si>
  <si>
    <t>اختبارات وتشغيل الأعمال الكهروميكانيكية</t>
  </si>
  <si>
    <t>MF1-1040</t>
  </si>
  <si>
    <t>استلام المفاتيح والبرايز الدور الأرضي IR</t>
  </si>
  <si>
    <t>IR-H Switches &amp; sockets - Ground Floor [IM-209]</t>
  </si>
  <si>
    <t>WD</t>
  </si>
  <si>
    <t>استلام المفاتيح والبرايز؛ استلام الأعمال الكهربائية</t>
  </si>
  <si>
    <t>ص 252؛ ص 415</t>
  </si>
  <si>
    <t>IM-209</t>
  </si>
  <si>
    <t>MF1-1030</t>
  </si>
  <si>
    <t>المفاتيح والبرايز ووحدات الإضاءة الدور الأرضي</t>
  </si>
  <si>
    <t>MF1-1060</t>
  </si>
  <si>
    <t>استلام لوحات التوزيع الدور الأرضي IR</t>
  </si>
  <si>
    <t>IR-H Distribution boards - Ground Floor [IM-216]</t>
  </si>
  <si>
    <t>DB</t>
  </si>
  <si>
    <t>استلام لوحات التوزيع</t>
  </si>
  <si>
    <t>ص 262</t>
  </si>
  <si>
    <t>IM-216</t>
  </si>
  <si>
    <t>MF1-1050</t>
  </si>
  <si>
    <t>تجميع لوحة التوزيع الدور الأرضي</t>
  </si>
  <si>
    <t>FN2-1020</t>
  </si>
  <si>
    <t>5.2</t>
  </si>
  <si>
    <t>تشطيبات الدور الأول</t>
  </si>
  <si>
    <t>استلام أعمال المباني الدور الأول IR</t>
  </si>
  <si>
    <t>IR-H Blockwork - First Floor [IM-110]</t>
  </si>
  <si>
    <t>FN2-1010</t>
  </si>
  <si>
    <t>مباني البلوك الدور الأول</t>
  </si>
  <si>
    <t>FN2-1030، RI2-1010، RI2-1030، RI2-1050، RI2-1070، RI2-1090</t>
  </si>
  <si>
    <t>تركيب حلوق الأبواب الدور الأول؛ تأسيس الكهرباء بالجدران الدور الأول؛ تأسيس السباكة والاختبار الدور الأول؛ مجاري ومواسير التكييف الدور الأول؛ مواسير الحريق والاختبار الهيدروستاتيكي الدور الأول؛ حوامل الكابلات الدور الأول</t>
  </si>
  <si>
    <t>FN2-1040</t>
  </si>
  <si>
    <t>استلام تركيب الحلوق الدور الأول IR</t>
  </si>
  <si>
    <t>IR-H Door frames fixing - First Floor [IM-159]</t>
  </si>
  <si>
    <t>FN2-1030</t>
  </si>
  <si>
    <t>تركيب حلوق الأبواب الدور الأول</t>
  </si>
  <si>
    <t>FN2-1050</t>
  </si>
  <si>
    <t>طرطشة وبؤج وأوتار الدور الأول</t>
  </si>
  <si>
    <t>RI2-1020</t>
  </si>
  <si>
    <t>4.2</t>
  </si>
  <si>
    <t>التأسيس الكهروميكانيكي الدور الأول</t>
  </si>
  <si>
    <t>استلام تأسيس الكهرباء بالجدران الدور الأول IR</t>
  </si>
  <si>
    <t>IR-H Electrical conduits in walls - First Floor [IM-207]</t>
  </si>
  <si>
    <t>RI2-1010</t>
  </si>
  <si>
    <t>تأسيس الكهرباء بالجدران الدور الأول</t>
  </si>
  <si>
    <t>RI2-1040</t>
  </si>
  <si>
    <t>استلام تأسيس السباكة واختبارها الدور الأول IR</t>
  </si>
  <si>
    <t>IR-H Plumbing rough-in &amp; pressure tests - First Floor [IM-188]</t>
  </si>
  <si>
    <t>RI2-1030</t>
  </si>
  <si>
    <t>تأسيس السباكة والاختبار الدور الأول</t>
  </si>
  <si>
    <t>RI2-1060</t>
  </si>
  <si>
    <t>استلام مجاري ومواسير التكييف الدور الأول IR</t>
  </si>
  <si>
    <t>IR-H HVAC ducts &amp; chilled water pipes rough-in - First Floor [IM-236]</t>
  </si>
  <si>
    <t>RI2-1050</t>
  </si>
  <si>
    <t>مجاري ومواسير التكييف الدور الأول</t>
  </si>
  <si>
    <t>RI2-1130</t>
  </si>
  <si>
    <t>استكمال الخدمات أعلى السقف المستعار الدور الأول</t>
  </si>
  <si>
    <t>RI2-1080</t>
  </si>
  <si>
    <t>استلام مواسير الحريق واختبارها الدور الأول IR</t>
  </si>
  <si>
    <t>IR-H Fire fighting pipes rough-in &amp; hydro test - First Floor [IM-227]</t>
  </si>
  <si>
    <t>RI2-1070</t>
  </si>
  <si>
    <t>مواسير الحريق والاختبار الهيدروستاتيكي الدور الأول</t>
  </si>
  <si>
    <t>RI2-1130، SYS-1030</t>
  </si>
  <si>
    <t>استكمال الخدمات أعلى السقف المستعار الدور الأول؛ مضخات الحريق والصواعد ومحبس الإنذار</t>
  </si>
  <si>
    <t>RI2-1100</t>
  </si>
  <si>
    <t>استلام حوامل الكابلات الدور الأول IR</t>
  </si>
  <si>
    <t>IR-H Cable trays - First Floor [IM-210]</t>
  </si>
  <si>
    <t>RI2-1090</t>
  </si>
  <si>
    <t>حوامل الكابلات الدور الأول</t>
  </si>
  <si>
    <t>FN2-1060</t>
  </si>
  <si>
    <t>استلام الطرطشة والبؤج والأوتار الدور الأول IR</t>
  </si>
  <si>
    <t>IR-H Plaster spatter, dots &amp; screeds - First Floor [IM-119]</t>
  </si>
  <si>
    <t>FN2-1070</t>
  </si>
  <si>
    <t>البياض الداخلي الدور الأول</t>
  </si>
  <si>
    <t>FN2-1080</t>
  </si>
  <si>
    <t>استلام البياض الدور الأول IR</t>
  </si>
  <si>
    <t>IR-H Internal plaster - First Floor [IM-122]</t>
  </si>
  <si>
    <t>FN2-1090، RI2-1110، FN2-1170</t>
  </si>
  <si>
    <t>عزل الحمامات والمطابخ واختبار الغمر الدور الأول؛ سحب الأسلاك الدور الأول؛ الشبابيك الألمنيوم والأبواب المعدنية الدور الأول</t>
  </si>
  <si>
    <t>FN2-1100</t>
  </si>
  <si>
    <t>استلام عزل الحمامات واختبار الغمر الدور الأول IR</t>
  </si>
  <si>
    <t>IR-H Wet areas waterproofing &amp; flood test - First Floor [IM-131]</t>
  </si>
  <si>
    <t>FN2-1090</t>
  </si>
  <si>
    <t>عزل الحمامات والمطابخ واختبار الغمر الدور الأول</t>
  </si>
  <si>
    <t>FN2-1130، FN2-1150</t>
  </si>
  <si>
    <t>سيراميك الحوائط الدور الأول؛ تبليط الأرضيات الدور الأول</t>
  </si>
  <si>
    <t>RI2-1120</t>
  </si>
  <si>
    <t>استلام سحب الأسلاك الدور الأول IR</t>
  </si>
  <si>
    <t>IR-H Wire pulling - First Floor [IM-208]</t>
  </si>
  <si>
    <t>RI2-1110</t>
  </si>
  <si>
    <t>سحب الأسلاك الدور الأول</t>
  </si>
  <si>
    <t>RI2-1130، MF2-1050، SYS-1070</t>
  </si>
  <si>
    <t>استكمال الخدمات أعلى السقف المستعار الدور الأول؛ تجميع لوحة التوزيع الدور الأول؛ لوحة وأجهزة إنذار الحريق</t>
  </si>
  <si>
    <t>RI2-1140</t>
  </si>
  <si>
    <t>فحص الخدمات قبل إغلاق السقف المستعار الدور الأول IR</t>
  </si>
  <si>
    <t>IR-H Above-ceiling services check - First Floor [IM-239]</t>
  </si>
  <si>
    <t>FN2-1110</t>
  </si>
  <si>
    <t>الأسقف المستعارة الدور الأول</t>
  </si>
  <si>
    <t>FN2-1120</t>
  </si>
  <si>
    <t>استلام الأسقف المستعارة الدور الأول IR</t>
  </si>
  <si>
    <t>IR-H False ceiling - First Floor [IM-155]</t>
  </si>
  <si>
    <t>FN2-1190</t>
  </si>
  <si>
    <t>تأسيس الدهانات الدور الأول</t>
  </si>
  <si>
    <t>FN2-1140</t>
  </si>
  <si>
    <t>استلام سيراميك الحوائط الدور الأول IR</t>
  </si>
  <si>
    <t>IR-H Wall ceramic tiling - First Floor [IM-140]</t>
  </si>
  <si>
    <t>FN2-1130</t>
  </si>
  <si>
    <t>سيراميك الحوائط الدور الأول</t>
  </si>
  <si>
    <t>MF2-1010</t>
  </si>
  <si>
    <t>تركيب الأجهزة الصحية الدور الأول</t>
  </si>
  <si>
    <t>FN2-1160</t>
  </si>
  <si>
    <t>استلام تبليط الأرضيات الدور الأول IR</t>
  </si>
  <si>
    <t>IR-H Floor tiling - First Floor [IM-138]</t>
  </si>
  <si>
    <t>FN2-1150</t>
  </si>
  <si>
    <t>تبليط الأرضيات الدور الأول</t>
  </si>
  <si>
    <t>FN2-1210، MF2-1010</t>
  </si>
  <si>
    <t>الأوجه النهائية للدهانات الدور الأول؛ تركيب الأجهزة الصحية الدور الأول</t>
  </si>
  <si>
    <t>FN2-1180</t>
  </si>
  <si>
    <t>استلام الشبابيك الألمنيوم والأبواب المعدنية الدور الأول IR</t>
  </si>
  <si>
    <t>IR-H Aluminium windows &amp; metal doors - First Floor [IM-172]</t>
  </si>
  <si>
    <t>FN2-1170</t>
  </si>
  <si>
    <t>الشبابيك الألمنيوم والأبواب المعدنية الدور الأول</t>
  </si>
  <si>
    <t>FN2-1200</t>
  </si>
  <si>
    <t>استلام التأسيس للدهانات الدور الأول IR</t>
  </si>
  <si>
    <t>IR-H Paint preparation &amp; primer - First Floor [IM-178]</t>
  </si>
  <si>
    <t>FN2-1210</t>
  </si>
  <si>
    <t>الأوجه النهائية للدهانات الدور الأول</t>
  </si>
  <si>
    <t>FN2-1220</t>
  </si>
  <si>
    <t>استلام تشطيب الدهانات الدور الأول IR</t>
  </si>
  <si>
    <t>IR-H Paint final coats - First Floor [IM-180]</t>
  </si>
  <si>
    <t>FN2-1230، MF2-1030</t>
  </si>
  <si>
    <t>ضلف الأبواب الخشبية والباركيه الدور الأول؛ المفاتيح والبرايز ووحدات الإضاءة الدور الأول</t>
  </si>
  <si>
    <t>FN2-1240</t>
  </si>
  <si>
    <t>استلام الأبواب الخشبية والباركيه الدور الأول IR</t>
  </si>
  <si>
    <t>IR-H Wooden doors &amp; parquet - First Floor [IM-163]</t>
  </si>
  <si>
    <t>FN2-1230</t>
  </si>
  <si>
    <t>ضلف الأبواب الخشبية والباركيه الدور الأول</t>
  </si>
  <si>
    <t>MF2-1020</t>
  </si>
  <si>
    <t>6.2</t>
  </si>
  <si>
    <t>التركيبات النهائية الدور الأول</t>
  </si>
  <si>
    <t>استلام الأجهزة الصحية الدور الأول IR</t>
  </si>
  <si>
    <t>IR-H Sanitary fixtures - First Floor [IM-201]</t>
  </si>
  <si>
    <t>MF2-1040</t>
  </si>
  <si>
    <t>استلام المفاتيح والبرايز الدور الأول IR</t>
  </si>
  <si>
    <t>IR-H Switches &amp; sockets - First Floor [IM-209]</t>
  </si>
  <si>
    <t>MF2-1030</t>
  </si>
  <si>
    <t>المفاتيح والبرايز ووحدات الإضاءة الدور الأول</t>
  </si>
  <si>
    <t>MF2-1060</t>
  </si>
  <si>
    <t>استلام لوحات التوزيع الدور الأول IR</t>
  </si>
  <si>
    <t>IR-H Distribution boards - First Floor [IM-216]</t>
  </si>
  <si>
    <t>MF2-1050</t>
  </si>
  <si>
    <t>تجميع لوحة التوزيع الدور الأول</t>
  </si>
  <si>
    <t>FN3-1020</t>
  </si>
  <si>
    <t>5.3</t>
  </si>
  <si>
    <t>تشطيبات الدور الثاني</t>
  </si>
  <si>
    <t>استلام أعمال المباني الدور الثاني IR</t>
  </si>
  <si>
    <t>IR-H Blockwork - Second Floor [IM-110]</t>
  </si>
  <si>
    <t>FN3-1010</t>
  </si>
  <si>
    <t>مباني البلوك الدور الثاني</t>
  </si>
  <si>
    <t>FN3-1030، RI3-1010، RI3-1030، RI3-1050، RI3-1070، RI3-1090</t>
  </si>
  <si>
    <t>تركيب حلوق الأبواب الدور الثاني؛ تأسيس الكهرباء بالجدران الدور الثاني؛ تأسيس السباكة والاختبار الدور الثاني؛ مجاري ومواسير التكييف الدور الثاني؛ مواسير الحريق والاختبار الهيدروستاتيكي الدور الثاني؛ حوامل الكابلات الدور الثاني</t>
  </si>
  <si>
    <t>FN3-1040</t>
  </si>
  <si>
    <t>استلام تركيب الحلوق الدور الثاني IR</t>
  </si>
  <si>
    <t>IR-H Door frames fixing - Second Floor [IM-159]</t>
  </si>
  <si>
    <t>FN3-1030</t>
  </si>
  <si>
    <t>تركيب حلوق الأبواب الدور الثاني</t>
  </si>
  <si>
    <t>FN3-1050</t>
  </si>
  <si>
    <t>طرطشة وبؤج وأوتار الدور الثاني</t>
  </si>
  <si>
    <t>RI3-1020</t>
  </si>
  <si>
    <t>4.3</t>
  </si>
  <si>
    <t>التأسيس الكهروميكانيكي الدور الثاني</t>
  </si>
  <si>
    <t>استلام تأسيس الكهرباء بالجدران الدور الثاني IR</t>
  </si>
  <si>
    <t>IR-H Electrical conduits in walls - Second Floor [IM-207]</t>
  </si>
  <si>
    <t>RI3-1010</t>
  </si>
  <si>
    <t>تأسيس الكهرباء بالجدران الدور الثاني</t>
  </si>
  <si>
    <t>RI3-1040</t>
  </si>
  <si>
    <t>استلام تأسيس السباكة واختبارها الدور الثاني IR</t>
  </si>
  <si>
    <t>IR-H Plumbing rough-in &amp; pressure tests - Second Floor [IM-188]</t>
  </si>
  <si>
    <t>RI3-1030</t>
  </si>
  <si>
    <t>تأسيس السباكة والاختبار الدور الثاني</t>
  </si>
  <si>
    <t>RI3-1060</t>
  </si>
  <si>
    <t>استلام مجاري ومواسير التكييف الدور الثاني IR</t>
  </si>
  <si>
    <t>IR-H HVAC ducts &amp; chilled water pipes rough-in - Second Floor [IM-236]</t>
  </si>
  <si>
    <t>RI3-1050</t>
  </si>
  <si>
    <t>مجاري ومواسير التكييف الدور الثاني</t>
  </si>
  <si>
    <t>RI3-1130</t>
  </si>
  <si>
    <t>استكمال الخدمات أعلى السقف المستعار الدور الثاني</t>
  </si>
  <si>
    <t>RI3-1080</t>
  </si>
  <si>
    <t>استلام مواسير الحريق واختبارها الدور الثاني IR</t>
  </si>
  <si>
    <t>IR-H Fire fighting pipes rough-in &amp; hydro test - Second Floor [IM-227]</t>
  </si>
  <si>
    <t>RI3-1070</t>
  </si>
  <si>
    <t>مواسير الحريق والاختبار الهيدروستاتيكي الدور الثاني</t>
  </si>
  <si>
    <t>RI3-1130، SYS-1030</t>
  </si>
  <si>
    <t>استكمال الخدمات أعلى السقف المستعار الدور الثاني؛ مضخات الحريق والصواعد ومحبس الإنذار</t>
  </si>
  <si>
    <t>RI3-1100</t>
  </si>
  <si>
    <t>استلام حوامل الكابلات الدور الثاني IR</t>
  </si>
  <si>
    <t>IR-H Cable trays - Second Floor [IM-210]</t>
  </si>
  <si>
    <t>RI3-1090</t>
  </si>
  <si>
    <t>حوامل الكابلات الدور الثاني</t>
  </si>
  <si>
    <t>FN3-1060</t>
  </si>
  <si>
    <t>استلام الطرطشة والبؤج والأوتار الدور الثاني IR</t>
  </si>
  <si>
    <t>IR-H Plaster spatter, dots &amp; screeds - Second Floor [IM-119]</t>
  </si>
  <si>
    <t>FN3-1070</t>
  </si>
  <si>
    <t>البياض الداخلي الدور الثاني</t>
  </si>
  <si>
    <t>FN3-1080</t>
  </si>
  <si>
    <t>استلام البياض الدور الثاني IR</t>
  </si>
  <si>
    <t>IR-H Internal plaster - Second Floor [IM-122]</t>
  </si>
  <si>
    <t>FN3-1090، RI3-1110، FN3-1170</t>
  </si>
  <si>
    <t>عزل الحمامات والمطابخ واختبار الغمر الدور الثاني؛ سحب الأسلاك الدور الثاني؛ الشبابيك الألمنيوم والأبواب المعدنية الدور الثاني</t>
  </si>
  <si>
    <t>FN3-1100</t>
  </si>
  <si>
    <t>استلام عزل الحمامات واختبار الغمر الدور الثاني IR</t>
  </si>
  <si>
    <t>IR-H Wet areas waterproofing &amp; flood test - Second Floor [IM-131]</t>
  </si>
  <si>
    <t>FN3-1090</t>
  </si>
  <si>
    <t>عزل الحمامات والمطابخ واختبار الغمر الدور الثاني</t>
  </si>
  <si>
    <t>FN3-1130، FN3-1150</t>
  </si>
  <si>
    <t>سيراميك الحوائط الدور الثاني؛ تبليط الأرضيات الدور الثاني</t>
  </si>
  <si>
    <t>RI3-1120</t>
  </si>
  <si>
    <t>استلام سحب الأسلاك الدور الثاني IR</t>
  </si>
  <si>
    <t>IR-H Wire pulling - Second Floor [IM-208]</t>
  </si>
  <si>
    <t>RI3-1110</t>
  </si>
  <si>
    <t>سحب الأسلاك الدور الثاني</t>
  </si>
  <si>
    <t>RI3-1130، MF3-1050، SYS-1070</t>
  </si>
  <si>
    <t>استكمال الخدمات أعلى السقف المستعار الدور الثاني؛ تجميع لوحة التوزيع الدور الثاني؛ لوحة وأجهزة إنذار الحريق</t>
  </si>
  <si>
    <t>RI3-1140</t>
  </si>
  <si>
    <t>فحص الخدمات قبل إغلاق السقف المستعار الدور الثاني IR</t>
  </si>
  <si>
    <t>IR-H Above-ceiling services check - Second Floor [IM-239]</t>
  </si>
  <si>
    <t>FN3-1110</t>
  </si>
  <si>
    <t>الأسقف المستعارة الدور الثاني</t>
  </si>
  <si>
    <t>FN3-1120</t>
  </si>
  <si>
    <t>استلام الأسقف المستعارة الدور الثاني IR</t>
  </si>
  <si>
    <t>IR-H False ceiling - Second Floor [IM-155]</t>
  </si>
  <si>
    <t>FN3-1190</t>
  </si>
  <si>
    <t>تأسيس الدهانات الدور الثاني</t>
  </si>
  <si>
    <t>FN3-1140</t>
  </si>
  <si>
    <t>استلام سيراميك الحوائط الدور الثاني IR</t>
  </si>
  <si>
    <t>IR-H Wall ceramic tiling - Second Floor [IM-140]</t>
  </si>
  <si>
    <t>FN3-1130</t>
  </si>
  <si>
    <t>سيراميك الحوائط الدور الثاني</t>
  </si>
  <si>
    <t>MF3-1010</t>
  </si>
  <si>
    <t>تركيب الأجهزة الصحية الدور الثاني</t>
  </si>
  <si>
    <t>FN3-1160</t>
  </si>
  <si>
    <t>استلام تبليط الأرضيات الدور الثاني IR</t>
  </si>
  <si>
    <t>IR-H Floor tiling - Second Floor [IM-138]</t>
  </si>
  <si>
    <t>FN3-1150</t>
  </si>
  <si>
    <t>تبليط الأرضيات الدور الثاني</t>
  </si>
  <si>
    <t>FN3-1210، MF3-1010</t>
  </si>
  <si>
    <t>الأوجه النهائية للدهانات الدور الثاني؛ تركيب الأجهزة الصحية الدور الثاني</t>
  </si>
  <si>
    <t>FN3-1180</t>
  </si>
  <si>
    <t>استلام الشبابيك الألمنيوم والأبواب المعدنية الدور الثاني IR</t>
  </si>
  <si>
    <t>IR-H Aluminium windows &amp; metal doors - Second Floor [IM-172]</t>
  </si>
  <si>
    <t>FN3-1170</t>
  </si>
  <si>
    <t>الشبابيك الألمنيوم والأبواب المعدنية الدور الثاني</t>
  </si>
  <si>
    <t>FN3-1200</t>
  </si>
  <si>
    <t>استلام التأسيس للدهانات الدور الثاني IR</t>
  </si>
  <si>
    <t>IR-H Paint preparation &amp; primer - Second Floor [IM-178]</t>
  </si>
  <si>
    <t>FN3-1210</t>
  </si>
  <si>
    <t>الأوجه النهائية للدهانات الدور الثاني</t>
  </si>
  <si>
    <t>FN3-1220</t>
  </si>
  <si>
    <t>استلام تشطيب الدهانات الدور الثاني IR</t>
  </si>
  <si>
    <t>IR-H Paint final coats - Second Floor [IM-180]</t>
  </si>
  <si>
    <t>FN3-1230، MF3-1030</t>
  </si>
  <si>
    <t>ضلف الأبواب الخشبية والباركيه الدور الثاني؛ المفاتيح والبرايز ووحدات الإضاءة الدور الثاني</t>
  </si>
  <si>
    <t>FN3-1240</t>
  </si>
  <si>
    <t>استلام الأبواب الخشبية والباركيه الدور الثاني IR</t>
  </si>
  <si>
    <t>IR-H Wooden doors &amp; parquet - Second Floor [IM-163]</t>
  </si>
  <si>
    <t>FN3-1230</t>
  </si>
  <si>
    <t>ضلف الأبواب الخشبية والباركيه الدور الثاني</t>
  </si>
  <si>
    <t>MF3-1020</t>
  </si>
  <si>
    <t>6.3</t>
  </si>
  <si>
    <t>التركيبات النهائية الدور الثاني</t>
  </si>
  <si>
    <t>استلام الأجهزة الصحية الدور الثاني IR</t>
  </si>
  <si>
    <t>IR-H Sanitary fixtures - Second Floor [IM-201]</t>
  </si>
  <si>
    <t>MF3-1040</t>
  </si>
  <si>
    <t>استلام المفاتيح والبرايز الدور الثاني IR</t>
  </si>
  <si>
    <t>IR-H Switches &amp; sockets - Second Floor [IM-209]</t>
  </si>
  <si>
    <t>MF3-1030</t>
  </si>
  <si>
    <t>المفاتيح والبرايز ووحدات الإضاءة الدور الثاني</t>
  </si>
  <si>
    <t>MF3-1060</t>
  </si>
  <si>
    <t>استلام لوحات التوزيع الدور الثاني IR</t>
  </si>
  <si>
    <t>IR-H Distribution boards - Second Floor [IM-216]</t>
  </si>
  <si>
    <t>MF3-1050</t>
  </si>
  <si>
    <t>تجميع لوحة التوزيع الدور الثاني</t>
  </si>
  <si>
    <t>FN4-1020</t>
  </si>
  <si>
    <t>5.4</t>
  </si>
  <si>
    <t>تشطيبات الدور الثالث</t>
  </si>
  <si>
    <t>استلام أعمال المباني الدور الثالث IR</t>
  </si>
  <si>
    <t>IR-H Blockwork - Third Floor [IM-110]</t>
  </si>
  <si>
    <t>FN4-1010</t>
  </si>
  <si>
    <t>مباني البلوك الدور الثالث</t>
  </si>
  <si>
    <t>FN4-1030، RI4-1010، RI4-1030، RI4-1050، RI4-1070، RI4-1090، EXT-1270، EXT-1290</t>
  </si>
  <si>
    <t>تركيب حلوق الأبواب الدور الثالث؛ تأسيس الكهرباء بالجدران الدور الثالث؛ تأسيس السباكة والاختبار الدور الثالث؛ مجاري ومواسير التكييف الدور الثالث؛ مواسير الحريق والاختبار الهيدروستاتيكي الدور الثالث؛ حوامل الكابلات الدور الثالث؛ تكسيات الواجهات بالحجر والجرانيت؛ بياض الواجهات والحجر الصناعي</t>
  </si>
  <si>
    <t>FN4-1040</t>
  </si>
  <si>
    <t>استلام تركيب الحلوق الدور الثالث IR</t>
  </si>
  <si>
    <t>IR-H Door frames fixing - Third Floor [IM-159]</t>
  </si>
  <si>
    <t>FN4-1030</t>
  </si>
  <si>
    <t>تركيب حلوق الأبواب الدور الثالث</t>
  </si>
  <si>
    <t>FN4-1050</t>
  </si>
  <si>
    <t>طرطشة وبؤج وأوتار الدور الثالث</t>
  </si>
  <si>
    <t>RI4-1020</t>
  </si>
  <si>
    <t>4.4</t>
  </si>
  <si>
    <t>التأسيس الكهروميكانيكي الدور الثالث</t>
  </si>
  <si>
    <t>استلام تأسيس الكهرباء بالجدران الدور الثالث IR</t>
  </si>
  <si>
    <t>IR-H Electrical conduits in walls - Third Floor [IM-207]</t>
  </si>
  <si>
    <t>RI4-1010</t>
  </si>
  <si>
    <t>تأسيس الكهرباء بالجدران الدور الثالث</t>
  </si>
  <si>
    <t>RI4-1040</t>
  </si>
  <si>
    <t>استلام تأسيس السباكة واختبارها الدور الثالث IR</t>
  </si>
  <si>
    <t>IR-H Plumbing rough-in &amp; pressure tests - Third Floor [IM-188]</t>
  </si>
  <si>
    <t>RI4-1030</t>
  </si>
  <si>
    <t>تأسيس السباكة والاختبار الدور الثالث</t>
  </si>
  <si>
    <t>RI4-1060</t>
  </si>
  <si>
    <t>استلام مجاري ومواسير التكييف الدور الثالث IR</t>
  </si>
  <si>
    <t>IR-H HVAC ducts &amp; chilled water pipes rough-in - Third Floor [IM-236]</t>
  </si>
  <si>
    <t>RI4-1050</t>
  </si>
  <si>
    <t>مجاري ومواسير التكييف الدور الثالث</t>
  </si>
  <si>
    <t>RI4-1130</t>
  </si>
  <si>
    <t>استكمال الخدمات أعلى السقف المستعار الدور الثالث</t>
  </si>
  <si>
    <t>RI4-1080</t>
  </si>
  <si>
    <t>استلام مواسير الحريق واختبارها الدور الثالث IR</t>
  </si>
  <si>
    <t>IR-H Fire fighting pipes rough-in &amp; hydro test - Third Floor [IM-227]</t>
  </si>
  <si>
    <t>RI4-1070</t>
  </si>
  <si>
    <t>مواسير الحريق والاختبار الهيدروستاتيكي الدور الثالث</t>
  </si>
  <si>
    <t>RI4-1130، SYS-1030</t>
  </si>
  <si>
    <t>استكمال الخدمات أعلى السقف المستعار الدور الثالث؛ مضخات الحريق والصواعد ومحبس الإنذار</t>
  </si>
  <si>
    <t>RI4-1100</t>
  </si>
  <si>
    <t>استلام حوامل الكابلات الدور الثالث IR</t>
  </si>
  <si>
    <t>IR-H Cable trays - Third Floor [IM-210]</t>
  </si>
  <si>
    <t>RI4-1090</t>
  </si>
  <si>
    <t>حوامل الكابلات الدور الثالث</t>
  </si>
  <si>
    <t>FN4-1060</t>
  </si>
  <si>
    <t>استلام الطرطشة والبؤج والأوتار الدور الثالث IR</t>
  </si>
  <si>
    <t>IR-H Plaster spatter, dots &amp; screeds - Third Floor [IM-119]</t>
  </si>
  <si>
    <t>FN4-1070</t>
  </si>
  <si>
    <t>البياض الداخلي الدور الثالث</t>
  </si>
  <si>
    <t>FN4-1080</t>
  </si>
  <si>
    <t>استلام البياض الدور الثالث IR</t>
  </si>
  <si>
    <t>IR-H Internal plaster - Third Floor [IM-122]</t>
  </si>
  <si>
    <t>FN4-1090، RI4-1110، FN4-1170</t>
  </si>
  <si>
    <t>عزل الحمامات والمطابخ واختبار الغمر الدور الثالث؛ سحب الأسلاك الدور الثالث؛ الشبابيك الألمنيوم والأبواب المعدنية الدور الثالث</t>
  </si>
  <si>
    <t>FN4-1100</t>
  </si>
  <si>
    <t>استلام عزل الحمامات واختبار الغمر الدور الثالث IR</t>
  </si>
  <si>
    <t>IR-H Wet areas waterproofing &amp; flood test - Third Floor [IM-131]</t>
  </si>
  <si>
    <t>FN4-1090</t>
  </si>
  <si>
    <t>عزل الحمامات والمطابخ واختبار الغمر الدور الثالث</t>
  </si>
  <si>
    <t>FN4-1130، FN4-1150</t>
  </si>
  <si>
    <t>سيراميك الحوائط الدور الثالث؛ تبليط الأرضيات الدور الثالث</t>
  </si>
  <si>
    <t>RI4-1120</t>
  </si>
  <si>
    <t>استلام سحب الأسلاك الدور الثالث IR</t>
  </si>
  <si>
    <t>IR-H Wire pulling - Third Floor [IM-208]</t>
  </si>
  <si>
    <t>RI4-1110</t>
  </si>
  <si>
    <t>سحب الأسلاك الدور الثالث</t>
  </si>
  <si>
    <t>RI4-1130، MF4-1050، SYS-1070</t>
  </si>
  <si>
    <t>استكمال الخدمات أعلى السقف المستعار الدور الثالث؛ تجميع لوحة التوزيع الدور الثالث؛ لوحة وأجهزة إنذار الحريق</t>
  </si>
  <si>
    <t>RI4-1140</t>
  </si>
  <si>
    <t>فحص الخدمات قبل إغلاق السقف المستعار الدور الثالث IR</t>
  </si>
  <si>
    <t>IR-H Above-ceiling services check - Third Floor [IM-239]</t>
  </si>
  <si>
    <t>FN4-1110</t>
  </si>
  <si>
    <t>الأسقف المستعارة الدور الثالث</t>
  </si>
  <si>
    <t>FN4-1120</t>
  </si>
  <si>
    <t>استلام الأسقف المستعارة الدور الثالث IR</t>
  </si>
  <si>
    <t>IR-H False ceiling - Third Floor [IM-155]</t>
  </si>
  <si>
    <t>FN4-1190</t>
  </si>
  <si>
    <t>تأسيس الدهانات الدور الثالث</t>
  </si>
  <si>
    <t>FN4-1140</t>
  </si>
  <si>
    <t>استلام سيراميك الحوائط الدور الثالث IR</t>
  </si>
  <si>
    <t>IR-H Wall ceramic tiling - Third Floor [IM-140]</t>
  </si>
  <si>
    <t>FN4-1130</t>
  </si>
  <si>
    <t>سيراميك الحوائط الدور الثالث</t>
  </si>
  <si>
    <t>MF4-1010</t>
  </si>
  <si>
    <t>تركيب الأجهزة الصحية الدور الثالث</t>
  </si>
  <si>
    <t>FN4-1160</t>
  </si>
  <si>
    <t>استلام تبليط الأرضيات الدور الثالث IR</t>
  </si>
  <si>
    <t>IR-H Floor tiling - Third Floor [IM-138]</t>
  </si>
  <si>
    <t>FN4-1150</t>
  </si>
  <si>
    <t>تبليط الأرضيات الدور الثالث</t>
  </si>
  <si>
    <t>FN4-1210، MF4-1010، EXT-1330</t>
  </si>
  <si>
    <t>الأوجه النهائية للدهانات الدور الثالث؛ تركيب الأجهزة الصحية الدور الثالث؛ درابزين السلم</t>
  </si>
  <si>
    <t>FN4-1180</t>
  </si>
  <si>
    <t>استلام الشبابيك الألمنيوم والأبواب المعدنية الدور الثالث IR</t>
  </si>
  <si>
    <t>IR-H Aluminium windows &amp; metal doors - Third Floor [IM-172]</t>
  </si>
  <si>
    <t>FN4-1170</t>
  </si>
  <si>
    <t>الشبابيك الألمنيوم والأبواب المعدنية الدور الثالث</t>
  </si>
  <si>
    <t>FN4-1200</t>
  </si>
  <si>
    <t>استلام التأسيس للدهانات الدور الثالث IR</t>
  </si>
  <si>
    <t>IR-H Paint preparation &amp; primer - Third Floor [IM-178]</t>
  </si>
  <si>
    <t>FN4-1210</t>
  </si>
  <si>
    <t>الأوجه النهائية للدهانات الدور الثالث</t>
  </si>
  <si>
    <t>FN4-1220</t>
  </si>
  <si>
    <t>استلام تشطيب الدهانات الدور الثالث IR</t>
  </si>
  <si>
    <t>IR-H Paint final coats - Third Floor [IM-180]</t>
  </si>
  <si>
    <t>FN4-1230، MF4-1030</t>
  </si>
  <si>
    <t>ضلف الأبواب الخشبية والباركيه الدور الثالث؛ المفاتيح والبرايز ووحدات الإضاءة الدور الثالث</t>
  </si>
  <si>
    <t>FN4-1240</t>
  </si>
  <si>
    <t>استلام الأبواب الخشبية والباركيه الدور الثالث IR</t>
  </si>
  <si>
    <t>IR-H Wooden doors &amp; parquet - Third Floor [IM-163]</t>
  </si>
  <si>
    <t>FN4-1230</t>
  </si>
  <si>
    <t>ضلف الأبواب الخشبية والباركيه الدور الثالث</t>
  </si>
  <si>
    <t>MF4-1020</t>
  </si>
  <si>
    <t>6.4</t>
  </si>
  <si>
    <t>التركيبات النهائية الدور الثالث</t>
  </si>
  <si>
    <t>استلام الأجهزة الصحية الدور الثالث IR</t>
  </si>
  <si>
    <t>IR-H Sanitary fixtures - Third Floor [IM-201]</t>
  </si>
  <si>
    <t>MF4-1040</t>
  </si>
  <si>
    <t>استلام المفاتيح والبرايز الدور الثالث IR</t>
  </si>
  <si>
    <t>IR-H Switches &amp; sockets - Third Floor [IM-209]</t>
  </si>
  <si>
    <t>MF4-1030</t>
  </si>
  <si>
    <t>المفاتيح والبرايز ووحدات الإضاءة الدور الثالث</t>
  </si>
  <si>
    <t>MF4-1060</t>
  </si>
  <si>
    <t>استلام لوحات التوزيع الدور الثالث IR</t>
  </si>
  <si>
    <t>IR-H Distribution boards - Third Floor [IM-216]</t>
  </si>
  <si>
    <t>MF4-1050</t>
  </si>
  <si>
    <t>تجميع لوحة التوزيع الدور الثالث</t>
  </si>
  <si>
    <t>RF-1020</t>
  </si>
  <si>
    <t>5.5</t>
  </si>
  <si>
    <t>أعمال السطح</t>
  </si>
  <si>
    <t>استلام دروة السطح IR</t>
  </si>
  <si>
    <t>IR-H Roof parapet [IM-118]</t>
  </si>
  <si>
    <t>PARAPET</t>
  </si>
  <si>
    <t>دراوي الأسطح</t>
  </si>
  <si>
    <t>ص 168</t>
  </si>
  <si>
    <t>IM-118</t>
  </si>
  <si>
    <t>RF-1010</t>
  </si>
  <si>
    <t>مباني دروة السطح</t>
  </si>
  <si>
    <t>RF-1030</t>
  </si>
  <si>
    <t>خرسانة الميول وجرجوريات صرف المطر</t>
  </si>
  <si>
    <t>RF-1040</t>
  </si>
  <si>
    <t>استلام خرسانة الميول وصرف المطر IR</t>
  </si>
  <si>
    <t>IR-H Roof screed to falls &amp; rain outlets [IM-135]</t>
  </si>
  <si>
    <t>ROOFSLOPE</t>
  </si>
  <si>
    <t>خرسانة الميول للأسطح؛ استلام صرف المطر للأسطح؛ جرجوري صرف المطر مع جرجوري الفائض؛ عزل المواسير المخترقة لبلاطة السطح</t>
  </si>
  <si>
    <t>ملحق مصور ص 39؛ ص 231؛ ص 390؛ ص 389</t>
  </si>
  <si>
    <t>IM-135</t>
  </si>
  <si>
    <t>RF-1050</t>
  </si>
  <si>
    <t>عزل السطح المائي والحراري</t>
  </si>
  <si>
    <t>RF-1060</t>
  </si>
  <si>
    <t>استلام عزل السطح IR</t>
  </si>
  <si>
    <t>IR-H Roof waterproofing &amp; insulation [IM-133]</t>
  </si>
  <si>
    <t>ROOFWP</t>
  </si>
  <si>
    <t>استلام عزل الأسطح؛ عزل الأسطح Inverted roof؛ فاصل التمدد بالسطح</t>
  </si>
  <si>
    <t>ص 178؛ ص 378؛ ص 389</t>
  </si>
  <si>
    <t>IM-133</t>
  </si>
  <si>
    <t>RF-1070، EXT-1270</t>
  </si>
  <si>
    <t>اختبار الغمر للسطح 48 ساعة؛ تكسيات الواجهات بالحجر والجرانيت</t>
  </si>
  <si>
    <t>RF-1080</t>
  </si>
  <si>
    <t>اختبار الغمر لعزل السطح IR</t>
  </si>
  <si>
    <t>IR-H Roof flood test [IM-137]</t>
  </si>
  <si>
    <t>ROOFFLOOD</t>
  </si>
  <si>
    <t>اختبار الغمر لعزل الأسطح</t>
  </si>
  <si>
    <t>ص 179</t>
  </si>
  <si>
    <t>IM-137</t>
  </si>
  <si>
    <t>RF-1070</t>
  </si>
  <si>
    <t>اختبار الغمر للسطح 48 ساعة</t>
  </si>
  <si>
    <t>RF-1090، RF-1100، RF-1120، OPT-1230</t>
  </si>
  <si>
    <t>طبقة الحماية وبلاط السطح؛ تركيب الخزانات العلوية؛ تركيب معدات التكييف على السطح؛ اختياري: القرميد</t>
  </si>
  <si>
    <t>RF-1110</t>
  </si>
  <si>
    <t>استلام الخزانات العلوية IR</t>
  </si>
  <si>
    <t>IR-H Roof water tanks [IM-096]</t>
  </si>
  <si>
    <t>ROOFTANK</t>
  </si>
  <si>
    <t>استلام الخزانات العلوية للسطح</t>
  </si>
  <si>
    <t>ص 232</t>
  </si>
  <si>
    <t>IM-096</t>
  </si>
  <si>
    <t>RF-1100</t>
  </si>
  <si>
    <t>تركيب الخزانات العلوية</t>
  </si>
  <si>
    <t>RF-1130</t>
  </si>
  <si>
    <t>استلام أجهزة ومعدات التكييف IR</t>
  </si>
  <si>
    <t>IR-H HVAC equipment installation [IM-240]</t>
  </si>
  <si>
    <t>HVACEQ</t>
  </si>
  <si>
    <t>استلام أجهزة ومعدات التكييف؛ استلام أعمال التكييف</t>
  </si>
  <si>
    <t>ص 280؛ ص 410</t>
  </si>
  <si>
    <t>IM-240</t>
  </si>
  <si>
    <t>RF-1120</t>
  </si>
  <si>
    <t>تركيب معدات التكييف على السطح</t>
  </si>
  <si>
    <t>SYS-1020</t>
  </si>
  <si>
    <t>6.5</t>
  </si>
  <si>
    <t>الأنظمة الكهروميكانيكية الرئيسية</t>
  </si>
  <si>
    <t>استلام نظام التأريض IR</t>
  </si>
  <si>
    <t>IR-H Earthing system [IM-220]</t>
  </si>
  <si>
    <t>EARTH</t>
  </si>
  <si>
    <t>التأريض</t>
  </si>
  <si>
    <t>ص 419</t>
  </si>
  <si>
    <t>IM-220</t>
  </si>
  <si>
    <t>SYS-1010</t>
  </si>
  <si>
    <t>حفر التأريض والموصل الرئيسي</t>
  </si>
  <si>
    <t>SYS-1040</t>
  </si>
  <si>
    <t>استلام شبكة الحريق والمضخات IR</t>
  </si>
  <si>
    <t>IR-H Fire pumps &amp; risers [IM-228]</t>
  </si>
  <si>
    <t>FPUMP</t>
  </si>
  <si>
    <t>استلام شبكة الحريق والمضخات؛ محبس الإنذار الرئيسي</t>
  </si>
  <si>
    <t>ص 287؛ ص 405</t>
  </si>
  <si>
    <t>IM-228</t>
  </si>
  <si>
    <t>SYS-1030</t>
  </si>
  <si>
    <t>مضخات الحريق والصواعد ومحبس الإنذار</t>
  </si>
  <si>
    <t>SYS-1050</t>
  </si>
  <si>
    <t>اختبار شبكة الحريق ضغطا وتدفقا</t>
  </si>
  <si>
    <t>SYS-1060</t>
  </si>
  <si>
    <t>الاستلام النهائي لشبكة الحريق IR</t>
  </si>
  <si>
    <t>IR-H Fire network final test [IM-229]</t>
  </si>
  <si>
    <t>FFFINAL</t>
  </si>
  <si>
    <t>الاستلام النهائي لشبكة الحريق والمضخات</t>
  </si>
  <si>
    <t>ص 287</t>
  </si>
  <si>
    <t>IM-229</t>
  </si>
  <si>
    <t>SYS-1080</t>
  </si>
  <si>
    <t>استلام نظام إنذار الحريق IR</t>
  </si>
  <si>
    <t>IR-H Fire alarm panel &amp; devices [IM-226]</t>
  </si>
  <si>
    <t>FACP</t>
  </si>
  <si>
    <t>إنذار الحريق، لوحة التحكم FACP والنظام</t>
  </si>
  <si>
    <t>ص 269</t>
  </si>
  <si>
    <t>IM-226</t>
  </si>
  <si>
    <t>SYS-1070</t>
  </si>
  <si>
    <t>لوحة وأجهزة إنذار الحريق</t>
  </si>
  <si>
    <t>SYS-1100</t>
  </si>
  <si>
    <t>استلام المصعد IR</t>
  </si>
  <si>
    <t>IR-H Lift installation [IM-247]</t>
  </si>
  <si>
    <t>LIFT</t>
  </si>
  <si>
    <t>مصاعد</t>
  </si>
  <si>
    <t>استلام المصاعد: تثبيت المصعد؛ استلام المصاعد: متطلبات عامة للمصعد</t>
  </si>
  <si>
    <t>ص 288</t>
  </si>
  <si>
    <t>IM-247</t>
  </si>
  <si>
    <t>SYS-1090</t>
  </si>
  <si>
    <t>تركيب المصعد</t>
  </si>
  <si>
    <t>EXT-1020</t>
  </si>
  <si>
    <t>7</t>
  </si>
  <si>
    <t>الأعمال الخارجية</t>
  </si>
  <si>
    <t>استلام السور الخارجي IR</t>
  </si>
  <si>
    <t>IR-H Boundary wall &amp; railings [IM-012]</t>
  </si>
  <si>
    <t>FENCE</t>
  </si>
  <si>
    <t>استلام أعمال الأسوار؛ استلام حديد الكريتال للأسوار</t>
  </si>
  <si>
    <t>ص 147؛ ص 215</t>
  </si>
  <si>
    <t>IM-012</t>
  </si>
  <si>
    <t>EXT-1010</t>
  </si>
  <si>
    <t>السور الخارجي والبوابات</t>
  </si>
  <si>
    <t>EXT-1040</t>
  </si>
  <si>
    <t>استلام الأعمال التمهيدية لشبكة الصرف IR</t>
  </si>
  <si>
    <t>IR-H Site drainage setting out &amp; trenches [IM-194]</t>
  </si>
  <si>
    <t>SDRN1</t>
  </si>
  <si>
    <t>شبكة الصرف بالموقع العام، الأعمال التمهيدية</t>
  </si>
  <si>
    <t>ص 233</t>
  </si>
  <si>
    <t>IM-194</t>
  </si>
  <si>
    <t>EXT-1030</t>
  </si>
  <si>
    <t>توقيع شبكة الصرف وحفر الخنادق</t>
  </si>
  <si>
    <t>EXT-1050</t>
  </si>
  <si>
    <t>تمديد مواسير الصرف الخارجية</t>
  </si>
  <si>
    <t>EXT-1060</t>
  </si>
  <si>
    <t>استلام تنفيذ شبكة الصرف IR</t>
  </si>
  <si>
    <t>IR-H Site drainage pipes laying [IM-195]</t>
  </si>
  <si>
    <t>SDRN2</t>
  </si>
  <si>
    <t>شبكة الصرف بالموقع العام، تنفيذ الشبكة؛ الصرف الخارجي والمطابق</t>
  </si>
  <si>
    <t>ص 234؛ ص 401</t>
  </si>
  <si>
    <t>IM-195</t>
  </si>
  <si>
    <t>EXT-1070</t>
  </si>
  <si>
    <t>تنفيذ غرف التفتيش</t>
  </si>
  <si>
    <t>EXT-1080</t>
  </si>
  <si>
    <t>استلام غرف التفتيش IR</t>
  </si>
  <si>
    <t>IR-H Manholes [IM-196]</t>
  </si>
  <si>
    <t>MH</t>
  </si>
  <si>
    <t>استلام جسم المطبق (Sewer Manholes)</t>
  </si>
  <si>
    <t>ص 236</t>
  </si>
  <si>
    <t>IM-196</t>
  </si>
  <si>
    <t>EXT-1090</t>
  </si>
  <si>
    <t>اختبار مواسير الصرف الخارجية</t>
  </si>
  <si>
    <t>EXT-1100</t>
  </si>
  <si>
    <t>اختبار مواسير الصرف الخارجية IR</t>
  </si>
  <si>
    <t>IR-H External drainage test [IM-197]</t>
  </si>
  <si>
    <t>SDRNTEST</t>
  </si>
  <si>
    <t>اختبار مواسير الصرف الخارجية والمطابق</t>
  </si>
  <si>
    <t>ص 237</t>
  </si>
  <si>
    <t>IM-197</t>
  </si>
  <si>
    <t>EXT-1110</t>
  </si>
  <si>
    <t>الردم على مواسير الصرف</t>
  </si>
  <si>
    <t>EXT-1120</t>
  </si>
  <si>
    <t>استلام الردم على مواسير الصرف IR</t>
  </si>
  <si>
    <t>IR-H Backfill over drainage pipes [IM-198]</t>
  </si>
  <si>
    <t>SDRNBF</t>
  </si>
  <si>
    <t>الردم على مواسير الصرف بالموقع العام</t>
  </si>
  <si>
    <t>IM-198</t>
  </si>
  <si>
    <t>EXT-1130، EXT-1150، OPT-1150</t>
  </si>
  <si>
    <t>مواسير التغذية والحريق بالموقع العام؛ الكابلات المدفونة ووصلاتها؛ اختياري: طبقة الأساس للأسفلت</t>
  </si>
  <si>
    <t>EXT-1140</t>
  </si>
  <si>
    <t>استلام مواسير التغذية والحريق بالموقع IR</t>
  </si>
  <si>
    <t>IR-H Site water &amp; fire hydrant lines [IM-200]</t>
  </si>
  <si>
    <t>SWATER</t>
  </si>
  <si>
    <t>مواسير التغذية بالموقع العام؛ حنفية الحريق بالموقع العام</t>
  </si>
  <si>
    <t>ص 238؛ ص 404</t>
  </si>
  <si>
    <t>IM-200</t>
  </si>
  <si>
    <t>EXT-1130</t>
  </si>
  <si>
    <t>مواسير التغذية والحريق بالموقع العام</t>
  </si>
  <si>
    <t>EXT-1210</t>
  </si>
  <si>
    <t>البردورات</t>
  </si>
  <si>
    <t>EXT-1160</t>
  </si>
  <si>
    <t>استلام الكابلات المدفونة IR</t>
  </si>
  <si>
    <t>IR-H Buried cables &amp; joints [IM-212]</t>
  </si>
  <si>
    <t>CABLES</t>
  </si>
  <si>
    <t>استلام الكابلات المدفونة بالموقع العام؛ استلام وصلات الكابلات الكهربائية</t>
  </si>
  <si>
    <t>ص 257؛ ص 259</t>
  </si>
  <si>
    <t>IM-212</t>
  </si>
  <si>
    <t>EXT-1150</t>
  </si>
  <si>
    <t>الكابلات المدفونة ووصلاتها</t>
  </si>
  <si>
    <t>EXT-1170، EXT-1190، EXT-1210</t>
  </si>
  <si>
    <t>المحول والتغذية الرئيسية؛ أعمدة الإنارة؛ البردورات</t>
  </si>
  <si>
    <t>EXT-1180</t>
  </si>
  <si>
    <t>استلام المحول والتغذية الرئيسية IR</t>
  </si>
  <si>
    <t>IR-H Transformer &amp; main LV supply [IM-217]</t>
  </si>
  <si>
    <t>TRAFO</t>
  </si>
  <si>
    <t>استلام المحولات الكهربائية</t>
  </si>
  <si>
    <t>ص 264</t>
  </si>
  <si>
    <t>IM-217</t>
  </si>
  <si>
    <t>EXT-1170</t>
  </si>
  <si>
    <t>المحول والتغذية الرئيسية</t>
  </si>
  <si>
    <t>EXT-1200</t>
  </si>
  <si>
    <t>استلام أعمدة الإنارة IR</t>
  </si>
  <si>
    <t>IR-H Site lighting poles [IM-215]</t>
  </si>
  <si>
    <t>POLES</t>
  </si>
  <si>
    <t>استلام أعمدة الإنارة بالموقع العام</t>
  </si>
  <si>
    <t>ص 261</t>
  </si>
  <si>
    <t>IM-215</t>
  </si>
  <si>
    <t>EXT-1190</t>
  </si>
  <si>
    <t>أعمدة الإنارة</t>
  </si>
  <si>
    <t>EXT-1220</t>
  </si>
  <si>
    <t>استلام البردورات IR</t>
  </si>
  <si>
    <t>IR-H Kerbs [IM-103]</t>
  </si>
  <si>
    <t>ROAD</t>
  </si>
  <si>
    <t>أسفلت وبردورات وإنترلوك</t>
  </si>
  <si>
    <t>KERB</t>
  </si>
  <si>
    <t>استلام البردورات</t>
  </si>
  <si>
    <t>ص 152</t>
  </si>
  <si>
    <t>IM-103</t>
  </si>
  <si>
    <t>EXT-1230، EXT-1250</t>
  </si>
  <si>
    <t>بلاط الإنترلوك؛ الخرسانة المطبوعة</t>
  </si>
  <si>
    <t>EXT-1240</t>
  </si>
  <si>
    <t>استلام الإنترلوك IR</t>
  </si>
  <si>
    <t>IR-H Interlock paving [IM-104]</t>
  </si>
  <si>
    <t>INTER</t>
  </si>
  <si>
    <t>استلام تركيب البلاط المتداخل (الإنترلوك)</t>
  </si>
  <si>
    <t>ص 206</t>
  </si>
  <si>
    <t>IM-104</t>
  </si>
  <si>
    <t>EXT-1230</t>
  </si>
  <si>
    <t>بلاط الإنترلوك</t>
  </si>
  <si>
    <t>EXT-1260</t>
  </si>
  <si>
    <t>استلام الخرسانة المطبوعة IR</t>
  </si>
  <si>
    <t>IR-H Stamped concrete [IM-105]</t>
  </si>
  <si>
    <t>STAMP</t>
  </si>
  <si>
    <t>استلام الخرسانة المطبوعة؛ الخرسانة المطبوعة</t>
  </si>
  <si>
    <t>ص 207؛ ملحق مصور ص 38</t>
  </si>
  <si>
    <t>IM-105</t>
  </si>
  <si>
    <t>EXT-1250</t>
  </si>
  <si>
    <t>الخرسانة المطبوعة</t>
  </si>
  <si>
    <t>EXT-1280</t>
  </si>
  <si>
    <t>استلام تكسيات الواجهات IR</t>
  </si>
  <si>
    <t>IR-H Facade stone / granite cladding [IM-147]</t>
  </si>
  <si>
    <t>CLAD</t>
  </si>
  <si>
    <t>استلام التكسيات بالرخام أو الجرانيت للواجهات بالطريقة الميكانيكية؛ تثبيت تكسيات الجرانيت ميكانيكيا؛ تثبيت الجرانيت بباطن البلاطات؛ تركيب الجرانيت بالواجهات ميكانيكيا؛ تكسيات الجرانيت للواجهات</t>
  </si>
  <si>
    <t>ص 207؛ ص 384؛ ص 385؛ ص 390؛ ملحق مصور ص 46</t>
  </si>
  <si>
    <t>IM-147</t>
  </si>
  <si>
    <t>EXT-1270</t>
  </si>
  <si>
    <t>تكسيات الواجهات بالحجر والجرانيت</t>
  </si>
  <si>
    <t>EXT-1310</t>
  </si>
  <si>
    <t>الواجهة الزجاجية للمدخل</t>
  </si>
  <si>
    <t>EXT-1300</t>
  </si>
  <si>
    <t>استلام بياض الواجهات والحجر الصناعي IR</t>
  </si>
  <si>
    <t>IR-H External plaster / artificial stone [IM-125]</t>
  </si>
  <si>
    <t>EXTPLAS</t>
  </si>
  <si>
    <t>استلام بياض الحجر الصناعي</t>
  </si>
  <si>
    <t>ص 205</t>
  </si>
  <si>
    <t>IM-125</t>
  </si>
  <si>
    <t>EXT-1290</t>
  </si>
  <si>
    <t>بياض الواجهات والحجر الصناعي</t>
  </si>
  <si>
    <t>EXT-1320</t>
  </si>
  <si>
    <t>استلام الحوائط الساترية الزجاجية IR</t>
  </si>
  <si>
    <t>IR-H Glass curtain wall [IM-173]</t>
  </si>
  <si>
    <t>CW</t>
  </si>
  <si>
    <t>استلام الحوائط الساترية الزجاجية</t>
  </si>
  <si>
    <t>ص 213</t>
  </si>
  <si>
    <t>IM-173</t>
  </si>
  <si>
    <t>EXT-1340</t>
  </si>
  <si>
    <t>استلام درابزين السلم IR</t>
  </si>
  <si>
    <t>IR-H Stair railings [IM-170]</t>
  </si>
  <si>
    <t>RAIL</t>
  </si>
  <si>
    <t>استلام حديد الكريتال لدرابزين السلم والمنحدرات</t>
  </si>
  <si>
    <t>ص 216</t>
  </si>
  <si>
    <t>IM-170</t>
  </si>
  <si>
    <t>EXT-1330</t>
  </si>
  <si>
    <t>درابزين السلم</t>
  </si>
  <si>
    <t>HO-1020</t>
  </si>
  <si>
    <t>8</t>
  </si>
  <si>
    <t>الاختبارات والتشغيل والتسليم</t>
  </si>
  <si>
    <t>الاستلام الابتدائي للأعمال الميكانيكية والتكييف IR</t>
  </si>
  <si>
    <t>IR-H Preliminary handover inspection mechanical &amp; HVAC [IM-250]</t>
  </si>
  <si>
    <t>HAND</t>
  </si>
  <si>
    <t>تسليم ابتدائي ونهائي</t>
  </si>
  <si>
    <t>HO_MECH</t>
  </si>
  <si>
    <t>الاستلام الابتدائي: الأعمال الميكانيكية والتكييف</t>
  </si>
  <si>
    <t>ص 296</t>
  </si>
  <si>
    <t>IM-250</t>
  </si>
  <si>
    <t>HO-1100</t>
  </si>
  <si>
    <t>مخططات التنفيذ الفعلي وكتيبات التشغيل والضمانات</t>
  </si>
  <si>
    <t>HO-1030</t>
  </si>
  <si>
    <t>الاستلام الابتدائي لشبكة الحريق IR</t>
  </si>
  <si>
    <t>IR-H Preliminary handover inspection fire network [IM-251]</t>
  </si>
  <si>
    <t>HO_FIRE</t>
  </si>
  <si>
    <t>الاستلام الابتدائي: شبكة الحريق والمضخات</t>
  </si>
  <si>
    <t>ص 298</t>
  </si>
  <si>
    <t>IM-251</t>
  </si>
  <si>
    <t>HO-1040</t>
  </si>
  <si>
    <t>الاستلام الابتدائي للأعمال الصحية IR</t>
  </si>
  <si>
    <t>IR-H Preliminary handover inspection plumbing [IM-252]</t>
  </si>
  <si>
    <t>HO_PLUMB</t>
  </si>
  <si>
    <t>الاستلام الابتدائي: الأعمال الصحية</t>
  </si>
  <si>
    <t>IM-252</t>
  </si>
  <si>
    <t>HO-1050</t>
  </si>
  <si>
    <t>الاستلام الابتدائي للأعمال الكهربائية IR</t>
  </si>
  <si>
    <t>IR-H Preliminary handover inspection electrical [IM-253]</t>
  </si>
  <si>
    <t>HO_ELEC</t>
  </si>
  <si>
    <t>الاستلام الابتدائي: الأعمال الكهربائية</t>
  </si>
  <si>
    <t>ص 299</t>
  </si>
  <si>
    <t>IM-253</t>
  </si>
  <si>
    <t>HO-1060</t>
  </si>
  <si>
    <t>الاستلام الابتدائي لنظام إنذار الحريق IR</t>
  </si>
  <si>
    <t>IR-H Preliminary handover inspection fire alarm [IM-254]</t>
  </si>
  <si>
    <t>HO_FA</t>
  </si>
  <si>
    <t>الاستلام الابتدائي: نظام إنذار الحريق</t>
  </si>
  <si>
    <t>ص 302</t>
  </si>
  <si>
    <t>IM-254</t>
  </si>
  <si>
    <t>HO-1070</t>
  </si>
  <si>
    <t>الاستلام الابتدائي للنظام الصوتي IR</t>
  </si>
  <si>
    <t>IR-H Preliminary handover inspection sound system [IM-259]</t>
  </si>
  <si>
    <t>HO_SOUND</t>
  </si>
  <si>
    <t>الاستلام الابتدائي: النظام الصوتي</t>
  </si>
  <si>
    <t>IM-259</t>
  </si>
  <si>
    <t>HO-1090</t>
  </si>
  <si>
    <t>الاستلام الابتدائي للأعمال المعمارية IR</t>
  </si>
  <si>
    <t>IR-H Preliminary handover inspection architectural [IM-249]</t>
  </si>
  <si>
    <t>HO_ARCH</t>
  </si>
  <si>
    <t>الاستلام الابتدائي: الأعمال المعمارية؛ الفحص البصري لتصدع المنشآت: داخلي</t>
  </si>
  <si>
    <t>ص 294؛ ص 154</t>
  </si>
  <si>
    <t>IM-249</t>
  </si>
  <si>
    <t>HO-1110</t>
  </si>
  <si>
    <t>لجنة الاستلام الابتدائي IR</t>
  </si>
  <si>
    <t>IR-H Preliminary handover committee [IM-248]</t>
  </si>
  <si>
    <t>HO_PROC</t>
  </si>
  <si>
    <t>إجراءات التسليم الابتدائي للمشروع</t>
  </si>
  <si>
    <t>ص 293</t>
  </si>
  <si>
    <t>IM-248</t>
  </si>
  <si>
    <t>HO-1120</t>
  </si>
  <si>
    <t>الاستلام الابتدائي</t>
  </si>
  <si>
    <t>HO-1140</t>
  </si>
  <si>
    <t>لجنة الاستلام النهائي IR</t>
  </si>
  <si>
    <t>IR-H Final handover committee [IM-257]</t>
  </si>
  <si>
    <t>HO_FINAL</t>
  </si>
  <si>
    <t>إجراءات الاستلام النهائي للمشروع؛ عيوب تراجع قبل الاستلام النهائي</t>
  </si>
  <si>
    <t>ص 305؛ ص 306</t>
  </si>
  <si>
    <t>IM-257</t>
  </si>
  <si>
    <t>HO-1130</t>
  </si>
  <si>
    <t>فترة الضمان 12 شهرا</t>
  </si>
  <si>
    <t>HO-1150</t>
  </si>
  <si>
    <t>الاستلام النهائي</t>
  </si>
  <si>
    <t>OPT-1020</t>
  </si>
  <si>
    <t>9</t>
  </si>
  <si>
    <t>أنظمة بديلة اختيارية تفعل أو تحذف حسب المشروع</t>
  </si>
  <si>
    <t>استلام الخوازيق اختياري IR</t>
  </si>
  <si>
    <t>IR-H Piles execution - optional [IM-025]</t>
  </si>
  <si>
    <t>PILE</t>
  </si>
  <si>
    <t>خوازيق</t>
  </si>
  <si>
    <t>استلام الخوازيق المصبوبة في الموقع؛ تنفيذ الخوازيق المحفورة (Bored Piles)؛ تكسير رؤوس الخوازيق والهامات</t>
  </si>
  <si>
    <t>ص 68؛ ملحق مصور ص 1 إلى 3؛ ملحق مصور ص 5 إلى 6</t>
  </si>
  <si>
    <t>IM-025</t>
  </si>
  <si>
    <t>OPT-1010</t>
  </si>
  <si>
    <t>اختياري: تنفيذ الخوازيق وتكسير الرؤوس</t>
  </si>
  <si>
    <t>OPT-1040</t>
  </si>
  <si>
    <t>استلام حديد البلاطات الهوردي اختياري IR</t>
  </si>
  <si>
    <t>IR-H Ribbed (hourdi) slab reinforcement - optional [IM-084]</t>
  </si>
  <si>
    <t>SLAB</t>
  </si>
  <si>
    <t>أسقف خاصة</t>
  </si>
  <si>
    <t>HORDI</t>
  </si>
  <si>
    <t>استلام حديد البلاطات الهوردي</t>
  </si>
  <si>
    <t>ص 127</t>
  </si>
  <si>
    <t>IM-084</t>
  </si>
  <si>
    <t>OPT-1030</t>
  </si>
  <si>
    <t>اختياري: بلوك وأعصاب البلاطات الهوردي</t>
  </si>
  <si>
    <t>OPT-1060</t>
  </si>
  <si>
    <t>استلام البلاطات المسطحة اختياري IR</t>
  </si>
  <si>
    <t>IR-H Flat slab reinforcement - optional [IM-085]</t>
  </si>
  <si>
    <t>FLAT</t>
  </si>
  <si>
    <t>استلام البلاطات المسطحة Flat Slab</t>
  </si>
  <si>
    <t>ص 128</t>
  </si>
  <si>
    <t>IM-085</t>
  </si>
  <si>
    <t>OPT-1050</t>
  </si>
  <si>
    <t>اختياري: البلاطات المسطحة والتسقيط</t>
  </si>
  <si>
    <t>OPT-1080</t>
  </si>
  <si>
    <t>استلام بلاطات الشد اللاحق اختياري IR</t>
  </si>
  <si>
    <t>IR-H Post-tensioned slab tendons layout - optional [IM-086]</t>
  </si>
  <si>
    <t>PT1</t>
  </si>
  <si>
    <t>استلام بلاطات الشد اللاحق PT</t>
  </si>
  <si>
    <t>ص 135</t>
  </si>
  <si>
    <t>IM-086</t>
  </si>
  <si>
    <t>OPT-1070</t>
  </si>
  <si>
    <t>اختياري: مسارات كابلات الشد اللاحق</t>
  </si>
  <si>
    <t>OPT-1090</t>
  </si>
  <si>
    <t>اختياري: شد الكابلات وتسجيل الاستطالات</t>
  </si>
  <si>
    <t>OPT-1100</t>
  </si>
  <si>
    <t>اعتماد نتائج شد الكابلات اختياري IR</t>
  </si>
  <si>
    <t>IR-H PT stressing results approval - optional [IM-087]</t>
  </si>
  <si>
    <t>PT2</t>
  </si>
  <si>
    <t>شد واختبار كابلات PT؛ قبول نتائج شد كابلات PT؛ ما بعد قبول شد كابلات PT</t>
  </si>
  <si>
    <t>ص 137؛ ص 138؛ ص 139</t>
  </si>
  <si>
    <t>IM-087</t>
  </si>
  <si>
    <t>OPT-1120</t>
  </si>
  <si>
    <t>استلام بلاطات Hollow Core اختياري IR</t>
  </si>
  <si>
    <t>IR-H Hollow core slabs erection - optional [IM-090]</t>
  </si>
  <si>
    <t>HCS</t>
  </si>
  <si>
    <t>استلام بلاطات Hollow Core سابقة الصنع؛ استلام بلاطات Hollow Core سابقة الصنع؛ البلاطات المفرغة سابقة الصنع HCS</t>
  </si>
  <si>
    <t>ص 140؛ ص 142؛ ص 340</t>
  </si>
  <si>
    <t>IM-090</t>
  </si>
  <si>
    <t>OPT-1110</t>
  </si>
  <si>
    <t>اختياري: تركيب وحقن بلاطات Hollow Core</t>
  </si>
  <si>
    <t>OPT-1140</t>
  </si>
  <si>
    <t>استلام المنشآت المعدنية اختياري IR</t>
  </si>
  <si>
    <t>IR-H Steel structure erection - optional [IM-099]</t>
  </si>
  <si>
    <t>STEEL</t>
  </si>
  <si>
    <t>منشآت معدنية وأسوار</t>
  </si>
  <si>
    <t>استلام المنشآت المعدنية؛ استلام المنشآت المعدنية؛ استلام المنشآت المعدنية</t>
  </si>
  <si>
    <t>ص 148؛ ص 149</t>
  </si>
  <si>
    <t>IM-099</t>
  </si>
  <si>
    <t>OPT-1130</t>
  </si>
  <si>
    <t>اختياري: تركيب المنشأ المعدني وربط المسامير</t>
  </si>
  <si>
    <t>OPT-1160</t>
  </si>
  <si>
    <t>استلام طبقة الأساس للأسفلت اختياري IR</t>
  </si>
  <si>
    <t>IR-H Asphalt base course - optional [IM-100]</t>
  </si>
  <si>
    <t>ASPH1</t>
  </si>
  <si>
    <t>رصف الأسفلت: الأعمال التمهيدية وطبقة الأساس</t>
  </si>
  <si>
    <t>ص 150</t>
  </si>
  <si>
    <t>IM-100</t>
  </si>
  <si>
    <t>OPT-1150</t>
  </si>
  <si>
    <t>اختياري: طبقة الأساس للأسفلت</t>
  </si>
  <si>
    <t>OPT-1170</t>
  </si>
  <si>
    <t>اختياري: رش طبقة التشريب</t>
  </si>
  <si>
    <t>OPT-1180</t>
  </si>
  <si>
    <t>استلام رش طبقة التشريب اختياري IR</t>
  </si>
  <si>
    <t>IR-H Prime coat - optional [IM-101]</t>
  </si>
  <si>
    <t>ASPH2</t>
  </si>
  <si>
    <t>رش طبقة التشريب Prime Coat</t>
  </si>
  <si>
    <t>ص 151</t>
  </si>
  <si>
    <t>IM-101</t>
  </si>
  <si>
    <t>OPT-1190</t>
  </si>
  <si>
    <t>اختياري: فرش ودمك الأسفلت</t>
  </si>
  <si>
    <t>OPT-1200</t>
  </si>
  <si>
    <t>استلام فرش ودمك الأسفلت اختياري IR</t>
  </si>
  <si>
    <t>IR-H Asphalt laying &amp; compaction - optional [IM-102]</t>
  </si>
  <si>
    <t>ASPH3</t>
  </si>
  <si>
    <t>فرش ودمك الأسفلت؛ الرصف بالأسفلت</t>
  </si>
  <si>
    <t>ص 151؛ ملحق مصور ص 27</t>
  </si>
  <si>
    <t>IM-102</t>
  </si>
  <si>
    <t>OPT-1220</t>
  </si>
  <si>
    <t>استلام الأرضيات الإيبوكسية اختياري IR</t>
  </si>
  <si>
    <t>IR-H Epoxy flooring - optional [IM-183]</t>
  </si>
  <si>
    <t>EPOXY</t>
  </si>
  <si>
    <t>الأرضيات الإيبوكسية</t>
  </si>
  <si>
    <t>ملحق مصور ص 44 إلى 46</t>
  </si>
  <si>
    <t>IM-183</t>
  </si>
  <si>
    <t>OPT-1210</t>
  </si>
  <si>
    <t>اختياري: الأرضيات الإيبوكسية</t>
  </si>
  <si>
    <t>OPT-1240</t>
  </si>
  <si>
    <t>استلام أعمال القرميد اختياري IR</t>
  </si>
  <si>
    <t>IR-H Roof clay tiles - optional [IM-149]</t>
  </si>
  <si>
    <t>ROOFTILE</t>
  </si>
  <si>
    <t>استلام أعمال القرميد</t>
  </si>
  <si>
    <t>ص 215</t>
  </si>
  <si>
    <t>IM-149</t>
  </si>
  <si>
    <t>OPT-1230</t>
  </si>
  <si>
    <t>اختياري: القرميد</t>
  </si>
  <si>
    <t>تغطية مواضيع نقاط التوقف H</t>
  </si>
  <si>
    <t>كل صف = موضوع فحص مربوط بنوع استلام في P6. الأعداد من قاعدة بنود الفحص المعتمدة، والمرجع برقم صفحة الكتاب.</t>
  </si>
  <si>
    <t>موضوع الفحص</t>
  </si>
  <si>
    <t>عدد البنود</t>
  </si>
  <si>
    <t>بنود W</t>
  </si>
  <si>
    <t>عدد أنشطة P6</t>
  </si>
  <si>
    <t>مغطى</t>
  </si>
  <si>
    <t>استلام الموقع وفحصه</t>
  </si>
  <si>
    <t>محضر تسليم الموقع</t>
  </si>
  <si>
    <t>IM-013</t>
  </si>
  <si>
    <t>الإشراف على عمل الجسات</t>
  </si>
  <si>
    <t>ص 11</t>
  </si>
  <si>
    <t>تقرير التربة</t>
  </si>
  <si>
    <t>IM-024</t>
  </si>
  <si>
    <t>التربة الانتفاخية Expansive Soils</t>
  </si>
  <si>
    <t>ص 14</t>
  </si>
  <si>
    <t>IM-014</t>
  </si>
  <si>
    <t>التربة الانهيارية Collapsing Soils</t>
  </si>
  <si>
    <t>التربة السبخة Sabkha</t>
  </si>
  <si>
    <t>التكييف المركزي، الأعمال التمهيدية والمخططات</t>
  </si>
  <si>
    <t>ص 274</t>
  </si>
  <si>
    <t>مهام مهندس الميكانيكا في مشاريع المباني</t>
  </si>
  <si>
    <t>ص 273</t>
  </si>
  <si>
    <t>IM-244</t>
  </si>
  <si>
    <t>مهام مهندس الكهرباء في مشاريع المباني</t>
  </si>
  <si>
    <t>ص 243</t>
  </si>
  <si>
    <t>IM-205</t>
  </si>
  <si>
    <t>قبول الخلطة التصميمية للخرسانة</t>
  </si>
  <si>
    <t>ص 41</t>
  </si>
  <si>
    <t>اعتماد محطة الخرسانة الجاهزة</t>
  </si>
  <si>
    <t>ص 15</t>
  </si>
  <si>
    <t>IM-029</t>
  </si>
  <si>
    <t>اعتماد نتائج اختبارات مواد المباني</t>
  </si>
  <si>
    <t>ص 159</t>
  </si>
  <si>
    <t>قبول نتائج اختبار الطوب والبلوك</t>
  </si>
  <si>
    <t>ص 51</t>
  </si>
  <si>
    <t>قبول رمل المباني</t>
  </si>
  <si>
    <t>ص 52</t>
  </si>
  <si>
    <t>استلام المباني: الأعمال التمهيدية</t>
  </si>
  <si>
    <t>IM-108</t>
  </si>
  <si>
    <t>استلام أعمال الحفر والتأسيس</t>
  </si>
  <si>
    <t>ص 56</t>
  </si>
  <si>
    <t>استلام أعمال الحفر</t>
  </si>
  <si>
    <t>ص 55</t>
  </si>
  <si>
    <t>IM-016</t>
  </si>
  <si>
    <t>نزح المياه وسند الحفر</t>
  </si>
  <si>
    <t>ملحق مصور ص 6</t>
  </si>
  <si>
    <t>IM-022</t>
  </si>
  <si>
    <t>استلام الإحلال بالتربة الإنشائية أسفل الأساسات</t>
  </si>
  <si>
    <t>ص 59</t>
  </si>
  <si>
    <t>قبول نتائج تصنيف ودمك الردم والإحلال</t>
  </si>
  <si>
    <t>ص 49</t>
  </si>
  <si>
    <t>IM-015</t>
  </si>
  <si>
    <t>استلام نجارة القواعد الخرسانية العادية</t>
  </si>
  <si>
    <t>ص 74</t>
  </si>
  <si>
    <t>طبقات أعمال الأساسات</t>
  </si>
  <si>
    <t>ص 362</t>
  </si>
  <si>
    <t>IM-021</t>
  </si>
  <si>
    <t>IM-048</t>
  </si>
  <si>
    <t>استلام حديد تسليح الأساسات</t>
  </si>
  <si>
    <t>ص 79</t>
  </si>
  <si>
    <t>ترتيب تسليح القواعد</t>
  </si>
  <si>
    <t>ملحق مصور ص 7 إلى 8</t>
  </si>
  <si>
    <t>IM-080</t>
  </si>
  <si>
    <t>قاعدة الجار بكمرة رابطة</t>
  </si>
  <si>
    <t>ص 363</t>
  </si>
  <si>
    <t>IM-078</t>
  </si>
  <si>
    <t>تسليح القاعدة المنفصلة</t>
  </si>
  <si>
    <t>ص 361</t>
  </si>
  <si>
    <t>IM-077</t>
  </si>
  <si>
    <t>تسليح القاعدة المشتركة</t>
  </si>
  <si>
    <t>IM-083</t>
  </si>
  <si>
    <t>تسليح القاعدة المستطيلة</t>
  </si>
  <si>
    <t>احتياطات صب الأساسات</t>
  </si>
  <si>
    <t>ص 84</t>
  </si>
  <si>
    <t>وصلات الصب في القواعد والميدات</t>
  </si>
  <si>
    <t>ص 364</t>
  </si>
  <si>
    <t>استلام الخرسانة الجاهزة</t>
  </si>
  <si>
    <t>ص 62</t>
  </si>
  <si>
    <t>استلام الخرسانة الجاهزة وأخذ العينات</t>
  </si>
  <si>
    <t>ملحق مصور ص 10 إلى 12</t>
  </si>
  <si>
    <t>فحص صب الخرسانة</t>
  </si>
  <si>
    <t>ص 428 إلى 432</t>
  </si>
  <si>
    <t>IM-043</t>
  </si>
  <si>
    <t>الإشراف على الخرسانة المخلوطة بالموقع</t>
  </si>
  <si>
    <t>ص 67 إلى 68</t>
  </si>
  <si>
    <t>IM-033</t>
  </si>
  <si>
    <t>استلام نجارة وحدادة رقاب الأعمدة</t>
  </si>
  <si>
    <t>ص 86</t>
  </si>
  <si>
    <t>ص 88</t>
  </si>
  <si>
    <t>IM-051</t>
  </si>
  <si>
    <t>استلام أعمال عزل الأساسات</t>
  </si>
  <si>
    <t>ص 91</t>
  </si>
  <si>
    <t>عزل الأساسات</t>
  </si>
  <si>
    <t>ملحق مصور ص 14</t>
  </si>
  <si>
    <t>IM-134</t>
  </si>
  <si>
    <t>عزل الرطوبة للبدروم والدور الأرضي</t>
  </si>
  <si>
    <t>ص 382</t>
  </si>
  <si>
    <t>DET</t>
  </si>
  <si>
    <t>تفاصيل قياسية</t>
  </si>
  <si>
    <t>فواصل حوائط البدروم والجدران الاستنادية</t>
  </si>
  <si>
    <t>ص 353</t>
  </si>
  <si>
    <t>IM-263</t>
  </si>
  <si>
    <t>استلام الردم حول الأساسات</t>
  </si>
  <si>
    <t>ص 93</t>
  </si>
  <si>
    <t>الردم حول الأساسات</t>
  </si>
  <si>
    <t>IM-023</t>
  </si>
  <si>
    <t>مراحل تنفيذ الخزان الأرضي</t>
  </si>
  <si>
    <t>ص 144</t>
  </si>
  <si>
    <t>استلام خزانات المياه الأرضية</t>
  </si>
  <si>
    <t>ص 143</t>
  </si>
  <si>
    <t>IM-092</t>
  </si>
  <si>
    <t>ص 145</t>
  </si>
  <si>
    <t>IM-202</t>
  </si>
  <si>
    <t>الخزانات الأرضية</t>
  </si>
  <si>
    <t>ملحق مصور ص 15</t>
  </si>
  <si>
    <t>IM-097</t>
  </si>
  <si>
    <t>جراب يخترق حائط خزان</t>
  </si>
  <si>
    <t>ص 352</t>
  </si>
  <si>
    <t>عزل واختبار الخزان الأرضي</t>
  </si>
  <si>
    <t>IM-094</t>
  </si>
  <si>
    <t>استلام بلاطات الأرضيات (Slab-on-Grade)</t>
  </si>
  <si>
    <t>ص 103</t>
  </si>
  <si>
    <t>فواصل البلاطة الأرضية S.O.G</t>
  </si>
  <si>
    <t>ص 365</t>
  </si>
  <si>
    <t>IM-041</t>
  </si>
  <si>
    <t>تفاصيل فواصل البلاطة الأرضية</t>
  </si>
  <si>
    <t>ص 367</t>
  </si>
  <si>
    <t>IM-042</t>
  </si>
  <si>
    <t>استلام تسليح الأعمدة وحوائط القص</t>
  </si>
  <si>
    <t>ص 107</t>
  </si>
  <si>
    <t>استلام الأعمدة قبل وأثناء وبعد الصب</t>
  </si>
  <si>
    <t>ص 110</t>
  </si>
  <si>
    <t>IM-069</t>
  </si>
  <si>
    <t>توزيع الكانات لمقاومة الزلازل Hoop spacing</t>
  </si>
  <si>
    <t>ص 320</t>
  </si>
  <si>
    <t>التقاء الكمرة مع الأعمدة الطرفية وحوائط القص زلزاليا</t>
  </si>
  <si>
    <t>ص 326</t>
  </si>
  <si>
    <t>استلام نجارة الأعمدة للأدوار المتكررة</t>
  </si>
  <si>
    <t>استلام نجارة أعمدة الدور الأرضي</t>
  </si>
  <si>
    <t>ص 105</t>
  </si>
  <si>
    <t>IM-063</t>
  </si>
  <si>
    <t>الشدات والسلامة ومحاور الأعمدة</t>
  </si>
  <si>
    <t>ملحق مصور ص 17</t>
  </si>
  <si>
    <t>الغطاء الخرساني والإكسسوارات</t>
  </si>
  <si>
    <t>ملحق مصور ص 13</t>
  </si>
  <si>
    <t>IM-061</t>
  </si>
  <si>
    <t>احتياطات صب الأعمدة</t>
  </si>
  <si>
    <t>صب ومعالجة الأعمدة</t>
  </si>
  <si>
    <t>ملحق مصور ص 16</t>
  </si>
  <si>
    <t>IM-046</t>
  </si>
  <si>
    <t>استلام الشدة الخشبية للسقف من أسفل</t>
  </si>
  <si>
    <t>ص 116</t>
  </si>
  <si>
    <t>استلام نجارة الأسقف: الأعمال التمهيدية</t>
  </si>
  <si>
    <t>ص 115</t>
  </si>
  <si>
    <t>IM-057</t>
  </si>
  <si>
    <t>استلام شدة السقف</t>
  </si>
  <si>
    <t>ملحق مصور ص 18 إلى 20</t>
  </si>
  <si>
    <t>IM-062</t>
  </si>
  <si>
    <t>استلام حدادة السلالم الخرسانية</t>
  </si>
  <si>
    <t>ص 114</t>
  </si>
  <si>
    <t>استلام نجارة السلالم الخرسانية</t>
  </si>
  <si>
    <t>IM-056</t>
  </si>
  <si>
    <t>الكوابيل والسلالم والكمرات المكسرة</t>
  </si>
  <si>
    <t>ملحق مصور ص 24</t>
  </si>
  <si>
    <t>IM-082</t>
  </si>
  <si>
    <t>السلالم الخرسانية</t>
  </si>
  <si>
    <t>ص 343</t>
  </si>
  <si>
    <t>IM-262</t>
  </si>
  <si>
    <t>استلام حديد تسليح الكمرات</t>
  </si>
  <si>
    <t>ص 121</t>
  </si>
  <si>
    <t>وصلات حديد التسليح</t>
  </si>
  <si>
    <t>ص 129</t>
  </si>
  <si>
    <t>IM-074</t>
  </si>
  <si>
    <t>تسليح الأسقف والكمرات والأعمدة</t>
  </si>
  <si>
    <t>ملحق مصور ص 18 إلى 23</t>
  </si>
  <si>
    <t>IM-081</t>
  </si>
  <si>
    <t>تسليح أركان الإطارات</t>
  </si>
  <si>
    <t>ص 357</t>
  </si>
  <si>
    <t>IM-076</t>
  </si>
  <si>
    <t>تسليح الإطار الجملوني</t>
  </si>
  <si>
    <t>ص 359</t>
  </si>
  <si>
    <t>تسليح إطار مع كابولي</t>
  </si>
  <si>
    <t>ص 358</t>
  </si>
  <si>
    <t>تسليح إطار بقمة مقعرة</t>
  </si>
  <si>
    <t>تسليح إطار بسقف متدرج</t>
  </si>
  <si>
    <t>ص 360</t>
  </si>
  <si>
    <t>تسليح إطار بكابولي قصير (كرسي) على العمود</t>
  </si>
  <si>
    <t>تفريد تسليح الكمرات</t>
  </si>
  <si>
    <t>ص 311</t>
  </si>
  <si>
    <t>كمرة بقوة قص عالية وعمود مزروع</t>
  </si>
  <si>
    <t>ص 317</t>
  </si>
  <si>
    <t>جراب رأسي داخل كمرة لمواسير الصرف</t>
  </si>
  <si>
    <t>فتحات أفقية في الكمرات</t>
  </si>
  <si>
    <t>ص 323</t>
  </si>
  <si>
    <t>بحر قصير أو كبير بين بحور مختلفة (حديد مكسح)</t>
  </si>
  <si>
    <t>ص 315</t>
  </si>
  <si>
    <t>تسليح الإطارات الخرسانية</t>
  </si>
  <si>
    <t>ص 355</t>
  </si>
  <si>
    <t>استلام حديد البلاطات المصمتة</t>
  </si>
  <si>
    <t>ص 125</t>
  </si>
  <si>
    <t>ملاحظات عامة في تسليح الأسقف</t>
  </si>
  <si>
    <t>ص 130</t>
  </si>
  <si>
    <t>IM-075</t>
  </si>
  <si>
    <t>فاصل التمدد بالسطح</t>
  </si>
  <si>
    <t>ص 389</t>
  </si>
  <si>
    <t>استلام تمديدات الكهرباء بالسقف الخرساني</t>
  </si>
  <si>
    <t>ص 244</t>
  </si>
  <si>
    <t>تمديدات الكهرباء والسباكة بالأسقف الخرسانية</t>
  </si>
  <si>
    <t>ص 131</t>
  </si>
  <si>
    <t>IM-204</t>
  </si>
  <si>
    <t>استلام الشدة الخشبية للسقف من أعلى</t>
  </si>
  <si>
    <t>ص 117</t>
  </si>
  <si>
    <t>ص 119</t>
  </si>
  <si>
    <t>IM-091</t>
  </si>
  <si>
    <t>IM-007</t>
  </si>
  <si>
    <t>ص 118</t>
  </si>
  <si>
    <t>صب الأسقف الخرسانية</t>
  </si>
  <si>
    <t>ص 132</t>
  </si>
  <si>
    <t>ص 134</t>
  </si>
  <si>
    <t>فك الشدات</t>
  </si>
  <si>
    <t>ص 120</t>
  </si>
  <si>
    <t>مراجعة تقارير اختبار الضغط لعينات الخرسانة</t>
  </si>
  <si>
    <t>ص 45</t>
  </si>
  <si>
    <t>قبول نتائج اختبار القلب الخرساني</t>
  </si>
  <si>
    <t>ص 47</t>
  </si>
  <si>
    <t>IM-031</t>
  </si>
  <si>
    <t>استلام الصرف الصحي الداخلي، التأسيس داخل الحمام</t>
  </si>
  <si>
    <t>ص 223</t>
  </si>
  <si>
    <t>اختبار مواسير الصرف الداخلي</t>
  </si>
  <si>
    <t>ص 225</t>
  </si>
  <si>
    <t>استلام التغذية بالمياه داخل المبنى</t>
  </si>
  <si>
    <t>ص 227</t>
  </si>
  <si>
    <t>IM-191</t>
  </si>
  <si>
    <t>اختبار مواسير التغذية داخل المبنى</t>
  </si>
  <si>
    <t>ص 229</t>
  </si>
  <si>
    <t>نظام صرف الخفيف والثقيل</t>
  </si>
  <si>
    <t>ص 398</t>
  </si>
  <si>
    <t>التكييف المركزي، مرحلة التنفيذ</t>
  </si>
  <si>
    <t>ص 276</t>
  </si>
  <si>
    <t>شبكة مواسير المياه المثلجة</t>
  </si>
  <si>
    <t>IM-238</t>
  </si>
  <si>
    <t>اختبار مجاري التكييف</t>
  </si>
  <si>
    <t>ص 278</t>
  </si>
  <si>
    <t>ماسورة معزولة عبر فاصل تمدد</t>
  </si>
  <si>
    <t>ص 407</t>
  </si>
  <si>
    <t>استلام أعمال مكافحة الحريق</t>
  </si>
  <si>
    <t>ص 284</t>
  </si>
  <si>
    <t>تعليق ومرور المواسير</t>
  </si>
  <si>
    <t>ص 406</t>
  </si>
  <si>
    <t>IM-231</t>
  </si>
  <si>
    <t>استلام أعمال الحريق</t>
  </si>
  <si>
    <t>ص 403</t>
  </si>
  <si>
    <t>IM-232</t>
  </si>
  <si>
    <t>IM-233</t>
  </si>
  <si>
    <t>استلام حوامل الكابلات (Cable Trays)</t>
  </si>
  <si>
    <t>ص 254</t>
  </si>
  <si>
    <t>حوامل الكابلات عند فواصل التمدد</t>
  </si>
  <si>
    <t>ص 415</t>
  </si>
  <si>
    <t>استلام سحب أسلاك الكهرباء</t>
  </si>
  <si>
    <t>ص 250</t>
  </si>
  <si>
    <t>ألوان أسلاك الكهرباء SBC 401</t>
  </si>
  <si>
    <t>ص 251</t>
  </si>
  <si>
    <t>ضبط جودة المباني أثناء التنفيذ</t>
  </si>
  <si>
    <t>ص 162</t>
  </si>
  <si>
    <t>استلام أعمال المباني أثناء التنفيذ</t>
  </si>
  <si>
    <t>ص 165</t>
  </si>
  <si>
    <t>IM-111</t>
  </si>
  <si>
    <t>أعتاب المباني</t>
  </si>
  <si>
    <t>ص 166</t>
  </si>
  <si>
    <t>IM-112</t>
  </si>
  <si>
    <t>أعمال المباني</t>
  </si>
  <si>
    <t>ص 379</t>
  </si>
  <si>
    <t>IM-114</t>
  </si>
  <si>
    <t>المداميك المصمتة</t>
  </si>
  <si>
    <t>ملحق مصور ص 28</t>
  </si>
  <si>
    <t>IM-115</t>
  </si>
  <si>
    <t>إكسسوارات المباني واستلامها</t>
  </si>
  <si>
    <t>ملحق مصور ص 29 إلى 31</t>
  </si>
  <si>
    <t>IM-116</t>
  </si>
  <si>
    <t>تثبيت جدران البلوك غير الحاملة بالهيكل</t>
  </si>
  <si>
    <t>استلام تركيب الحلوق الخشبية للأبواب والشبابيك</t>
  </si>
  <si>
    <t>ص 173</t>
  </si>
  <si>
    <t>استلام الحلوق والأبواب الخشبية</t>
  </si>
  <si>
    <t>ملحق مصور ص 34 إلى 35</t>
  </si>
  <si>
    <t>IM-165</t>
  </si>
  <si>
    <t>استلام أعمال طرطشة البياض</t>
  </si>
  <si>
    <t>استلام البؤج والأوتار</t>
  </si>
  <si>
    <t>ص 171</t>
  </si>
  <si>
    <t>IM-120</t>
  </si>
  <si>
    <t>استلام البطانة والضهارة للبياض الأسمنتي</t>
  </si>
  <si>
    <t>ص 174</t>
  </si>
  <si>
    <t>استلام البياض بعد الانتهاء</t>
  </si>
  <si>
    <t>ص 176</t>
  </si>
  <si>
    <t>IM-123</t>
  </si>
  <si>
    <t>البياض الأسمنتي</t>
  </si>
  <si>
    <t>ملحق مصور ص 29 إلى 33</t>
  </si>
  <si>
    <t>IM-126</t>
  </si>
  <si>
    <t>استلام عزل الحمامات والمطابخ والمناطق الرطبة</t>
  </si>
  <si>
    <t>ص 177</t>
  </si>
  <si>
    <t>اختبار الغمر لعزل الحمامات</t>
  </si>
  <si>
    <t>ص 178</t>
  </si>
  <si>
    <t>IM-132</t>
  </si>
  <si>
    <t>عزل الأسطح والحمامات</t>
  </si>
  <si>
    <t>ملحق مصور ص 40 إلى 41</t>
  </si>
  <si>
    <t>IM-136</t>
  </si>
  <si>
    <t>استلام الأسقف المستعارة</t>
  </si>
  <si>
    <t>ص 190</t>
  </si>
  <si>
    <t>استلام أسقف الشبك الممدد (لياسة على شبك معلق)</t>
  </si>
  <si>
    <t>ص 192</t>
  </si>
  <si>
    <t>IM-156</t>
  </si>
  <si>
    <t>الأسقف المستعارة الجبسية</t>
  </si>
  <si>
    <t>ملحق مصور ص 47</t>
  </si>
  <si>
    <t>IM-157</t>
  </si>
  <si>
    <t>استلام تبليطات الأرضيات</t>
  </si>
  <si>
    <t>ص 180</t>
  </si>
  <si>
    <t>تركيب واستلام البلاط</t>
  </si>
  <si>
    <t>ملحق مصور ص 36 إلى 37، 42</t>
  </si>
  <si>
    <t>IM-152</t>
  </si>
  <si>
    <t>استلام سيراميك أرضيات الحمامات والمطابخ</t>
  </si>
  <si>
    <t>ص 186</t>
  </si>
  <si>
    <t>IM-143</t>
  </si>
  <si>
    <t>استلام أرضيات الفينيل</t>
  </si>
  <si>
    <t>ص 189</t>
  </si>
  <si>
    <t>IM-146</t>
  </si>
  <si>
    <t>استلام الأبواب والشبابيك الألمنيوم</t>
  </si>
  <si>
    <t>ص 210</t>
  </si>
  <si>
    <t>استلام الأبواب المعدنية المفرغة</t>
  </si>
  <si>
    <t>ص 199</t>
  </si>
  <si>
    <t>IM-171</t>
  </si>
  <si>
    <t>استلام التأسيس للدهانات</t>
  </si>
  <si>
    <t>ص 202</t>
  </si>
  <si>
    <t>مراحل الدهانات</t>
  </si>
  <si>
    <t>ملحق مصور ص 43</t>
  </si>
  <si>
    <t>IM-182</t>
  </si>
  <si>
    <t>استلام تشطيب الدهانات</t>
  </si>
  <si>
    <t>ص 203</t>
  </si>
  <si>
    <t>استلام دهانات النجارة المعمارية</t>
  </si>
  <si>
    <t>ص 196</t>
  </si>
  <si>
    <t>IM-175</t>
  </si>
  <si>
    <t>استلام المفاتيح والبرايز</t>
  </si>
  <si>
    <t>ص 252</t>
  </si>
  <si>
    <t>استلام الأعمال الكهربائية</t>
  </si>
  <si>
    <t>IM-219</t>
  </si>
  <si>
    <t>خرسانة الميول للأسطح</t>
  </si>
  <si>
    <t>ملحق مصور ص 39</t>
  </si>
  <si>
    <t>استلام صرف المطر للأسطح</t>
  </si>
  <si>
    <t>ص 231</t>
  </si>
  <si>
    <t>IM-193</t>
  </si>
  <si>
    <t>جرجوري صرف المطر مع جرجوري الفائض</t>
  </si>
  <si>
    <t>ص 390</t>
  </si>
  <si>
    <t>عزل المواسير المخترقة لبلاطة السطح</t>
  </si>
  <si>
    <t>استلام عزل الأسطح</t>
  </si>
  <si>
    <t>عزل الأسطح Inverted roof</t>
  </si>
  <si>
    <t>ص 378</t>
  </si>
  <si>
    <t>IM-128</t>
  </si>
  <si>
    <t>استلام أجهزة ومعدات التكييف</t>
  </si>
  <si>
    <t>ص 280</t>
  </si>
  <si>
    <t>استلام أعمال التكييف</t>
  </si>
  <si>
    <t>ص 410</t>
  </si>
  <si>
    <t>IM-243</t>
  </si>
  <si>
    <t>استلام شبكة الحريق والمضخات</t>
  </si>
  <si>
    <t>محبس الإنذار الرئيسي</t>
  </si>
  <si>
    <t>ص 405</t>
  </si>
  <si>
    <t>استلام المصاعد: تثبيت المصعد</t>
  </si>
  <si>
    <t>استلام المصاعد: متطلبات عامة للمصعد</t>
  </si>
  <si>
    <t>IM-246</t>
  </si>
  <si>
    <t>استلام أعمال الأسوار</t>
  </si>
  <si>
    <t>ص 147</t>
  </si>
  <si>
    <t>استلام حديد الكريتال للأسوار</t>
  </si>
  <si>
    <t>IM-168</t>
  </si>
  <si>
    <t>استلام التكسيات بالرخام أو الجرانيت للواجهات بالطريقة الميكانيكية</t>
  </si>
  <si>
    <t>ص 207</t>
  </si>
  <si>
    <t>تثبيت تكسيات الجرانيت ميكانيكيا</t>
  </si>
  <si>
    <t>ص 384</t>
  </si>
  <si>
    <t>IM-151</t>
  </si>
  <si>
    <t>تثبيت الجرانيت بباطن البلاطات</t>
  </si>
  <si>
    <t>ص 385</t>
  </si>
  <si>
    <t>IM-154</t>
  </si>
  <si>
    <t>تركيب الجرانيت بالواجهات ميكانيكيا</t>
  </si>
  <si>
    <t>تكسيات الجرانيت للواجهات</t>
  </si>
  <si>
    <t>ملحق مصور ص 46</t>
  </si>
  <si>
    <t>شبكة الصرف بالموقع العام، تنفيذ الشبكة</t>
  </si>
  <si>
    <t>ص 234</t>
  </si>
  <si>
    <t>الصرف الخارجي والمطابق</t>
  </si>
  <si>
    <t>ص 401</t>
  </si>
  <si>
    <t>مواسير التغذية بالموقع العام</t>
  </si>
  <si>
    <t>ص 238</t>
  </si>
  <si>
    <t>حنفية الحريق بالموقع العام</t>
  </si>
  <si>
    <t>ص 404</t>
  </si>
  <si>
    <t>استلام الكابلات المدفونة بالموقع العام</t>
  </si>
  <si>
    <t>ص 257</t>
  </si>
  <si>
    <t>استلام وصلات الكابلات الكهربائية</t>
  </si>
  <si>
    <t>ص 259</t>
  </si>
  <si>
    <t>IM-213</t>
  </si>
  <si>
    <t>استلام الخرسانة المطبوعة</t>
  </si>
  <si>
    <t>ملحق مصور ص 38</t>
  </si>
  <si>
    <t>IM-153</t>
  </si>
  <si>
    <t>الاستلام الابتدائي: الأعمال المعمارية</t>
  </si>
  <si>
    <t>ص 294</t>
  </si>
  <si>
    <t>الفحص البصري لتصدع المنشآت: داخلي</t>
  </si>
  <si>
    <t>ص 154</t>
  </si>
  <si>
    <t>IM-040</t>
  </si>
  <si>
    <t>إجراءات الاستلام النهائي للمشروع</t>
  </si>
  <si>
    <t>ص 305</t>
  </si>
  <si>
    <t>عيوب تراجع قبل الاستلام النهائي</t>
  </si>
  <si>
    <t>ص 306</t>
  </si>
  <si>
    <t>IM-258</t>
  </si>
  <si>
    <t>استلام الخوازيق المصبوبة في الموقع</t>
  </si>
  <si>
    <t>ص 68</t>
  </si>
  <si>
    <t>تنفيذ الخوازيق المحفورة (Bored Piles)</t>
  </si>
  <si>
    <t>ملحق مصور ص 1 إلى 3</t>
  </si>
  <si>
    <t>IM-026</t>
  </si>
  <si>
    <t>تكسير رؤوس الخوازيق والهامات</t>
  </si>
  <si>
    <t>ملحق مصور ص 5 إلى 6</t>
  </si>
  <si>
    <t>IM-028</t>
  </si>
  <si>
    <t>شد واختبار كابلات PT</t>
  </si>
  <si>
    <t>ص 137</t>
  </si>
  <si>
    <t>قبول نتائج شد كابلات PT</t>
  </si>
  <si>
    <t>ص 138</t>
  </si>
  <si>
    <t>IM-088</t>
  </si>
  <si>
    <t>ما بعد قبول شد كابلات PT</t>
  </si>
  <si>
    <t>ص 139</t>
  </si>
  <si>
    <t>IM-089</t>
  </si>
  <si>
    <t>استلام بلاطات Hollow Core سابقة الصنع</t>
  </si>
  <si>
    <t>ص 140</t>
  </si>
  <si>
    <t>ص 142</t>
  </si>
  <si>
    <t>البلاطات المفرغة سابقة الصنع HCS</t>
  </si>
  <si>
    <t>ص 340</t>
  </si>
  <si>
    <t>IM-261</t>
  </si>
  <si>
    <t>استلام المنشآت المعدنية</t>
  </si>
  <si>
    <t>ص 148</t>
  </si>
  <si>
    <t>ص 149</t>
  </si>
  <si>
    <t>فرش ودمك الأسفلت</t>
  </si>
  <si>
    <t>الرصف بالأسفلت</t>
  </si>
  <si>
    <t>ملحق مصور ص 27</t>
  </si>
  <si>
    <t>IM-106</t>
  </si>
  <si>
    <t>الهز والمعالجة</t>
  </si>
  <si>
    <t>ملحق مصور ص 26</t>
  </si>
  <si>
    <t>عدد الصفوف غير المغطاة</t>
  </si>
  <si>
    <t>بيانات مصدرة من Primavera P6</t>
  </si>
  <si>
    <t>الصق فوق هذه البيانات بعد كل تحديث: Activity ID، Activity Name، Start، Finish، Total Float بالأيام. القيم الحالية من القالب قبل التحديث.</t>
  </si>
  <si>
    <t>Start</t>
  </si>
  <si>
    <t>Finish</t>
  </si>
  <si>
    <t>Total Float (d)</t>
  </si>
  <si>
    <t>PRE-1010</t>
  </si>
  <si>
    <t>Notice to Proceed</t>
  </si>
  <si>
    <t>Site handover, survey &amp; benchmarks</t>
  </si>
  <si>
    <t>Mobilization &amp; site facilities</t>
  </si>
  <si>
    <t>Soil investigation boreholes &amp; report</t>
  </si>
  <si>
    <t>MEP shop drawings &amp; material submittals</t>
  </si>
  <si>
    <t>Ready-mix plant visit &amp; trial mix (7-day cubes)</t>
  </si>
  <si>
    <t>Masonry materials sampling &amp; lab tests</t>
  </si>
  <si>
    <t>Setting out &amp; batter boards</t>
  </si>
  <si>
    <t>Excavation to formation level</t>
  </si>
  <si>
    <t>Soil replacement &amp; compaction in layers</t>
  </si>
  <si>
    <t>Anti-termite treatment</t>
  </si>
  <si>
    <t>PCC blinding formwork</t>
  </si>
  <si>
    <t>Pour PCC blinding</t>
  </si>
  <si>
    <t>Footings formwork</t>
  </si>
  <si>
    <t>Footings reinforcement</t>
  </si>
  <si>
    <t>Pour footings</t>
  </si>
  <si>
    <t>Column necks formwork &amp; rebar</t>
  </si>
  <si>
    <t>Pour column necks</t>
  </si>
  <si>
    <t>Foundations bitumen waterproofing</t>
  </si>
  <si>
    <t>Tie beams formwork</t>
  </si>
  <si>
    <t>Tie beams reinforcement</t>
  </si>
  <si>
    <t>Pour tie beams</t>
  </si>
  <si>
    <t>Below-grade blockwork</t>
  </si>
  <si>
    <t>Backfilling around foundations</t>
  </si>
  <si>
    <t>Under-slab drainage pipes &amp; sleeves</t>
  </si>
  <si>
    <t>Slab on grade preparation (polythene, mesh, joints)</t>
  </si>
  <si>
    <t>Pour slab on grade</t>
  </si>
  <si>
    <t>Ground water tank structure</t>
  </si>
  <si>
    <t>Ground tank waterproofing &amp; 48h water test</t>
  </si>
  <si>
    <t>Septic tank / sump pit</t>
  </si>
  <si>
    <t>Substructure complete</t>
  </si>
  <si>
    <t>Columns reinforcement - Ground Floor columns</t>
  </si>
  <si>
    <t>Columns formwork - Ground Floor columns</t>
  </si>
  <si>
    <t>Pour columns - Ground Floor columns</t>
  </si>
  <si>
    <t>Strip column forms &amp; curing - Ground Floor columns</t>
  </si>
  <si>
    <t>Slab formwork soffit &amp; props - Ground Floor ceiling slab</t>
  </si>
  <si>
    <t>Stair flight formwork &amp; rebar - Ground Floor</t>
  </si>
  <si>
    <t>Beams reinforcement - Ground Floor ceiling slab</t>
  </si>
  <si>
    <t>Slab reinforcement - Ground Floor ceiling slab</t>
  </si>
  <si>
    <t>Embedded MEP conduits &amp; sleeves - Ground Floor ceiling slab</t>
  </si>
  <si>
    <t>Slab edge forms, levels &amp; cover blocks - Ground Floor ceiling slab</t>
  </si>
  <si>
    <t>Pour slab - Ground Floor ceiling slab</t>
  </si>
  <si>
    <t>SS1-1250</t>
  </si>
  <si>
    <t>Slab curing before loading - Ground Floor ceiling slab</t>
  </si>
  <si>
    <t>Formwork retention &amp; cube results - Ground Floor ceiling slab</t>
  </si>
  <si>
    <t>Strip slab formwork - Ground Floor ceiling slab</t>
  </si>
  <si>
    <t>Columns reinforcement - First Floor columns</t>
  </si>
  <si>
    <t>Columns formwork - First Floor columns</t>
  </si>
  <si>
    <t>Pour columns - First Floor columns</t>
  </si>
  <si>
    <t>Strip column forms &amp; curing - First Floor columns</t>
  </si>
  <si>
    <t>Slab formwork soffit &amp; props - First Floor ceiling slab</t>
  </si>
  <si>
    <t>Stair flight formwork &amp; rebar - First Floor</t>
  </si>
  <si>
    <t>Beams reinforcement - First Floor ceiling slab</t>
  </si>
  <si>
    <t>Slab reinforcement - First Floor ceiling slab</t>
  </si>
  <si>
    <t>Embedded MEP conduits &amp; sleeves - First Floor ceiling slab</t>
  </si>
  <si>
    <t>Slab edge forms, levels &amp; cover blocks - First Floor ceiling slab</t>
  </si>
  <si>
    <t>Pour slab - First Floor ceiling slab</t>
  </si>
  <si>
    <t>SS2-1250</t>
  </si>
  <si>
    <t>Slab curing before loading - First Floor ceiling slab</t>
  </si>
  <si>
    <t>Formwork retention &amp; cube results - First Floor ceiling slab</t>
  </si>
  <si>
    <t>Strip slab formwork - First Floor ceiling slab</t>
  </si>
  <si>
    <t>Columns reinforcement - Second Floor columns</t>
  </si>
  <si>
    <t>Columns formwork - Second Floor columns</t>
  </si>
  <si>
    <t>Pour columns - Second Floor columns</t>
  </si>
  <si>
    <t>Strip column forms &amp; curing - Second Floor columns</t>
  </si>
  <si>
    <t>Slab formwork soffit &amp; props - Second Floor ceiling slab</t>
  </si>
  <si>
    <t>Stair flight formwork &amp; rebar - Second Floor</t>
  </si>
  <si>
    <t>Beams reinforcement - Second Floor ceiling slab</t>
  </si>
  <si>
    <t>Slab reinforcement - Second Floor ceiling slab</t>
  </si>
  <si>
    <t>Embedded MEP conduits &amp; sleeves - Second Floor ceiling slab</t>
  </si>
  <si>
    <t>Slab edge forms, levels &amp; cover blocks - Second Floor ceiling slab</t>
  </si>
  <si>
    <t>Pour slab - Second Floor ceiling slab</t>
  </si>
  <si>
    <t>SS3-1250</t>
  </si>
  <si>
    <t>Slab curing before loading - Second Floor ceiling slab</t>
  </si>
  <si>
    <t>Formwork retention &amp; cube results - Second Floor ceiling slab</t>
  </si>
  <si>
    <t>Strip slab formwork - Second Floor ceiling slab</t>
  </si>
  <si>
    <t>Columns reinforcement - Third Floor columns</t>
  </si>
  <si>
    <t>Columns formwork - Third Floor columns</t>
  </si>
  <si>
    <t>Pour columns - Third Floor columns</t>
  </si>
  <si>
    <t>Strip column forms &amp; curing - Third Floor columns</t>
  </si>
  <si>
    <t>Slab formwork soffit &amp; props - Third Floor ceiling slab</t>
  </si>
  <si>
    <t>Stair flight formwork &amp; rebar - Third Floor</t>
  </si>
  <si>
    <t>Beams reinforcement - Third Floor ceiling slab</t>
  </si>
  <si>
    <t>Slab reinforcement - Third Floor ceiling slab</t>
  </si>
  <si>
    <t>Embedded MEP conduits &amp; sleeves - Third Floor ceiling slab</t>
  </si>
  <si>
    <t>Slab edge forms, levels &amp; cover blocks - Third Floor ceiling slab</t>
  </si>
  <si>
    <t>Pour slab - Third Floor ceiling slab</t>
  </si>
  <si>
    <t>SS4-1250</t>
  </si>
  <si>
    <t>Slab curing before loading - Third Floor ceiling slab</t>
  </si>
  <si>
    <t>Formwork retention &amp; cube results - Third Floor ceiling slab</t>
  </si>
  <si>
    <t>Strip slab formwork - Third Floor ceiling slab</t>
  </si>
  <si>
    <t>Blockwork - Ground Floor</t>
  </si>
  <si>
    <t>Door frames fixing - Ground Floor</t>
  </si>
  <si>
    <t>Electrical conduits &amp; boxes in walls - Ground Floor</t>
  </si>
  <si>
    <t>Plumbing rough-in &amp; pressure tests - Ground Floor</t>
  </si>
  <si>
    <t>HVAC ducts &amp; chilled water pipes - Ground Floor</t>
  </si>
  <si>
    <t>Fire fighting pipes &amp; hydro test - Ground Floor</t>
  </si>
  <si>
    <t>Cable trays - Ground Floor</t>
  </si>
  <si>
    <t>Plaster spatter, dots &amp; screeds - Ground Floor</t>
  </si>
  <si>
    <t>Internal plaster - Ground Floor</t>
  </si>
  <si>
    <t>Wet areas waterproofing &amp; flood test - Ground Floor</t>
  </si>
  <si>
    <t>Wire pulling - Ground Floor</t>
  </si>
  <si>
    <t>Above-ceiling services completion - Ground Floor</t>
  </si>
  <si>
    <t>False ceiling - Ground Floor</t>
  </si>
  <si>
    <t>Wall ceramic tiling - Ground Floor</t>
  </si>
  <si>
    <t>Floor tiling - Ground Floor</t>
  </si>
  <si>
    <t>Aluminium windows &amp; metal doors - Ground Floor</t>
  </si>
  <si>
    <t>Paint preparation &amp; primer - Ground Floor</t>
  </si>
  <si>
    <t>Paint final coats - Ground Floor</t>
  </si>
  <si>
    <t>Wooden door leaves &amp; parquet - Ground Floor</t>
  </si>
  <si>
    <t>Sanitary fixtures installation - Ground Floor</t>
  </si>
  <si>
    <t>Switches, sockets &amp; light fittings - Ground Floor</t>
  </si>
  <si>
    <t>Distribution board dressing - Ground Floor</t>
  </si>
  <si>
    <t>Blockwork - First Floor</t>
  </si>
  <si>
    <t>Door frames fixing - First Floor</t>
  </si>
  <si>
    <t>Electrical conduits &amp; boxes in walls - First Floor</t>
  </si>
  <si>
    <t>Plumbing rough-in &amp; pressure tests - First Floor</t>
  </si>
  <si>
    <t>HVAC ducts &amp; chilled water pipes - First Floor</t>
  </si>
  <si>
    <t>Fire fighting pipes &amp; hydro test - First Floor</t>
  </si>
  <si>
    <t>Cable trays - First Floor</t>
  </si>
  <si>
    <t>Plaster spatter, dots &amp; screeds - First Floor</t>
  </si>
  <si>
    <t>Internal plaster - First Floor</t>
  </si>
  <si>
    <t>Wet areas waterproofing &amp; flood test - First Floor</t>
  </si>
  <si>
    <t>Wire pulling - First Floor</t>
  </si>
  <si>
    <t>Above-ceiling services completion - First Floor</t>
  </si>
  <si>
    <t>False ceiling - First Floor</t>
  </si>
  <si>
    <t>Wall ceramic tiling - First Floor</t>
  </si>
  <si>
    <t>Floor tiling - First Floor</t>
  </si>
  <si>
    <t>Aluminium windows &amp; metal doors - First Floor</t>
  </si>
  <si>
    <t>Paint preparation &amp; primer - First Floor</t>
  </si>
  <si>
    <t>Paint final coats - First Floor</t>
  </si>
  <si>
    <t>Wooden door leaves &amp; parquet - First Floor</t>
  </si>
  <si>
    <t>Sanitary fixtures installation - First Floor</t>
  </si>
  <si>
    <t>Switches, sockets &amp; light fittings - First Floor</t>
  </si>
  <si>
    <t>Distribution board dressing - First Floor</t>
  </si>
  <si>
    <t>Blockwork - Second Floor</t>
  </si>
  <si>
    <t>Door frames fixing - Second Floor</t>
  </si>
  <si>
    <t>Electrical conduits &amp; boxes in walls - Second Floor</t>
  </si>
  <si>
    <t>Plumbing rough-in &amp; pressure tests - Second Floor</t>
  </si>
  <si>
    <t>HVAC ducts &amp; chilled water pipes - Second Floor</t>
  </si>
  <si>
    <t>Fire fighting pipes &amp; hydro test - Second Floor</t>
  </si>
  <si>
    <t>Cable trays - Second Floor</t>
  </si>
  <si>
    <t>Plaster spatter, dots &amp; screeds - Second Floor</t>
  </si>
  <si>
    <t>Internal plaster - Second Floor</t>
  </si>
  <si>
    <t>Wet areas waterproofing &amp; flood test - Second Floor</t>
  </si>
  <si>
    <t>Wire pulling - Second Floor</t>
  </si>
  <si>
    <t>Above-ceiling services completion - Second Floor</t>
  </si>
  <si>
    <t>False ceiling - Second Floor</t>
  </si>
  <si>
    <t>Wall ceramic tiling - Second Floor</t>
  </si>
  <si>
    <t>Floor tiling - Second Floor</t>
  </si>
  <si>
    <t>Aluminium windows &amp; metal doors - Second Floor</t>
  </si>
  <si>
    <t>Paint preparation &amp; primer - Second Floor</t>
  </si>
  <si>
    <t>Paint final coats - Second Floor</t>
  </si>
  <si>
    <t>Wooden door leaves &amp; parquet - Second Floor</t>
  </si>
  <si>
    <t>Sanitary fixtures installation - Second Floor</t>
  </si>
  <si>
    <t>Switches, sockets &amp; light fittings - Second Floor</t>
  </si>
  <si>
    <t>Distribution board dressing - Second Floor</t>
  </si>
  <si>
    <t>Blockwork - Third Floor</t>
  </si>
  <si>
    <t>Door frames fixing - Third Floor</t>
  </si>
  <si>
    <t>Electrical conduits &amp; boxes in walls - Third Floor</t>
  </si>
  <si>
    <t>Plumbing rough-in &amp; pressure tests - Third Floor</t>
  </si>
  <si>
    <t>HVAC ducts &amp; chilled water pipes - Third Floor</t>
  </si>
  <si>
    <t>Fire fighting pipes &amp; hydro test - Third Floor</t>
  </si>
  <si>
    <t>Cable trays - Third Floor</t>
  </si>
  <si>
    <t>Plaster spatter, dots &amp; screeds - Third Floor</t>
  </si>
  <si>
    <t>Internal plaster - Third Floor</t>
  </si>
  <si>
    <t>Wet areas waterproofing &amp; flood test - Third Floor</t>
  </si>
  <si>
    <t>Wire pulling - Third Floor</t>
  </si>
  <si>
    <t>Above-ceiling services completion - Third Floor</t>
  </si>
  <si>
    <t>False ceiling - Third Floor</t>
  </si>
  <si>
    <t>Wall ceramic tiling - Third Floor</t>
  </si>
  <si>
    <t>Floor tiling - Third Floor</t>
  </si>
  <si>
    <t>Aluminium windows &amp; metal doors - Third Floor</t>
  </si>
  <si>
    <t>Paint preparation &amp; primer - Third Floor</t>
  </si>
  <si>
    <t>Paint final coats - Third Floor</t>
  </si>
  <si>
    <t>Wooden door leaves &amp; parquet - Third Floor</t>
  </si>
  <si>
    <t>Sanitary fixtures installation - Third Floor</t>
  </si>
  <si>
    <t>Switches, sockets &amp; light fittings - Third Floor</t>
  </si>
  <si>
    <t>Distribution board dressing - Third Floor</t>
  </si>
  <si>
    <t>Roof parapet blockwork</t>
  </si>
  <si>
    <t>Roof screed to falls &amp; rain outlets</t>
  </si>
  <si>
    <t>Roof waterproofing &amp; thermal insulation</t>
  </si>
  <si>
    <t>Roof flood test 48h</t>
  </si>
  <si>
    <t>RF-1090</t>
  </si>
  <si>
    <t>Roof protection screed &amp; tiles</t>
  </si>
  <si>
    <t>Roof water tanks installation</t>
  </si>
  <si>
    <t>Rooftop HVAC equipment installation</t>
  </si>
  <si>
    <t>Earthing pits &amp; main earth conductor</t>
  </si>
  <si>
    <t>Fire pumps, risers &amp; alarm valve</t>
  </si>
  <si>
    <t>Fire network full pressure &amp; flow test</t>
  </si>
  <si>
    <t>Fire alarm panel, detectors &amp; devices</t>
  </si>
  <si>
    <t>Lift installation</t>
  </si>
  <si>
    <t>Boundary wall &amp; gates</t>
  </si>
  <si>
    <t>Site drainage setting out &amp; trench excavation</t>
  </si>
  <si>
    <t>Site drainage pipes laying</t>
  </si>
  <si>
    <t>Manholes construction</t>
  </si>
  <si>
    <t>External drainage water test</t>
  </si>
  <si>
    <t>Backfill over drainage pipes</t>
  </si>
  <si>
    <t>Site water supply &amp; hydrant lines</t>
  </si>
  <si>
    <t>Buried cables &amp; joints</t>
  </si>
  <si>
    <t>Transformer &amp; main LV supply</t>
  </si>
  <si>
    <t>Site lighting poles</t>
  </si>
  <si>
    <t>Kerbs</t>
  </si>
  <si>
    <t>Interlock paving</t>
  </si>
  <si>
    <t>Stamped concrete</t>
  </si>
  <si>
    <t>Facade stone / granite cladding</t>
  </si>
  <si>
    <t>External plaster &amp; artificial stone</t>
  </si>
  <si>
    <t>Entrance glass curtain wall</t>
  </si>
  <si>
    <t>Stair railings</t>
  </si>
  <si>
    <t>MEP testing &amp; commissioning</t>
  </si>
  <si>
    <t>Final cleaning &amp; snag rectification</t>
  </si>
  <si>
    <t>As-built drawings, O&amp;M manuals &amp; warranties</t>
  </si>
  <si>
    <t>Preliminary handover</t>
  </si>
  <si>
    <t>Defects liability period (12 months)</t>
  </si>
  <si>
    <t>Final handover</t>
  </si>
  <si>
    <t>OPTIONAL Bored / CFA piles &amp; pile head cutting</t>
  </si>
  <si>
    <t>OPTIONAL Ribbed (hourdi) slab blocks &amp; ribs rebar</t>
  </si>
  <si>
    <t>OPTIONAL Flat slab drop panels &amp; rebar</t>
  </si>
  <si>
    <t>OPTIONAL Post-tensioned tendons layout &amp; profile</t>
  </si>
  <si>
    <t>OPTIONAL PT stressing &amp; elongation records</t>
  </si>
  <si>
    <t>OPTIONAL Hollow core slabs erection &amp; grouting</t>
  </si>
  <si>
    <t>OPTIONAL Steel structure erection &amp; bolting</t>
  </si>
  <si>
    <t>OPTIONAL Asphalt base course</t>
  </si>
  <si>
    <t>OPTIONAL Prime coat spraying</t>
  </si>
  <si>
    <t>OPTIONAL Asphalt laying &amp; compaction</t>
  </si>
  <si>
    <t>OPTIONAL Epoxy flooring</t>
  </si>
  <si>
    <t>OPTIONAL Roof clay tiles</t>
  </si>
  <si>
    <t>متابعة طلبات الاستلام IR: المخطط مقابل الفعلي</t>
  </si>
  <si>
    <t>التاريخ المخطط يقرأ آليا من ورقة P6_Export. التأخير بأيام العمل يستبعد الجمعة والعطلات (ورقة Holidays). تاريخ الحالة من خلية Data Date في ورقة Guide.</t>
  </si>
  <si>
    <t>الدور</t>
  </si>
  <si>
    <t>رقم طلب IR</t>
  </si>
  <si>
    <t>تاريخ تقديم الطلب</t>
  </si>
  <si>
    <t>تاريخ الفحص الفعلي</t>
  </si>
  <si>
    <t>النتيجة</t>
  </si>
  <si>
    <t>تاريخ إعادة الفحص المعتمد</t>
  </si>
  <si>
    <t>تاريخ الاعتماد الفعلي</t>
  </si>
  <si>
    <t>التأخير (أيام عمل)</t>
  </si>
  <si>
    <t>التأخير (أيام تقويمية)</t>
  </si>
  <si>
    <t>الحالة</t>
  </si>
  <si>
    <t>متأخر مفتوح (أيام عمل)</t>
  </si>
  <si>
    <t>ملاحظات</t>
  </si>
  <si>
    <t>ALL</t>
  </si>
  <si>
    <t>GF</t>
  </si>
  <si>
    <t>1F</t>
  </si>
  <si>
    <t>2F</t>
  </si>
  <si>
    <t>3F</t>
  </si>
  <si>
    <t>RF</t>
  </si>
  <si>
    <t>EXT</t>
  </si>
  <si>
    <t>ملخص متابعة نقاط التوقف</t>
  </si>
  <si>
    <t>الأعداد تحسب آليا من ورقة IR_Tracking حسب تاريخ البيانات في ورقة Guide.</t>
  </si>
  <si>
    <t>البيان</t>
  </si>
  <si>
    <t>عدد نقاط H</t>
  </si>
  <si>
    <t>معتمد</t>
  </si>
  <si>
    <t>متأخر</t>
  </si>
  <si>
    <t>متوسط التأخير (أيام عمل)</t>
  </si>
  <si>
    <t>نسبة الاعتماد</t>
  </si>
  <si>
    <t>الدور الأرضي</t>
  </si>
  <si>
    <t>الدور الأول</t>
  </si>
  <si>
    <t>الدور الثاني</t>
  </si>
  <si>
    <t>الدور الثالث</t>
  </si>
  <si>
    <t>السطح</t>
  </si>
  <si>
    <t>عام للمبنى</t>
  </si>
  <si>
    <t>الإجمالي</t>
  </si>
  <si>
    <t>تحقق: إجمالي الدور = إجمالي التخصص = عدد صفوف المتابعة</t>
  </si>
  <si>
    <t>العطلات الرسمية في تقويم المشروع</t>
  </si>
  <si>
    <t>الجمعة عطلة أسبوعية ثابتة. تواريخ عيد الفطر وعيد الأضحى تقديرية (Estimate) وتعدل حسب تقويم أم القرى وقرار الجهة المختصة.</t>
  </si>
  <si>
    <t>التاريخ</t>
  </si>
  <si>
    <t>المناسبة</t>
  </si>
  <si>
    <t>يوم التأسيس</t>
  </si>
  <si>
    <t>عيد الفطر</t>
  </si>
  <si>
    <t>عيد الأضحى</t>
  </si>
  <si>
    <t>اليوم الوطني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</si>
</sst>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2" x14ac:knownFonts="1">
    <font>
      <sz val="11"/>
      <color theme="1"/>
      <name val="Arial"/>
      <family val="2"/>
      <scheme val="minor"/>
    </font>
    <font>
      <b/>
      <sz val="14"/>
      <color rgb="FF052976"/>
      <name val="Almarai"/>
    </font>
    <font>
      <i/>
      <sz val="9"/>
      <color rgb="FF595959"/>
      <name val="Almarai"/>
    </font>
    <font>
      <b/>
      <sz val="10"/>
      <color rgb="FF052976"/>
      <name val="Almarai"/>
    </font>
    <font>
      <sz val="10"/>
      <color rgb="FF000000"/>
      <name val="Almarai"/>
    </font>
    <font>
      <sz val="10"/>
      <color rgb="FF0000FF"/>
      <name val="Almarai"/>
    </font>
    <font>
      <b/>
      <sz val="12"/>
      <color rgb="FF052976"/>
      <name val="Almarai"/>
    </font>
    <font>
      <b/>
      <sz val="10"/>
      <name val="Almarai"/>
    </font>
    <font>
      <sz val="10"/>
      <color rgb="FF008000"/>
      <name val="Almarai"/>
    </font>
    <font>
      <b/>
      <sz val="10"/>
      <color rgb="FFFFFFFF"/>
      <name val="Almarai"/>
    </font>
    <font>
      <b/>
      <sz val="10"/>
      <color rgb="FF000000"/>
      <name val="Almarai"/>
    </font>
    <font>
      <b/>
      <sz val="10"/>
      <color rgb="FF008000"/>
      <name val="Almarai"/>
    </font>
  </fonts>
  <fills count="5">
    <fill>
      <patternFill patternType="none"/>
    </fill>
    <fill>
      <patternFill patternType="gray125"/>
    </fill>
    <fill>
      <patternFill patternType="solid">
        <fgColor rgb="FFFFF9E5"/>
      </patternFill>
    </fill>
    <fill>
      <patternFill patternType="solid">
        <fgColor rgb="FF052976"/>
      </patternFill>
    </fill>
    <fill>
      <patternFill patternType="solid">
        <fgColor rgb="FFEEF1FA"/>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1" xfId="0" applyFont="1" applyBorder="1" applyAlignment="1">
      <alignment horizontal="right" vertical="top" wrapText="1" readingOrder="2"/>
    </xf>
    <xf numFmtId="164" fontId="5" fillId="2" borderId="1" xfId="0" applyNumberFormat="1" applyFont="1" applyFill="1" applyBorder="1" applyAlignment="1">
      <alignment horizontal="right" vertical="top" wrapText="1" readingOrder="2"/>
    </xf>
    <xf numFmtId="0" fontId="4" fillId="0" borderId="1" xfId="0" applyFont="1" applyBorder="1" applyAlignment="1">
      <alignment horizontal="right" vertical="top" wrapText="1" readingOrder="2"/>
    </xf>
    <xf numFmtId="164" fontId="4" fillId="0" borderId="1" xfId="0" applyNumberFormat="1" applyFont="1" applyBorder="1" applyAlignment="1">
      <alignment horizontal="right" vertical="top" wrapText="1" readingOrder="2"/>
    </xf>
    <xf numFmtId="0" fontId="6" fillId="0" borderId="0" xfId="0" applyFont="1"/>
    <xf numFmtId="0" fontId="7" fillId="0" borderId="1" xfId="0" applyFont="1" applyBorder="1"/>
    <xf numFmtId="0" fontId="5" fillId="2" borderId="1" xfId="0" applyFont="1" applyFill="1" applyBorder="1"/>
    <xf numFmtId="0" fontId="4" fillId="0" borderId="1" xfId="0" applyFont="1" applyBorder="1"/>
    <xf numFmtId="0" fontId="8" fillId="0" borderId="1" xfId="0" applyFont="1" applyBorder="1"/>
    <xf numFmtId="0" fontId="3" fillId="0" borderId="0" xfId="0" applyFont="1"/>
    <xf numFmtId="0" fontId="9" fillId="3" borderId="1" xfId="0" applyFont="1" applyFill="1" applyBorder="1" applyAlignment="1">
      <alignment horizontal="center" vertical="center" wrapText="1" readingOrder="2"/>
    </xf>
    <xf numFmtId="0" fontId="4" fillId="0" borderId="1" xfId="0" applyFont="1" applyBorder="1" applyAlignment="1">
      <alignment horizontal="center" vertical="center" wrapText="1" readingOrder="2"/>
    </xf>
    <xf numFmtId="0" fontId="8" fillId="0" borderId="1" xfId="0" applyFont="1" applyBorder="1" applyAlignment="1">
      <alignment horizontal="center" vertical="center" wrapText="1" readingOrder="2"/>
    </xf>
    <xf numFmtId="164" fontId="8" fillId="0" borderId="1" xfId="0" applyNumberFormat="1" applyFont="1" applyBorder="1" applyAlignment="1">
      <alignment horizontal="right" vertical="top" wrapText="1" readingOrder="2"/>
    </xf>
    <xf numFmtId="0" fontId="4" fillId="4" borderId="1" xfId="0" applyFont="1" applyFill="1" applyBorder="1" applyAlignment="1">
      <alignment horizontal="center" vertical="center" wrapText="1" readingOrder="2"/>
    </xf>
    <xf numFmtId="0" fontId="4" fillId="4" borderId="1" xfId="0" applyFont="1" applyFill="1" applyBorder="1" applyAlignment="1">
      <alignment horizontal="right" vertical="top" wrapText="1" readingOrder="2"/>
    </xf>
    <xf numFmtId="0" fontId="8" fillId="4" borderId="1" xfId="0" applyFont="1" applyFill="1" applyBorder="1" applyAlignment="1">
      <alignment horizontal="center" vertical="center" wrapText="1" readingOrder="2"/>
    </xf>
    <xf numFmtId="164" fontId="8" fillId="4" borderId="1" xfId="0" applyNumberFormat="1" applyFont="1" applyFill="1" applyBorder="1" applyAlignment="1">
      <alignment horizontal="right" vertical="top" wrapText="1" readingOrder="2"/>
    </xf>
    <xf numFmtId="0" fontId="7" fillId="0" borderId="0" xfId="0" applyFont="1"/>
    <xf numFmtId="0" fontId="5" fillId="2" borderId="1" xfId="0" applyFont="1" applyFill="1" applyBorder="1" applyAlignment="1">
      <alignment horizontal="right" vertical="top" wrapText="1" readingOrder="2"/>
    </xf>
    <xf numFmtId="0" fontId="5" fillId="2" borderId="1" xfId="0" applyFont="1" applyFill="1" applyBorder="1" applyAlignment="1">
      <alignment horizontal="center" vertical="center" wrapText="1" readingOrder="2"/>
    </xf>
    <xf numFmtId="0" fontId="8" fillId="0" borderId="1" xfId="0" applyFont="1" applyBorder="1" applyAlignment="1">
      <alignment horizontal="right" vertical="top" wrapText="1" readingOrder="2"/>
    </xf>
    <xf numFmtId="0" fontId="8" fillId="4" borderId="1" xfId="0" applyFont="1" applyFill="1" applyBorder="1" applyAlignment="1">
      <alignment horizontal="right" vertical="top" wrapText="1" readingOrder="2"/>
    </xf>
    <xf numFmtId="164" fontId="4" fillId="4" borderId="1" xfId="0" applyNumberFormat="1" applyFont="1" applyFill="1" applyBorder="1" applyAlignment="1">
      <alignment horizontal="right" vertical="top" wrapText="1" readingOrder="2"/>
    </xf>
    <xf numFmtId="165" fontId="8" fillId="0" borderId="1" xfId="0" applyNumberFormat="1" applyFont="1" applyBorder="1" applyAlignment="1">
      <alignment horizontal="right" vertical="top" wrapText="1" readingOrder="2"/>
    </xf>
    <xf numFmtId="9" fontId="4" fillId="0" borderId="1" xfId="0" applyNumberFormat="1" applyFont="1" applyBorder="1" applyAlignment="1">
      <alignment horizontal="center" vertical="center" wrapText="1" readingOrder="2"/>
    </xf>
    <xf numFmtId="165" fontId="8" fillId="4" borderId="1" xfId="0" applyNumberFormat="1" applyFont="1" applyFill="1" applyBorder="1" applyAlignment="1">
      <alignment horizontal="right" vertical="top" wrapText="1" readingOrder="2"/>
    </xf>
    <xf numFmtId="9" fontId="4" fillId="4" borderId="1" xfId="0" applyNumberFormat="1" applyFont="1" applyFill="1" applyBorder="1" applyAlignment="1">
      <alignment horizontal="center" vertical="center" wrapText="1" readingOrder="2"/>
    </xf>
    <xf numFmtId="0" fontId="10" fillId="4" borderId="1" xfId="0" applyFont="1" applyFill="1" applyBorder="1" applyAlignment="1">
      <alignment horizontal="center" vertical="center" wrapText="1" readingOrder="2"/>
    </xf>
    <xf numFmtId="0" fontId="10" fillId="4" borderId="1" xfId="0" applyFont="1" applyFill="1" applyBorder="1" applyAlignment="1">
      <alignment horizontal="right" vertical="top" wrapText="1" readingOrder="2"/>
    </xf>
    <xf numFmtId="0" fontId="11" fillId="4" borderId="1" xfId="0" applyFont="1" applyFill="1" applyBorder="1" applyAlignment="1">
      <alignment horizontal="center" vertical="center" wrapText="1" readingOrder="2"/>
    </xf>
    <xf numFmtId="165" fontId="11" fillId="4" borderId="1" xfId="0" applyNumberFormat="1" applyFont="1" applyFill="1" applyBorder="1" applyAlignment="1">
      <alignment horizontal="right" vertical="top" wrapText="1" readingOrder="2"/>
    </xf>
    <xf numFmtId="9" fontId="10" fillId="4" borderId="1" xfId="0" applyNumberFormat="1" applyFont="1" applyFill="1" applyBorder="1" applyAlignment="1">
      <alignment horizontal="center" vertical="center" wrapText="1" readingOrder="2"/>
    </xf>
  </cellXfs>
  <cellStyles count="1">
    <cellStyle name="Normal" xfId="0" builtinId="0"/>
  </cellStyles>
  <dxfs count="5">
    <dxf>
      <fill>
        <patternFill patternType="solid">
          <fgColor rgb="FFC6EFCE"/>
        </patternFill>
      </fill>
    </dxf>
    <dxf>
      <fill>
        <patternFill patternType="solid">
          <fgColor rgb="FFF8CBAD"/>
        </patternFill>
      </fill>
    </dxf>
    <dxf>
      <font>
        <b/>
        <color rgb="FFC00000"/>
        <name val="Almarai"/>
      </font>
    </dxf>
    <dxf>
      <fill>
        <patternFill patternType="solid">
          <fgColor rgb="FFF8CBAD"/>
        </patternFill>
      </fill>
    </dxf>
    <dxf>
      <fill>
        <patternFill patternType="solid">
          <f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0</xdr:colOff>
      <xdr:row>0</xdr:row>
      <xdr:rowOff>0</xdr:rowOff>
    </xdr:from>
    <xdr:ext cx="2095500" cy="8001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976"/>
    <pageSetUpPr fitToPage="1"/>
  </sheetPr>
  <dimension ref="A1:C26"/>
  <sheetViews>
    <sheetView rightToLeft="1" tabSelected="1" workbookViewId="0"/>
  </sheetViews>
  <sheetFormatPr defaultRowHeight="13.8" x14ac:dyDescent="0.25"/>
  <cols>
    <col min="1" max="1" width="4" customWidth="1"/>
    <col min="2" max="2" width="34" customWidth="1"/>
    <col min="3" max="3" width="70" customWidth="1"/>
  </cols>
  <sheetData>
    <row r="1" spans="1:3" ht="22.8" x14ac:dyDescent="0.65">
      <c r="A1" s="1" t="s">
        <v>0</v>
      </c>
    </row>
    <row r="2" spans="1:3" ht="16.8" x14ac:dyDescent="0.5">
      <c r="A2" s="2" t="s">
        <v>1</v>
      </c>
    </row>
    <row r="4" spans="1:3" ht="18" x14ac:dyDescent="0.25">
      <c r="B4" s="3" t="s">
        <v>2</v>
      </c>
      <c r="C4" s="4">
        <v>46327</v>
      </c>
    </row>
    <row r="5" spans="1:3" ht="36" x14ac:dyDescent="0.25">
      <c r="B5" s="3" t="s">
        <v>3</v>
      </c>
      <c r="C5" s="5" t="s">
        <v>4</v>
      </c>
    </row>
    <row r="6" spans="1:3" ht="18" x14ac:dyDescent="0.25">
      <c r="B6" s="3" t="s">
        <v>5</v>
      </c>
      <c r="C6" s="5" t="s">
        <v>6</v>
      </c>
    </row>
    <row r="7" spans="1:3" ht="18" x14ac:dyDescent="0.25">
      <c r="B7" s="3" t="s">
        <v>7</v>
      </c>
      <c r="C7" s="5" t="s">
        <v>8</v>
      </c>
    </row>
    <row r="8" spans="1:3" ht="18" x14ac:dyDescent="0.25">
      <c r="B8" s="3" t="s">
        <v>9</v>
      </c>
      <c r="C8" s="6">
        <v>46327.333333333343</v>
      </c>
    </row>
    <row r="9" spans="1:3" ht="18" x14ac:dyDescent="0.25">
      <c r="B9" s="3" t="s">
        <v>10</v>
      </c>
      <c r="C9" s="6">
        <v>46716.666666666657</v>
      </c>
    </row>
    <row r="10" spans="1:3" ht="18" x14ac:dyDescent="0.25">
      <c r="B10" s="3" t="s">
        <v>11</v>
      </c>
      <c r="C10" s="6">
        <v>47094.666666666657</v>
      </c>
    </row>
    <row r="12" spans="1:3" ht="20.399999999999999" x14ac:dyDescent="0.6">
      <c r="B12" s="7" t="s">
        <v>12</v>
      </c>
    </row>
    <row r="13" spans="1:3" ht="40.049999999999997" customHeight="1" x14ac:dyDescent="0.55000000000000004">
      <c r="B13" s="8" t="s">
        <v>13</v>
      </c>
      <c r="C13" s="5" t="s">
        <v>14</v>
      </c>
    </row>
    <row r="14" spans="1:3" ht="40.049999999999997" customHeight="1" x14ac:dyDescent="0.55000000000000004">
      <c r="B14" s="8" t="s">
        <v>15</v>
      </c>
      <c r="C14" s="5" t="s">
        <v>16</v>
      </c>
    </row>
    <row r="15" spans="1:3" ht="40.049999999999997" customHeight="1" x14ac:dyDescent="0.55000000000000004">
      <c r="B15" s="8" t="s">
        <v>17</v>
      </c>
      <c r="C15" s="5" t="s">
        <v>18</v>
      </c>
    </row>
    <row r="16" spans="1:3" ht="40.049999999999997" customHeight="1" x14ac:dyDescent="0.55000000000000004">
      <c r="B16" s="8" t="s">
        <v>19</v>
      </c>
      <c r="C16" s="5" t="s">
        <v>20</v>
      </c>
    </row>
    <row r="17" spans="2:3" ht="40.049999999999997" customHeight="1" x14ac:dyDescent="0.55000000000000004">
      <c r="B17" s="8" t="s">
        <v>21</v>
      </c>
      <c r="C17" s="5" t="s">
        <v>22</v>
      </c>
    </row>
    <row r="18" spans="2:3" ht="40.049999999999997" customHeight="1" x14ac:dyDescent="0.55000000000000004">
      <c r="B18" s="8" t="s">
        <v>23</v>
      </c>
      <c r="C18" s="5" t="s">
        <v>24</v>
      </c>
    </row>
    <row r="20" spans="2:3" ht="20.399999999999999" x14ac:dyDescent="0.6">
      <c r="B20" s="7" t="s">
        <v>25</v>
      </c>
    </row>
    <row r="21" spans="2:3" ht="18" x14ac:dyDescent="0.55000000000000004">
      <c r="B21" s="9" t="s">
        <v>26</v>
      </c>
    </row>
    <row r="22" spans="2:3" ht="18" x14ac:dyDescent="0.55000000000000004">
      <c r="B22" s="10" t="s">
        <v>27</v>
      </c>
    </row>
    <row r="23" spans="2:3" ht="18" x14ac:dyDescent="0.55000000000000004">
      <c r="B23" s="11" t="s">
        <v>28</v>
      </c>
    </row>
    <row r="25" spans="2:3" ht="18" x14ac:dyDescent="0.55000000000000004">
      <c r="B25" s="12" t="s">
        <v>29</v>
      </c>
    </row>
    <row r="26" spans="2:3" ht="16.8" x14ac:dyDescent="0.5">
      <c r="B26" s="2" t="s">
        <v>30</v>
      </c>
    </row>
  </sheetData>
  <pageMargins left="0.75" right="0.75" top="1" bottom="1" header="0.5" footer="0.5"/>
  <pageSetup paperSize="9" fitToHeight="0" orientation="landscape"/>
  <headerFooter>
    <oddFooter>&amp;Lالمبدعون العرب للاستشارات الهندسية&amp;Cصفحة &amp;P من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976"/>
    <pageSetUpPr fitToPage="1"/>
  </sheetPr>
  <dimension ref="A1:U226"/>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12" customWidth="1"/>
    <col min="3" max="3" width="9" customWidth="1"/>
    <col min="4" max="4" width="22" customWidth="1"/>
    <col min="5" max="5" width="34" customWidth="1"/>
    <col min="6" max="6" width="38" customWidth="1"/>
    <col min="7" max="7" width="9" customWidth="1"/>
    <col min="8" max="8" width="18" customWidth="1"/>
    <col min="9" max="9" width="8" customWidth="1"/>
    <col min="10" max="10" width="13" customWidth="1"/>
    <col min="11" max="11" width="40" customWidth="1"/>
    <col min="12" max="12" width="16" customWidth="1"/>
    <col min="13" max="13" width="10" customWidth="1"/>
    <col min="14" max="14" width="8" customWidth="1"/>
    <col min="15" max="15" width="10" customWidth="1"/>
    <col min="16" max="16" width="12" customWidth="1"/>
    <col min="17" max="17" width="30" customWidth="1"/>
    <col min="18" max="18" width="12" customWidth="1"/>
    <col min="19" max="19" width="30" customWidth="1"/>
    <col min="20" max="20" width="13" customWidth="1"/>
    <col min="21" max="21" width="10" customWidth="1"/>
  </cols>
  <sheetData>
    <row r="1" spans="1:21" ht="22.8" x14ac:dyDescent="0.65">
      <c r="A1" s="1" t="s">
        <v>31</v>
      </c>
    </row>
    <row r="2" spans="1:21" ht="16.8" x14ac:dyDescent="0.5">
      <c r="A2" s="2" t="s">
        <v>32</v>
      </c>
    </row>
    <row r="4" spans="1:21" ht="43.95" customHeight="1" x14ac:dyDescent="0.25">
      <c r="A4" s="13" t="s">
        <v>33</v>
      </c>
      <c r="B4" s="13" t="s">
        <v>34</v>
      </c>
      <c r="C4" s="13" t="s">
        <v>35</v>
      </c>
      <c r="D4" s="13" t="s">
        <v>36</v>
      </c>
      <c r="E4" s="13" t="s">
        <v>37</v>
      </c>
      <c r="F4" s="13" t="s">
        <v>38</v>
      </c>
      <c r="G4" s="13" t="s">
        <v>39</v>
      </c>
      <c r="H4" s="13" t="s">
        <v>40</v>
      </c>
      <c r="I4" s="13" t="s">
        <v>41</v>
      </c>
      <c r="J4" s="13" t="s">
        <v>42</v>
      </c>
      <c r="K4" s="13" t="s">
        <v>43</v>
      </c>
      <c r="L4" s="13" t="s">
        <v>44</v>
      </c>
      <c r="M4" s="13" t="s">
        <v>45</v>
      </c>
      <c r="N4" s="13" t="s">
        <v>46</v>
      </c>
      <c r="O4" s="13" t="s">
        <v>47</v>
      </c>
      <c r="P4" s="13" t="s">
        <v>48</v>
      </c>
      <c r="Q4" s="13" t="s">
        <v>49</v>
      </c>
      <c r="R4" s="13" t="s">
        <v>50</v>
      </c>
      <c r="S4" s="13" t="s">
        <v>51</v>
      </c>
      <c r="T4" s="13" t="s">
        <v>52</v>
      </c>
      <c r="U4" s="13" t="s">
        <v>53</v>
      </c>
    </row>
    <row r="5" spans="1:21" ht="36" x14ac:dyDescent="0.25">
      <c r="A5" s="14">
        <v>1</v>
      </c>
      <c r="B5" s="14" t="s">
        <v>54</v>
      </c>
      <c r="C5" s="14" t="s">
        <v>55</v>
      </c>
      <c r="D5" s="5" t="s">
        <v>56</v>
      </c>
      <c r="E5" s="5" t="s">
        <v>57</v>
      </c>
      <c r="F5" s="5" t="s">
        <v>58</v>
      </c>
      <c r="G5" s="14" t="s">
        <v>59</v>
      </c>
      <c r="H5" s="5" t="s">
        <v>60</v>
      </c>
      <c r="I5" s="14" t="s">
        <v>61</v>
      </c>
      <c r="J5" s="5" t="s">
        <v>62</v>
      </c>
      <c r="K5" s="5" t="s">
        <v>63</v>
      </c>
      <c r="L5" s="5" t="s">
        <v>64</v>
      </c>
      <c r="M5" s="15">
        <f>SUMIFS(Topics!$F:$F,Topics!$B:$B,J5)</f>
        <v>19</v>
      </c>
      <c r="N5" s="15">
        <f>SUMIFS(Topics!$G:$G,Topics!$B:$B,J5)</f>
        <v>5</v>
      </c>
      <c r="O5" s="14" t="s">
        <v>65</v>
      </c>
      <c r="P5" s="14" t="s">
        <v>66</v>
      </c>
      <c r="Q5" s="5" t="s">
        <v>67</v>
      </c>
      <c r="R5" s="14" t="s">
        <v>68</v>
      </c>
      <c r="S5" s="5" t="s">
        <v>69</v>
      </c>
      <c r="T5" s="16">
        <f>IFERROR(INDEX(P6_Export!$C:$C,MATCH(B5,P6_Export!$A:$A,0)),"")</f>
        <v>46329.333333333343</v>
      </c>
      <c r="U5" s="15">
        <f>IFERROR(INDEX(P6_Export!$E:$E,MATCH(B5,P6_Export!$A:$A,0)),"")</f>
        <v>0</v>
      </c>
    </row>
    <row r="6" spans="1:21" ht="36" x14ac:dyDescent="0.25">
      <c r="A6" s="17">
        <v>2</v>
      </c>
      <c r="B6" s="17" t="s">
        <v>70</v>
      </c>
      <c r="C6" s="17" t="s">
        <v>55</v>
      </c>
      <c r="D6" s="18" t="s">
        <v>56</v>
      </c>
      <c r="E6" s="18" t="s">
        <v>71</v>
      </c>
      <c r="F6" s="18" t="s">
        <v>72</v>
      </c>
      <c r="G6" s="17" t="s">
        <v>73</v>
      </c>
      <c r="H6" s="18" t="s">
        <v>74</v>
      </c>
      <c r="I6" s="17" t="s">
        <v>61</v>
      </c>
      <c r="J6" s="18" t="s">
        <v>75</v>
      </c>
      <c r="K6" s="18" t="s">
        <v>76</v>
      </c>
      <c r="L6" s="18" t="s">
        <v>77</v>
      </c>
      <c r="M6" s="19">
        <f>SUMIFS(Topics!$F:$F,Topics!$B:$B,J6)</f>
        <v>39</v>
      </c>
      <c r="N6" s="19">
        <f>SUMIFS(Topics!$G:$G,Topics!$B:$B,J6)</f>
        <v>11</v>
      </c>
      <c r="O6" s="17" t="s">
        <v>78</v>
      </c>
      <c r="P6" s="17" t="s">
        <v>79</v>
      </c>
      <c r="Q6" s="18" t="s">
        <v>80</v>
      </c>
      <c r="R6" s="17" t="s">
        <v>81</v>
      </c>
      <c r="S6" s="18" t="s">
        <v>82</v>
      </c>
      <c r="T6" s="20">
        <f>IFERROR(INDEX(P6_Export!$C:$C,MATCH(B6,P6_Export!$A:$A,0)),"")</f>
        <v>46342.333333333343</v>
      </c>
      <c r="U6" s="19">
        <f>IFERROR(INDEX(P6_Export!$E:$E,MATCH(B6,P6_Export!$A:$A,0)),"")</f>
        <v>2</v>
      </c>
    </row>
    <row r="7" spans="1:21" ht="54" x14ac:dyDescent="0.25">
      <c r="A7" s="14">
        <v>3</v>
      </c>
      <c r="B7" s="14" t="s">
        <v>83</v>
      </c>
      <c r="C7" s="14" t="s">
        <v>55</v>
      </c>
      <c r="D7" s="5" t="s">
        <v>56</v>
      </c>
      <c r="E7" s="5" t="s">
        <v>84</v>
      </c>
      <c r="F7" s="5" t="s">
        <v>85</v>
      </c>
      <c r="G7" s="14" t="s">
        <v>59</v>
      </c>
      <c r="H7" s="5" t="s">
        <v>60</v>
      </c>
      <c r="I7" s="14" t="s">
        <v>61</v>
      </c>
      <c r="J7" s="5" t="s">
        <v>86</v>
      </c>
      <c r="K7" s="5" t="s">
        <v>87</v>
      </c>
      <c r="L7" s="5" t="s">
        <v>88</v>
      </c>
      <c r="M7" s="15">
        <f>SUMIFS(Topics!$F:$F,Topics!$B:$B,J7)</f>
        <v>23</v>
      </c>
      <c r="N7" s="15">
        <f>SUMIFS(Topics!$G:$G,Topics!$B:$B,J7)</f>
        <v>13</v>
      </c>
      <c r="O7" s="14" t="s">
        <v>89</v>
      </c>
      <c r="P7" s="14" t="s">
        <v>90</v>
      </c>
      <c r="Q7" s="5" t="s">
        <v>91</v>
      </c>
      <c r="R7" s="14" t="s">
        <v>92</v>
      </c>
      <c r="S7" s="5" t="s">
        <v>93</v>
      </c>
      <c r="T7" s="16">
        <f>IFERROR(INDEX(P6_Export!$C:$C,MATCH(B7,P6_Export!$A:$A,0)),"")</f>
        <v>46344.333333333343</v>
      </c>
      <c r="U7" s="15">
        <f>IFERROR(INDEX(P6_Export!$E:$E,MATCH(B7,P6_Export!$A:$A,0)),"")</f>
        <v>0</v>
      </c>
    </row>
    <row r="8" spans="1:21" ht="90" x14ac:dyDescent="0.25">
      <c r="A8" s="17">
        <v>4</v>
      </c>
      <c r="B8" s="17" t="s">
        <v>94</v>
      </c>
      <c r="C8" s="17" t="s">
        <v>55</v>
      </c>
      <c r="D8" s="18" t="s">
        <v>56</v>
      </c>
      <c r="E8" s="18" t="s">
        <v>95</v>
      </c>
      <c r="F8" s="18" t="s">
        <v>96</v>
      </c>
      <c r="G8" s="17" t="s">
        <v>97</v>
      </c>
      <c r="H8" s="18" t="s">
        <v>98</v>
      </c>
      <c r="I8" s="17" t="s">
        <v>61</v>
      </c>
      <c r="J8" s="18" t="s">
        <v>99</v>
      </c>
      <c r="K8" s="18" t="s">
        <v>100</v>
      </c>
      <c r="L8" s="18" t="s">
        <v>101</v>
      </c>
      <c r="M8" s="19">
        <f>SUMIFS(Topics!$F:$F,Topics!$B:$B,J8)</f>
        <v>33</v>
      </c>
      <c r="N8" s="19">
        <f>SUMIFS(Topics!$G:$G,Topics!$B:$B,J8)</f>
        <v>4</v>
      </c>
      <c r="O8" s="17" t="s">
        <v>102</v>
      </c>
      <c r="P8" s="17" t="s">
        <v>103</v>
      </c>
      <c r="Q8" s="18" t="s">
        <v>104</v>
      </c>
      <c r="R8" s="17" t="s">
        <v>105</v>
      </c>
      <c r="S8" s="18" t="s">
        <v>106</v>
      </c>
      <c r="T8" s="20">
        <f>IFERROR(INDEX(P6_Export!$C:$C,MATCH(B8,P6_Export!$A:$A,0)),"")</f>
        <v>46350.333333333343</v>
      </c>
      <c r="U8" s="19">
        <f>IFERROR(INDEX(P6_Export!$E:$E,MATCH(B8,P6_Export!$A:$A,0)),"")</f>
        <v>236</v>
      </c>
    </row>
    <row r="9" spans="1:21" ht="126" x14ac:dyDescent="0.25">
      <c r="A9" s="14">
        <v>5</v>
      </c>
      <c r="B9" s="14" t="s">
        <v>107</v>
      </c>
      <c r="C9" s="14" t="s">
        <v>55</v>
      </c>
      <c r="D9" s="5" t="s">
        <v>56</v>
      </c>
      <c r="E9" s="5" t="s">
        <v>108</v>
      </c>
      <c r="F9" s="5" t="s">
        <v>109</v>
      </c>
      <c r="G9" s="14" t="s">
        <v>110</v>
      </c>
      <c r="H9" s="5" t="s">
        <v>111</v>
      </c>
      <c r="I9" s="14" t="s">
        <v>61</v>
      </c>
      <c r="J9" s="5" t="s">
        <v>112</v>
      </c>
      <c r="K9" s="5" t="s">
        <v>113</v>
      </c>
      <c r="L9" s="5" t="s">
        <v>114</v>
      </c>
      <c r="M9" s="15">
        <f>SUMIFS(Topics!$F:$F,Topics!$B:$B,J9)</f>
        <v>40</v>
      </c>
      <c r="N9" s="15">
        <f>SUMIFS(Topics!$G:$G,Topics!$B:$B,J9)</f>
        <v>5</v>
      </c>
      <c r="O9" s="14" t="s">
        <v>115</v>
      </c>
      <c r="P9" s="14" t="s">
        <v>116</v>
      </c>
      <c r="Q9" s="5" t="s">
        <v>117</v>
      </c>
      <c r="R9" s="14" t="s">
        <v>118</v>
      </c>
      <c r="S9" s="5" t="s">
        <v>119</v>
      </c>
      <c r="T9" s="16">
        <f>IFERROR(INDEX(P6_Export!$C:$C,MATCH(B9,P6_Export!$A:$A,0)),"")</f>
        <v>46338.333333333343</v>
      </c>
      <c r="U9" s="15">
        <f>IFERROR(INDEX(P6_Export!$E:$E,MATCH(B9,P6_Export!$A:$A,0)),"")</f>
        <v>29</v>
      </c>
    </row>
    <row r="10" spans="1:21" ht="54" x14ac:dyDescent="0.25">
      <c r="A10" s="17">
        <v>6</v>
      </c>
      <c r="B10" s="17" t="s">
        <v>120</v>
      </c>
      <c r="C10" s="17" t="s">
        <v>55</v>
      </c>
      <c r="D10" s="18" t="s">
        <v>56</v>
      </c>
      <c r="E10" s="18" t="s">
        <v>121</v>
      </c>
      <c r="F10" s="18" t="s">
        <v>122</v>
      </c>
      <c r="G10" s="17" t="s">
        <v>123</v>
      </c>
      <c r="H10" s="18" t="s">
        <v>124</v>
      </c>
      <c r="I10" s="17" t="s">
        <v>61</v>
      </c>
      <c r="J10" s="18" t="s">
        <v>125</v>
      </c>
      <c r="K10" s="18" t="s">
        <v>126</v>
      </c>
      <c r="L10" s="18" t="s">
        <v>127</v>
      </c>
      <c r="M10" s="19">
        <f>SUMIFS(Topics!$F:$F,Topics!$B:$B,J10)</f>
        <v>31</v>
      </c>
      <c r="N10" s="19">
        <f>SUMIFS(Topics!$G:$G,Topics!$B:$B,J10)</f>
        <v>15</v>
      </c>
      <c r="O10" s="17" t="s">
        <v>128</v>
      </c>
      <c r="P10" s="17" t="s">
        <v>129</v>
      </c>
      <c r="Q10" s="18" t="s">
        <v>130</v>
      </c>
      <c r="R10" s="17" t="s">
        <v>131</v>
      </c>
      <c r="S10" s="18" t="s">
        <v>132</v>
      </c>
      <c r="T10" s="20">
        <f>IFERROR(INDEX(P6_Export!$C:$C,MATCH(B10,P6_Export!$A:$A,0)),"")</f>
        <v>46355.333333333343</v>
      </c>
      <c r="U10" s="19">
        <f>IFERROR(INDEX(P6_Export!$E:$E,MATCH(B10,P6_Export!$A:$A,0)),"")</f>
        <v>53</v>
      </c>
    </row>
    <row r="11" spans="1:21" ht="36" x14ac:dyDescent="0.25">
      <c r="A11" s="14">
        <v>7</v>
      </c>
      <c r="B11" s="14" t="s">
        <v>133</v>
      </c>
      <c r="C11" s="14" t="s">
        <v>134</v>
      </c>
      <c r="D11" s="5" t="s">
        <v>135</v>
      </c>
      <c r="E11" s="5" t="s">
        <v>136</v>
      </c>
      <c r="F11" s="5" t="s">
        <v>137</v>
      </c>
      <c r="G11" s="14" t="s">
        <v>59</v>
      </c>
      <c r="H11" s="5" t="s">
        <v>60</v>
      </c>
      <c r="I11" s="14" t="s">
        <v>61</v>
      </c>
      <c r="J11" s="5" t="s">
        <v>138</v>
      </c>
      <c r="K11" s="5" t="s">
        <v>139</v>
      </c>
      <c r="L11" s="5" t="s">
        <v>140</v>
      </c>
      <c r="M11" s="15">
        <f>SUMIFS(Topics!$F:$F,Topics!$B:$B,J11)</f>
        <v>12</v>
      </c>
      <c r="N11" s="15">
        <f>SUMIFS(Topics!$G:$G,Topics!$B:$B,J11)</f>
        <v>5</v>
      </c>
      <c r="O11" s="14" t="s">
        <v>141</v>
      </c>
      <c r="P11" s="14" t="s">
        <v>92</v>
      </c>
      <c r="Q11" s="5" t="s">
        <v>93</v>
      </c>
      <c r="R11" s="14" t="s">
        <v>142</v>
      </c>
      <c r="S11" s="5" t="s">
        <v>143</v>
      </c>
      <c r="T11" s="16">
        <f>IFERROR(INDEX(P6_Export!$C:$C,MATCH(B11,P6_Export!$A:$A,0)),"")</f>
        <v>46348.333333333343</v>
      </c>
      <c r="U11" s="15">
        <f>IFERROR(INDEX(P6_Export!$E:$E,MATCH(B11,P6_Export!$A:$A,0)),"")</f>
        <v>0</v>
      </c>
    </row>
    <row r="12" spans="1:21" ht="54" x14ac:dyDescent="0.25">
      <c r="A12" s="17">
        <v>8</v>
      </c>
      <c r="B12" s="17" t="s">
        <v>144</v>
      </c>
      <c r="C12" s="17" t="s">
        <v>134</v>
      </c>
      <c r="D12" s="18" t="s">
        <v>135</v>
      </c>
      <c r="E12" s="18" t="s">
        <v>145</v>
      </c>
      <c r="F12" s="18" t="s">
        <v>146</v>
      </c>
      <c r="G12" s="17" t="s">
        <v>147</v>
      </c>
      <c r="H12" s="18" t="s">
        <v>148</v>
      </c>
      <c r="I12" s="17" t="s">
        <v>61</v>
      </c>
      <c r="J12" s="18" t="s">
        <v>149</v>
      </c>
      <c r="K12" s="18" t="s">
        <v>150</v>
      </c>
      <c r="L12" s="18" t="s">
        <v>151</v>
      </c>
      <c r="M12" s="19">
        <f>SUMIFS(Topics!$F:$F,Topics!$B:$B,J12)</f>
        <v>50</v>
      </c>
      <c r="N12" s="19">
        <f>SUMIFS(Topics!$G:$G,Topics!$B:$B,J12)</f>
        <v>23</v>
      </c>
      <c r="O12" s="17" t="s">
        <v>152</v>
      </c>
      <c r="P12" s="17" t="s">
        <v>153</v>
      </c>
      <c r="Q12" s="18" t="s">
        <v>154</v>
      </c>
      <c r="R12" s="17" t="s">
        <v>155</v>
      </c>
      <c r="S12" s="18" t="s">
        <v>156</v>
      </c>
      <c r="T12" s="20">
        <f>IFERROR(INDEX(P6_Export!$C:$C,MATCH(B12,P6_Export!$A:$A,0)),"")</f>
        <v>46358.333333333343</v>
      </c>
      <c r="U12" s="19">
        <f>IFERROR(INDEX(P6_Export!$E:$E,MATCH(B12,P6_Export!$A:$A,0)),"")</f>
        <v>0</v>
      </c>
    </row>
    <row r="13" spans="1:21" ht="36" x14ac:dyDescent="0.25">
      <c r="A13" s="14">
        <v>9</v>
      </c>
      <c r="B13" s="14" t="s">
        <v>157</v>
      </c>
      <c r="C13" s="14" t="s">
        <v>134</v>
      </c>
      <c r="D13" s="5" t="s">
        <v>135</v>
      </c>
      <c r="E13" s="5" t="s">
        <v>158</v>
      </c>
      <c r="F13" s="5" t="s">
        <v>159</v>
      </c>
      <c r="G13" s="14" t="s">
        <v>147</v>
      </c>
      <c r="H13" s="5" t="s">
        <v>148</v>
      </c>
      <c r="I13" s="14" t="s">
        <v>61</v>
      </c>
      <c r="J13" s="5" t="s">
        <v>160</v>
      </c>
      <c r="K13" s="5" t="s">
        <v>161</v>
      </c>
      <c r="L13" s="5" t="s">
        <v>162</v>
      </c>
      <c r="M13" s="15">
        <f>SUMIFS(Topics!$F:$F,Topics!$B:$B,J13)</f>
        <v>22</v>
      </c>
      <c r="N13" s="15">
        <f>SUMIFS(Topics!$G:$G,Topics!$B:$B,J13)</f>
        <v>9</v>
      </c>
      <c r="O13" s="14" t="s">
        <v>163</v>
      </c>
      <c r="P13" s="14" t="s">
        <v>164</v>
      </c>
      <c r="Q13" s="5" t="s">
        <v>165</v>
      </c>
      <c r="R13" s="14" t="s">
        <v>166</v>
      </c>
      <c r="S13" s="5" t="s">
        <v>167</v>
      </c>
      <c r="T13" s="16">
        <f>IFERROR(INDEX(P6_Export!$C:$C,MATCH(B13,P6_Export!$A:$A,0)),"")</f>
        <v>46366.333333333343</v>
      </c>
      <c r="U13" s="15">
        <f>IFERROR(INDEX(P6_Export!$E:$E,MATCH(B13,P6_Export!$A:$A,0)),"")</f>
        <v>0</v>
      </c>
    </row>
    <row r="14" spans="1:21" ht="18" x14ac:dyDescent="0.25">
      <c r="A14" s="17">
        <v>10</v>
      </c>
      <c r="B14" s="17" t="s">
        <v>168</v>
      </c>
      <c r="C14" s="17" t="s">
        <v>134</v>
      </c>
      <c r="D14" s="18" t="s">
        <v>135</v>
      </c>
      <c r="E14" s="18" t="s">
        <v>169</v>
      </c>
      <c r="F14" s="18" t="s">
        <v>170</v>
      </c>
      <c r="G14" s="17" t="s">
        <v>147</v>
      </c>
      <c r="H14" s="18" t="s">
        <v>148</v>
      </c>
      <c r="I14" s="17" t="s">
        <v>61</v>
      </c>
      <c r="J14" s="18" t="s">
        <v>171</v>
      </c>
      <c r="K14" s="18" t="s">
        <v>172</v>
      </c>
      <c r="L14" s="18" t="s">
        <v>173</v>
      </c>
      <c r="M14" s="19">
        <f>SUMIFS(Topics!$F:$F,Topics!$B:$B,J14)</f>
        <v>15</v>
      </c>
      <c r="N14" s="19">
        <f>SUMIFS(Topics!$G:$G,Topics!$B:$B,J14)</f>
        <v>1</v>
      </c>
      <c r="O14" s="17" t="s">
        <v>174</v>
      </c>
      <c r="P14" s="17" t="s">
        <v>166</v>
      </c>
      <c r="Q14" s="18" t="s">
        <v>167</v>
      </c>
      <c r="R14" s="17" t="s">
        <v>175</v>
      </c>
      <c r="S14" s="18" t="s">
        <v>176</v>
      </c>
      <c r="T14" s="20">
        <f>IFERROR(INDEX(P6_Export!$C:$C,MATCH(B14,P6_Export!$A:$A,0)),"")</f>
        <v>46369.333333333343</v>
      </c>
      <c r="U14" s="19">
        <f>IFERROR(INDEX(P6_Export!$E:$E,MATCH(B14,P6_Export!$A:$A,0)),"")</f>
        <v>0</v>
      </c>
    </row>
    <row r="15" spans="1:21" ht="36" x14ac:dyDescent="0.25">
      <c r="A15" s="14">
        <v>11</v>
      </c>
      <c r="B15" s="14" t="s">
        <v>177</v>
      </c>
      <c r="C15" s="14" t="s">
        <v>134</v>
      </c>
      <c r="D15" s="5" t="s">
        <v>135</v>
      </c>
      <c r="E15" s="5" t="s">
        <v>178</v>
      </c>
      <c r="F15" s="5" t="s">
        <v>179</v>
      </c>
      <c r="G15" s="14" t="s">
        <v>180</v>
      </c>
      <c r="H15" s="5" t="s">
        <v>181</v>
      </c>
      <c r="I15" s="14" t="s">
        <v>61</v>
      </c>
      <c r="J15" s="5" t="s">
        <v>182</v>
      </c>
      <c r="K15" s="5" t="s">
        <v>183</v>
      </c>
      <c r="L15" s="5" t="s">
        <v>184</v>
      </c>
      <c r="M15" s="15">
        <f>SUMIFS(Topics!$F:$F,Topics!$B:$B,J15)</f>
        <v>37</v>
      </c>
      <c r="N15" s="15">
        <f>SUMIFS(Topics!$G:$G,Topics!$B:$B,J15)</f>
        <v>9</v>
      </c>
      <c r="O15" s="14" t="s">
        <v>185</v>
      </c>
      <c r="P15" s="14" t="s">
        <v>175</v>
      </c>
      <c r="Q15" s="5" t="s">
        <v>176</v>
      </c>
      <c r="R15" s="14" t="s">
        <v>186</v>
      </c>
      <c r="S15" s="5" t="s">
        <v>187</v>
      </c>
      <c r="T15" s="16">
        <f>IFERROR(INDEX(P6_Export!$C:$C,MATCH(B15,P6_Export!$A:$A,0)),"")</f>
        <v>46372.333333333343</v>
      </c>
      <c r="U15" s="15">
        <f>IFERROR(INDEX(P6_Export!$E:$E,MATCH(B15,P6_Export!$A:$A,0)),"")</f>
        <v>0</v>
      </c>
    </row>
    <row r="16" spans="1:21" ht="18" x14ac:dyDescent="0.25">
      <c r="A16" s="17">
        <v>12</v>
      </c>
      <c r="B16" s="17" t="s">
        <v>188</v>
      </c>
      <c r="C16" s="17" t="s">
        <v>134</v>
      </c>
      <c r="D16" s="18" t="s">
        <v>135</v>
      </c>
      <c r="E16" s="18" t="s">
        <v>189</v>
      </c>
      <c r="F16" s="18" t="s">
        <v>190</v>
      </c>
      <c r="G16" s="17" t="s">
        <v>180</v>
      </c>
      <c r="H16" s="18" t="s">
        <v>181</v>
      </c>
      <c r="I16" s="17" t="s">
        <v>61</v>
      </c>
      <c r="J16" s="18" t="s">
        <v>191</v>
      </c>
      <c r="K16" s="18" t="s">
        <v>192</v>
      </c>
      <c r="L16" s="18" t="s">
        <v>193</v>
      </c>
      <c r="M16" s="19">
        <f>SUMIFS(Topics!$F:$F,Topics!$B:$B,J16)</f>
        <v>31</v>
      </c>
      <c r="N16" s="19">
        <f>SUMIFS(Topics!$G:$G,Topics!$B:$B,J16)</f>
        <v>11</v>
      </c>
      <c r="O16" s="17" t="s">
        <v>194</v>
      </c>
      <c r="P16" s="17" t="s">
        <v>195</v>
      </c>
      <c r="Q16" s="18" t="s">
        <v>196</v>
      </c>
      <c r="R16" s="17" t="s">
        <v>197</v>
      </c>
      <c r="S16" s="18" t="s">
        <v>198</v>
      </c>
      <c r="T16" s="20">
        <f>IFERROR(INDEX(P6_Export!$C:$C,MATCH(B16,P6_Export!$A:$A,0)),"")</f>
        <v>46379.333333333343</v>
      </c>
      <c r="U16" s="19">
        <f>IFERROR(INDEX(P6_Export!$E:$E,MATCH(B16,P6_Export!$A:$A,0)),"")</f>
        <v>0</v>
      </c>
    </row>
    <row r="17" spans="1:21" ht="54" x14ac:dyDescent="0.25">
      <c r="A17" s="14">
        <v>13</v>
      </c>
      <c r="B17" s="14" t="s">
        <v>199</v>
      </c>
      <c r="C17" s="14" t="s">
        <v>134</v>
      </c>
      <c r="D17" s="5" t="s">
        <v>135</v>
      </c>
      <c r="E17" s="5" t="s">
        <v>200</v>
      </c>
      <c r="F17" s="5" t="s">
        <v>201</v>
      </c>
      <c r="G17" s="14" t="s">
        <v>202</v>
      </c>
      <c r="H17" s="5" t="s">
        <v>203</v>
      </c>
      <c r="I17" s="14" t="s">
        <v>61</v>
      </c>
      <c r="J17" s="5" t="s">
        <v>204</v>
      </c>
      <c r="K17" s="5" t="s">
        <v>205</v>
      </c>
      <c r="L17" s="5" t="s">
        <v>206</v>
      </c>
      <c r="M17" s="15">
        <f>SUMIFS(Topics!$F:$F,Topics!$B:$B,J17)</f>
        <v>80</v>
      </c>
      <c r="N17" s="15">
        <f>SUMIFS(Topics!$G:$G,Topics!$B:$B,J17)</f>
        <v>64</v>
      </c>
      <c r="O17" s="14" t="s">
        <v>207</v>
      </c>
      <c r="P17" s="14" t="s">
        <v>197</v>
      </c>
      <c r="Q17" s="5" t="s">
        <v>198</v>
      </c>
      <c r="R17" s="14" t="s">
        <v>208</v>
      </c>
      <c r="S17" s="5" t="s">
        <v>209</v>
      </c>
      <c r="T17" s="16">
        <f>IFERROR(INDEX(P6_Export!$C:$C,MATCH(B17,P6_Export!$A:$A,0)),"")</f>
        <v>46387.333333333343</v>
      </c>
      <c r="U17" s="15">
        <f>IFERROR(INDEX(P6_Export!$E:$E,MATCH(B17,P6_Export!$A:$A,0)),"")</f>
        <v>0</v>
      </c>
    </row>
    <row r="18" spans="1:21" ht="90" x14ac:dyDescent="0.25">
      <c r="A18" s="17">
        <v>14</v>
      </c>
      <c r="B18" s="17" t="s">
        <v>208</v>
      </c>
      <c r="C18" s="17" t="s">
        <v>134</v>
      </c>
      <c r="D18" s="18" t="s">
        <v>135</v>
      </c>
      <c r="E18" s="18" t="s">
        <v>209</v>
      </c>
      <c r="F18" s="18" t="s">
        <v>210</v>
      </c>
      <c r="G18" s="17" t="s">
        <v>110</v>
      </c>
      <c r="H18" s="18" t="s">
        <v>111</v>
      </c>
      <c r="I18" s="17" t="s">
        <v>61</v>
      </c>
      <c r="J18" s="18" t="s">
        <v>211</v>
      </c>
      <c r="K18" s="18" t="s">
        <v>212</v>
      </c>
      <c r="L18" s="18" t="s">
        <v>213</v>
      </c>
      <c r="M18" s="19">
        <f>SUMIFS(Topics!$F:$F,Topics!$B:$B,J18)</f>
        <v>104</v>
      </c>
      <c r="N18" s="19">
        <f>SUMIFS(Topics!$G:$G,Topics!$B:$B,J18)</f>
        <v>21</v>
      </c>
      <c r="O18" s="17" t="s">
        <v>214</v>
      </c>
      <c r="P18" s="17" t="s">
        <v>199</v>
      </c>
      <c r="Q18" s="18" t="s">
        <v>200</v>
      </c>
      <c r="R18" s="17" t="s">
        <v>215</v>
      </c>
      <c r="S18" s="18" t="s">
        <v>216</v>
      </c>
      <c r="T18" s="20">
        <f>IFERROR(INDEX(P6_Export!$C:$C,MATCH(B18,P6_Export!$A:$A,0)),"")</f>
        <v>46389.333333333343</v>
      </c>
      <c r="U18" s="19">
        <f>IFERROR(INDEX(P6_Export!$E:$E,MATCH(B18,P6_Export!$A:$A,0)),"")</f>
        <v>0</v>
      </c>
    </row>
    <row r="19" spans="1:21" ht="72" x14ac:dyDescent="0.25">
      <c r="A19" s="14">
        <v>15</v>
      </c>
      <c r="B19" s="14" t="s">
        <v>217</v>
      </c>
      <c r="C19" s="14" t="s">
        <v>134</v>
      </c>
      <c r="D19" s="5" t="s">
        <v>135</v>
      </c>
      <c r="E19" s="5" t="s">
        <v>218</v>
      </c>
      <c r="F19" s="5" t="s">
        <v>219</v>
      </c>
      <c r="G19" s="14" t="s">
        <v>110</v>
      </c>
      <c r="H19" s="5" t="s">
        <v>111</v>
      </c>
      <c r="I19" s="14" t="s">
        <v>220</v>
      </c>
      <c r="J19" s="5" t="s">
        <v>221</v>
      </c>
      <c r="K19" s="5" t="s">
        <v>222</v>
      </c>
      <c r="L19" s="5" t="s">
        <v>223</v>
      </c>
      <c r="M19" s="15">
        <f>SUMIFS(Topics!$F:$F,Topics!$B:$B,J19)</f>
        <v>24</v>
      </c>
      <c r="N19" s="15">
        <f>SUMIFS(Topics!$G:$G,Topics!$B:$B,J19)</f>
        <v>4</v>
      </c>
      <c r="O19" s="14" t="s">
        <v>224</v>
      </c>
      <c r="P19" s="14" t="s">
        <v>215</v>
      </c>
      <c r="Q19" s="5" t="s">
        <v>216</v>
      </c>
      <c r="R19" s="14" t="s">
        <v>225</v>
      </c>
      <c r="S19" s="5" t="s">
        <v>226</v>
      </c>
      <c r="T19" s="16">
        <f>IFERROR(INDEX(P6_Export!$C:$C,MATCH(B19,P6_Export!$A:$A,0)),"")</f>
        <v>46391.666666666657</v>
      </c>
      <c r="U19" s="15">
        <f>IFERROR(INDEX(P6_Export!$E:$E,MATCH(B19,P6_Export!$A:$A,0)),"")</f>
        <v>0</v>
      </c>
    </row>
    <row r="20" spans="1:21" ht="36" x14ac:dyDescent="0.25">
      <c r="A20" s="17">
        <v>16</v>
      </c>
      <c r="B20" s="17" t="s">
        <v>227</v>
      </c>
      <c r="C20" s="17" t="s">
        <v>134</v>
      </c>
      <c r="D20" s="18" t="s">
        <v>135</v>
      </c>
      <c r="E20" s="18" t="s">
        <v>228</v>
      </c>
      <c r="F20" s="18" t="s">
        <v>229</v>
      </c>
      <c r="G20" s="17" t="s">
        <v>202</v>
      </c>
      <c r="H20" s="18" t="s">
        <v>203</v>
      </c>
      <c r="I20" s="17" t="s">
        <v>61</v>
      </c>
      <c r="J20" s="18" t="s">
        <v>230</v>
      </c>
      <c r="K20" s="18" t="s">
        <v>231</v>
      </c>
      <c r="L20" s="18" t="s">
        <v>232</v>
      </c>
      <c r="M20" s="19">
        <f>SUMIFS(Topics!$F:$F,Topics!$B:$B,J20)</f>
        <v>42</v>
      </c>
      <c r="N20" s="19">
        <f>SUMIFS(Topics!$G:$G,Topics!$B:$B,J20)</f>
        <v>23</v>
      </c>
      <c r="O20" s="17" t="s">
        <v>233</v>
      </c>
      <c r="P20" s="17" t="s">
        <v>225</v>
      </c>
      <c r="Q20" s="18" t="s">
        <v>226</v>
      </c>
      <c r="R20" s="17" t="s">
        <v>234</v>
      </c>
      <c r="S20" s="18" t="s">
        <v>235</v>
      </c>
      <c r="T20" s="20">
        <f>IFERROR(INDEX(P6_Export!$C:$C,MATCH(B20,P6_Export!$A:$A,0)),"")</f>
        <v>46396.333333333343</v>
      </c>
      <c r="U20" s="19">
        <f>IFERROR(INDEX(P6_Export!$E:$E,MATCH(B20,P6_Export!$A:$A,0)),"")</f>
        <v>0</v>
      </c>
    </row>
    <row r="21" spans="1:21" ht="54" x14ac:dyDescent="0.25">
      <c r="A21" s="14">
        <v>17</v>
      </c>
      <c r="B21" s="14" t="s">
        <v>236</v>
      </c>
      <c r="C21" s="14" t="s">
        <v>134</v>
      </c>
      <c r="D21" s="5" t="s">
        <v>135</v>
      </c>
      <c r="E21" s="5" t="s">
        <v>237</v>
      </c>
      <c r="F21" s="5" t="s">
        <v>238</v>
      </c>
      <c r="G21" s="14" t="s">
        <v>239</v>
      </c>
      <c r="H21" s="5" t="s">
        <v>240</v>
      </c>
      <c r="I21" s="14" t="s">
        <v>61</v>
      </c>
      <c r="J21" s="5" t="s">
        <v>241</v>
      </c>
      <c r="K21" s="5" t="s">
        <v>242</v>
      </c>
      <c r="L21" s="5" t="s">
        <v>243</v>
      </c>
      <c r="M21" s="15">
        <f>SUMIFS(Topics!$F:$F,Topics!$B:$B,J21)</f>
        <v>35</v>
      </c>
      <c r="N21" s="15">
        <f>SUMIFS(Topics!$G:$G,Topics!$B:$B,J21)</f>
        <v>14</v>
      </c>
      <c r="O21" s="14" t="s">
        <v>244</v>
      </c>
      <c r="P21" s="14" t="s">
        <v>245</v>
      </c>
      <c r="Q21" s="5" t="s">
        <v>246</v>
      </c>
      <c r="R21" s="14" t="s">
        <v>247</v>
      </c>
      <c r="S21" s="5" t="s">
        <v>248</v>
      </c>
      <c r="T21" s="16">
        <f>IFERROR(INDEX(P6_Export!$C:$C,MATCH(B21,P6_Export!$A:$A,0)),"")</f>
        <v>46403.333333333343</v>
      </c>
      <c r="U21" s="15">
        <f>IFERROR(INDEX(P6_Export!$E:$E,MATCH(B21,P6_Export!$A:$A,0)),"")</f>
        <v>0</v>
      </c>
    </row>
    <row r="22" spans="1:21" ht="18" x14ac:dyDescent="0.25">
      <c r="A22" s="17">
        <v>18</v>
      </c>
      <c r="B22" s="17" t="s">
        <v>249</v>
      </c>
      <c r="C22" s="17" t="s">
        <v>134</v>
      </c>
      <c r="D22" s="18" t="s">
        <v>135</v>
      </c>
      <c r="E22" s="18" t="s">
        <v>250</v>
      </c>
      <c r="F22" s="18" t="s">
        <v>251</v>
      </c>
      <c r="G22" s="17" t="s">
        <v>180</v>
      </c>
      <c r="H22" s="18" t="s">
        <v>181</v>
      </c>
      <c r="I22" s="17" t="s">
        <v>61</v>
      </c>
      <c r="J22" s="18" t="s">
        <v>252</v>
      </c>
      <c r="K22" s="18" t="s">
        <v>253</v>
      </c>
      <c r="L22" s="18" t="s">
        <v>254</v>
      </c>
      <c r="M22" s="19">
        <f>SUMIFS(Topics!$F:$F,Topics!$B:$B,J22)</f>
        <v>39</v>
      </c>
      <c r="N22" s="19">
        <f>SUMIFS(Topics!$G:$G,Topics!$B:$B,J22)</f>
        <v>19</v>
      </c>
      <c r="O22" s="17" t="s">
        <v>255</v>
      </c>
      <c r="P22" s="17" t="s">
        <v>247</v>
      </c>
      <c r="Q22" s="18" t="s">
        <v>248</v>
      </c>
      <c r="R22" s="17" t="s">
        <v>256</v>
      </c>
      <c r="S22" s="18" t="s">
        <v>257</v>
      </c>
      <c r="T22" s="20">
        <f>IFERROR(INDEX(P6_Export!$C:$C,MATCH(B22,P6_Export!$A:$A,0)),"")</f>
        <v>46408.333333333343</v>
      </c>
      <c r="U22" s="19">
        <f>IFERROR(INDEX(P6_Export!$E:$E,MATCH(B22,P6_Export!$A:$A,0)),"")</f>
        <v>0</v>
      </c>
    </row>
    <row r="23" spans="1:21" ht="18" x14ac:dyDescent="0.25">
      <c r="A23" s="14">
        <v>19</v>
      </c>
      <c r="B23" s="14" t="s">
        <v>258</v>
      </c>
      <c r="C23" s="14" t="s">
        <v>134</v>
      </c>
      <c r="D23" s="5" t="s">
        <v>135</v>
      </c>
      <c r="E23" s="5" t="s">
        <v>259</v>
      </c>
      <c r="F23" s="5" t="s">
        <v>260</v>
      </c>
      <c r="G23" s="14" t="s">
        <v>202</v>
      </c>
      <c r="H23" s="5" t="s">
        <v>203</v>
      </c>
      <c r="I23" s="14" t="s">
        <v>61</v>
      </c>
      <c r="J23" s="5" t="s">
        <v>261</v>
      </c>
      <c r="K23" s="5" t="s">
        <v>262</v>
      </c>
      <c r="L23" s="5" t="s">
        <v>263</v>
      </c>
      <c r="M23" s="15">
        <f>SUMIFS(Topics!$F:$F,Topics!$B:$B,J23)</f>
        <v>36</v>
      </c>
      <c r="N23" s="15">
        <f>SUMIFS(Topics!$G:$G,Topics!$B:$B,J23)</f>
        <v>24</v>
      </c>
      <c r="O23" s="14" t="s">
        <v>264</v>
      </c>
      <c r="P23" s="14" t="s">
        <v>256</v>
      </c>
      <c r="Q23" s="5" t="s">
        <v>257</v>
      </c>
      <c r="R23" s="14" t="s">
        <v>265</v>
      </c>
      <c r="S23" s="5" t="s">
        <v>266</v>
      </c>
      <c r="T23" s="16">
        <f>IFERROR(INDEX(P6_Export!$C:$C,MATCH(B23,P6_Export!$A:$A,0)),"")</f>
        <v>46414.333333333343</v>
      </c>
      <c r="U23" s="15">
        <f>IFERROR(INDEX(P6_Export!$E:$E,MATCH(B23,P6_Export!$A:$A,0)),"")</f>
        <v>0</v>
      </c>
    </row>
    <row r="24" spans="1:21" ht="36" x14ac:dyDescent="0.25">
      <c r="A24" s="17">
        <v>20</v>
      </c>
      <c r="B24" s="17" t="s">
        <v>265</v>
      </c>
      <c r="C24" s="17" t="s">
        <v>134</v>
      </c>
      <c r="D24" s="18" t="s">
        <v>135</v>
      </c>
      <c r="E24" s="18" t="s">
        <v>266</v>
      </c>
      <c r="F24" s="18" t="s">
        <v>267</v>
      </c>
      <c r="G24" s="17" t="s">
        <v>110</v>
      </c>
      <c r="H24" s="18" t="s">
        <v>111</v>
      </c>
      <c r="I24" s="17" t="s">
        <v>61</v>
      </c>
      <c r="J24" s="18" t="s">
        <v>268</v>
      </c>
      <c r="K24" s="18" t="s">
        <v>269</v>
      </c>
      <c r="L24" s="18" t="s">
        <v>270</v>
      </c>
      <c r="M24" s="19">
        <f>SUMIFS(Topics!$F:$F,Topics!$B:$B,J24)</f>
        <v>48</v>
      </c>
      <c r="N24" s="19">
        <f>SUMIFS(Topics!$G:$G,Topics!$B:$B,J24)</f>
        <v>9</v>
      </c>
      <c r="O24" s="17" t="s">
        <v>271</v>
      </c>
      <c r="P24" s="17" t="s">
        <v>258</v>
      </c>
      <c r="Q24" s="18" t="s">
        <v>259</v>
      </c>
      <c r="R24" s="17" t="s">
        <v>272</v>
      </c>
      <c r="S24" s="18" t="s">
        <v>273</v>
      </c>
      <c r="T24" s="20">
        <f>IFERROR(INDEX(P6_Export!$C:$C,MATCH(B24,P6_Export!$A:$A,0)),"")</f>
        <v>46415.333333333343</v>
      </c>
      <c r="U24" s="19">
        <f>IFERROR(INDEX(P6_Export!$E:$E,MATCH(B24,P6_Export!$A:$A,0)),"")</f>
        <v>0</v>
      </c>
    </row>
    <row r="25" spans="1:21" ht="72" x14ac:dyDescent="0.25">
      <c r="A25" s="14">
        <v>21</v>
      </c>
      <c r="B25" s="14" t="s">
        <v>274</v>
      </c>
      <c r="C25" s="14" t="s">
        <v>134</v>
      </c>
      <c r="D25" s="5" t="s">
        <v>135</v>
      </c>
      <c r="E25" s="5" t="s">
        <v>275</v>
      </c>
      <c r="F25" s="5" t="s">
        <v>276</v>
      </c>
      <c r="G25" s="14" t="s">
        <v>110</v>
      </c>
      <c r="H25" s="5" t="s">
        <v>111</v>
      </c>
      <c r="I25" s="14" t="s">
        <v>220</v>
      </c>
      <c r="J25" s="5" t="s">
        <v>221</v>
      </c>
      <c r="K25" s="5" t="s">
        <v>222</v>
      </c>
      <c r="L25" s="5" t="s">
        <v>223</v>
      </c>
      <c r="M25" s="15">
        <f>SUMIFS(Topics!$F:$F,Topics!$B:$B,J25)</f>
        <v>24</v>
      </c>
      <c r="N25" s="15">
        <f>SUMIFS(Topics!$G:$G,Topics!$B:$B,J25)</f>
        <v>4</v>
      </c>
      <c r="O25" s="14" t="s">
        <v>224</v>
      </c>
      <c r="P25" s="14" t="s">
        <v>272</v>
      </c>
      <c r="Q25" s="5" t="s">
        <v>273</v>
      </c>
      <c r="R25" s="14" t="s">
        <v>131</v>
      </c>
      <c r="S25" s="5" t="s">
        <v>132</v>
      </c>
      <c r="T25" s="16">
        <f>IFERROR(INDEX(P6_Export!$C:$C,MATCH(B25,P6_Export!$A:$A,0)),"")</f>
        <v>46417.666666666657</v>
      </c>
      <c r="U25" s="15">
        <f>IFERROR(INDEX(P6_Export!$E:$E,MATCH(B25,P6_Export!$A:$A,0)),"")</f>
        <v>0</v>
      </c>
    </row>
    <row r="26" spans="1:21" ht="18" x14ac:dyDescent="0.25">
      <c r="A26" s="17">
        <v>22</v>
      </c>
      <c r="B26" s="17" t="s">
        <v>277</v>
      </c>
      <c r="C26" s="17" t="s">
        <v>134</v>
      </c>
      <c r="D26" s="18" t="s">
        <v>135</v>
      </c>
      <c r="E26" s="18" t="s">
        <v>278</v>
      </c>
      <c r="F26" s="18" t="s">
        <v>279</v>
      </c>
      <c r="G26" s="17" t="s">
        <v>123</v>
      </c>
      <c r="H26" s="18" t="s">
        <v>124</v>
      </c>
      <c r="I26" s="17" t="s">
        <v>61</v>
      </c>
      <c r="J26" s="18" t="s">
        <v>280</v>
      </c>
      <c r="K26" s="18" t="s">
        <v>281</v>
      </c>
      <c r="L26" s="18" t="s">
        <v>282</v>
      </c>
      <c r="M26" s="19">
        <f>SUMIFS(Topics!$F:$F,Topics!$B:$B,J26)</f>
        <v>16</v>
      </c>
      <c r="N26" s="19">
        <f>SUMIFS(Topics!$G:$G,Topics!$B:$B,J26)</f>
        <v>4</v>
      </c>
      <c r="O26" s="17" t="s">
        <v>283</v>
      </c>
      <c r="P26" s="17" t="s">
        <v>131</v>
      </c>
      <c r="Q26" s="18" t="s">
        <v>132</v>
      </c>
      <c r="R26" s="17" t="s">
        <v>284</v>
      </c>
      <c r="S26" s="18" t="s">
        <v>285</v>
      </c>
      <c r="T26" s="20">
        <f>IFERROR(INDEX(P6_Export!$C:$C,MATCH(B26,P6_Export!$A:$A,0)),"")</f>
        <v>46422.333333333343</v>
      </c>
      <c r="U26" s="19">
        <f>IFERROR(INDEX(P6_Export!$E:$E,MATCH(B26,P6_Export!$A:$A,0)),"")</f>
        <v>0</v>
      </c>
    </row>
    <row r="27" spans="1:21" ht="54" x14ac:dyDescent="0.25">
      <c r="A27" s="14">
        <v>23</v>
      </c>
      <c r="B27" s="14" t="s">
        <v>286</v>
      </c>
      <c r="C27" s="14" t="s">
        <v>134</v>
      </c>
      <c r="D27" s="5" t="s">
        <v>135</v>
      </c>
      <c r="E27" s="5" t="s">
        <v>287</v>
      </c>
      <c r="F27" s="5" t="s">
        <v>288</v>
      </c>
      <c r="G27" s="14" t="s">
        <v>147</v>
      </c>
      <c r="H27" s="5" t="s">
        <v>148</v>
      </c>
      <c r="I27" s="14" t="s">
        <v>61</v>
      </c>
      <c r="J27" s="5" t="s">
        <v>289</v>
      </c>
      <c r="K27" s="5" t="s">
        <v>290</v>
      </c>
      <c r="L27" s="5" t="s">
        <v>291</v>
      </c>
      <c r="M27" s="15">
        <f>SUMIFS(Topics!$F:$F,Topics!$B:$B,J27)</f>
        <v>40</v>
      </c>
      <c r="N27" s="15">
        <f>SUMIFS(Topics!$G:$G,Topics!$B:$B,J27)</f>
        <v>16</v>
      </c>
      <c r="O27" s="14" t="s">
        <v>292</v>
      </c>
      <c r="P27" s="14" t="s">
        <v>284</v>
      </c>
      <c r="Q27" s="5" t="s">
        <v>285</v>
      </c>
      <c r="R27" s="14" t="s">
        <v>293</v>
      </c>
      <c r="S27" s="5" t="s">
        <v>294</v>
      </c>
      <c r="T27" s="16">
        <f>IFERROR(INDEX(P6_Export!$C:$C,MATCH(B27,P6_Export!$A:$A,0)),"")</f>
        <v>46431.333333333343</v>
      </c>
      <c r="U27" s="15">
        <f>IFERROR(INDEX(P6_Export!$E:$E,MATCH(B27,P6_Export!$A:$A,0)),"")</f>
        <v>0</v>
      </c>
    </row>
    <row r="28" spans="1:21" ht="36" x14ac:dyDescent="0.25">
      <c r="A28" s="17">
        <v>24</v>
      </c>
      <c r="B28" s="17" t="s">
        <v>295</v>
      </c>
      <c r="C28" s="17" t="s">
        <v>134</v>
      </c>
      <c r="D28" s="18" t="s">
        <v>135</v>
      </c>
      <c r="E28" s="18" t="s">
        <v>296</v>
      </c>
      <c r="F28" s="18" t="s">
        <v>297</v>
      </c>
      <c r="G28" s="17" t="s">
        <v>298</v>
      </c>
      <c r="H28" s="18" t="s">
        <v>299</v>
      </c>
      <c r="I28" s="17" t="s">
        <v>61</v>
      </c>
      <c r="J28" s="18" t="s">
        <v>300</v>
      </c>
      <c r="K28" s="18" t="s">
        <v>301</v>
      </c>
      <c r="L28" s="18" t="s">
        <v>302</v>
      </c>
      <c r="M28" s="19">
        <f>SUMIFS(Topics!$F:$F,Topics!$B:$B,J28)</f>
        <v>14</v>
      </c>
      <c r="N28" s="19">
        <f>SUMIFS(Topics!$G:$G,Topics!$B:$B,J28)</f>
        <v>9</v>
      </c>
      <c r="O28" s="17" t="s">
        <v>303</v>
      </c>
      <c r="P28" s="17" t="s">
        <v>304</v>
      </c>
      <c r="Q28" s="18" t="s">
        <v>305</v>
      </c>
      <c r="R28" s="17" t="s">
        <v>306</v>
      </c>
      <c r="S28" s="18" t="s">
        <v>307</v>
      </c>
      <c r="T28" s="20">
        <f>IFERROR(INDEX(P6_Export!$C:$C,MATCH(B28,P6_Export!$A:$A,0)),"")</f>
        <v>46435.333333333343</v>
      </c>
      <c r="U28" s="19">
        <f>IFERROR(INDEX(P6_Export!$E:$E,MATCH(B28,P6_Export!$A:$A,0)),"")</f>
        <v>0</v>
      </c>
    </row>
    <row r="29" spans="1:21" ht="54" x14ac:dyDescent="0.25">
      <c r="A29" s="14">
        <v>25</v>
      </c>
      <c r="B29" s="14" t="s">
        <v>308</v>
      </c>
      <c r="C29" s="14" t="s">
        <v>134</v>
      </c>
      <c r="D29" s="5" t="s">
        <v>135</v>
      </c>
      <c r="E29" s="5" t="s">
        <v>309</v>
      </c>
      <c r="F29" s="5" t="s">
        <v>310</v>
      </c>
      <c r="G29" s="14" t="s">
        <v>110</v>
      </c>
      <c r="H29" s="5" t="s">
        <v>111</v>
      </c>
      <c r="I29" s="14" t="s">
        <v>61</v>
      </c>
      <c r="J29" s="5" t="s">
        <v>311</v>
      </c>
      <c r="K29" s="5" t="s">
        <v>312</v>
      </c>
      <c r="L29" s="5" t="s">
        <v>313</v>
      </c>
      <c r="M29" s="15">
        <f>SUMIFS(Topics!$F:$F,Topics!$B:$B,J29)</f>
        <v>35</v>
      </c>
      <c r="N29" s="15">
        <f>SUMIFS(Topics!$G:$G,Topics!$B:$B,J29)</f>
        <v>20</v>
      </c>
      <c r="O29" s="14" t="s">
        <v>314</v>
      </c>
      <c r="P29" s="14" t="s">
        <v>306</v>
      </c>
      <c r="Q29" s="5" t="s">
        <v>307</v>
      </c>
      <c r="R29" s="14" t="s">
        <v>315</v>
      </c>
      <c r="S29" s="5" t="s">
        <v>316</v>
      </c>
      <c r="T29" s="16">
        <f>IFERROR(INDEX(P6_Export!$C:$C,MATCH(B29,P6_Export!$A:$A,0)),"")</f>
        <v>46441.333333333343</v>
      </c>
      <c r="U29" s="15">
        <f>IFERROR(INDEX(P6_Export!$E:$E,MATCH(B29,P6_Export!$A:$A,0)),"")</f>
        <v>0</v>
      </c>
    </row>
    <row r="30" spans="1:21" ht="72" x14ac:dyDescent="0.25">
      <c r="A30" s="17">
        <v>26</v>
      </c>
      <c r="B30" s="17" t="s">
        <v>317</v>
      </c>
      <c r="C30" s="17" t="s">
        <v>134</v>
      </c>
      <c r="D30" s="18" t="s">
        <v>135</v>
      </c>
      <c r="E30" s="18" t="s">
        <v>318</v>
      </c>
      <c r="F30" s="18" t="s">
        <v>319</v>
      </c>
      <c r="G30" s="17" t="s">
        <v>110</v>
      </c>
      <c r="H30" s="18" t="s">
        <v>111</v>
      </c>
      <c r="I30" s="17" t="s">
        <v>220</v>
      </c>
      <c r="J30" s="18" t="s">
        <v>221</v>
      </c>
      <c r="K30" s="18" t="s">
        <v>222</v>
      </c>
      <c r="L30" s="18" t="s">
        <v>223</v>
      </c>
      <c r="M30" s="19">
        <f>SUMIFS(Topics!$F:$F,Topics!$B:$B,J30)</f>
        <v>24</v>
      </c>
      <c r="N30" s="19">
        <f>SUMIFS(Topics!$G:$G,Topics!$B:$B,J30)</f>
        <v>4</v>
      </c>
      <c r="O30" s="17" t="s">
        <v>224</v>
      </c>
      <c r="P30" s="17" t="s">
        <v>315</v>
      </c>
      <c r="Q30" s="18" t="s">
        <v>316</v>
      </c>
      <c r="R30" s="17" t="s">
        <v>320</v>
      </c>
      <c r="S30" s="18" t="s">
        <v>321</v>
      </c>
      <c r="T30" s="20">
        <f>IFERROR(INDEX(P6_Export!$C:$C,MATCH(B30,P6_Export!$A:$A,0)),"")</f>
        <v>46442.666666666657</v>
      </c>
      <c r="U30" s="19">
        <f>IFERROR(INDEX(P6_Export!$E:$E,MATCH(B30,P6_Export!$A:$A,0)),"")</f>
        <v>0</v>
      </c>
    </row>
    <row r="31" spans="1:21" ht="54" x14ac:dyDescent="0.25">
      <c r="A31" s="14">
        <v>27</v>
      </c>
      <c r="B31" s="14" t="s">
        <v>322</v>
      </c>
      <c r="C31" s="14" t="s">
        <v>134</v>
      </c>
      <c r="D31" s="5" t="s">
        <v>135</v>
      </c>
      <c r="E31" s="5" t="s">
        <v>323</v>
      </c>
      <c r="F31" s="5" t="s">
        <v>324</v>
      </c>
      <c r="G31" s="14" t="s">
        <v>325</v>
      </c>
      <c r="H31" s="5" t="s">
        <v>326</v>
      </c>
      <c r="I31" s="14" t="s">
        <v>61</v>
      </c>
      <c r="J31" s="5" t="s">
        <v>325</v>
      </c>
      <c r="K31" s="5" t="s">
        <v>327</v>
      </c>
      <c r="L31" s="5" t="s">
        <v>328</v>
      </c>
      <c r="M31" s="15">
        <f>SUMIFS(Topics!$F:$F,Topics!$B:$B,J31)</f>
        <v>31</v>
      </c>
      <c r="N31" s="15">
        <f>SUMIFS(Topics!$G:$G,Topics!$B:$B,J31)</f>
        <v>16</v>
      </c>
      <c r="O31" s="14" t="s">
        <v>329</v>
      </c>
      <c r="P31" s="14" t="s">
        <v>330</v>
      </c>
      <c r="Q31" s="5" t="s">
        <v>331</v>
      </c>
      <c r="R31" s="14" t="s">
        <v>332</v>
      </c>
      <c r="S31" s="5" t="s">
        <v>333</v>
      </c>
      <c r="T31" s="16">
        <f>IFERROR(INDEX(P6_Export!$C:$C,MATCH(B31,P6_Export!$A:$A,0)),"")</f>
        <v>46377.333333333343</v>
      </c>
      <c r="U31" s="15">
        <f>IFERROR(INDEX(P6_Export!$E:$E,MATCH(B31,P6_Export!$A:$A,0)),"")</f>
        <v>166</v>
      </c>
    </row>
    <row r="32" spans="1:21" ht="36" x14ac:dyDescent="0.25">
      <c r="A32" s="17">
        <v>28</v>
      </c>
      <c r="B32" s="17" t="s">
        <v>334</v>
      </c>
      <c r="C32" s="17" t="s">
        <v>134</v>
      </c>
      <c r="D32" s="18" t="s">
        <v>135</v>
      </c>
      <c r="E32" s="18" t="s">
        <v>335</v>
      </c>
      <c r="F32" s="18" t="s">
        <v>336</v>
      </c>
      <c r="G32" s="17" t="s">
        <v>239</v>
      </c>
      <c r="H32" s="18" t="s">
        <v>240</v>
      </c>
      <c r="I32" s="17" t="s">
        <v>61</v>
      </c>
      <c r="J32" s="18" t="s">
        <v>337</v>
      </c>
      <c r="K32" s="18" t="s">
        <v>338</v>
      </c>
      <c r="L32" s="18" t="s">
        <v>339</v>
      </c>
      <c r="M32" s="19">
        <f>SUMIFS(Topics!$F:$F,Topics!$B:$B,J32)</f>
        <v>12</v>
      </c>
      <c r="N32" s="19">
        <f>SUMIFS(Topics!$G:$G,Topics!$B:$B,J32)</f>
        <v>5</v>
      </c>
      <c r="O32" s="17" t="s">
        <v>340</v>
      </c>
      <c r="P32" s="17" t="s">
        <v>332</v>
      </c>
      <c r="Q32" s="18" t="s">
        <v>333</v>
      </c>
      <c r="R32" s="17" t="s">
        <v>341</v>
      </c>
      <c r="S32" s="18" t="s">
        <v>342</v>
      </c>
      <c r="T32" s="20">
        <f>IFERROR(INDEX(P6_Export!$C:$C,MATCH(B32,P6_Export!$A:$A,0)),"")</f>
        <v>46385.333333333343</v>
      </c>
      <c r="U32" s="19">
        <f>IFERROR(INDEX(P6_Export!$E:$E,MATCH(B32,P6_Export!$A:$A,0)),"")</f>
        <v>166</v>
      </c>
    </row>
    <row r="33" spans="1:21" ht="18" x14ac:dyDescent="0.25">
      <c r="A33" s="14">
        <v>29</v>
      </c>
      <c r="B33" s="14" t="s">
        <v>343</v>
      </c>
      <c r="C33" s="14" t="s">
        <v>134</v>
      </c>
      <c r="D33" s="5" t="s">
        <v>135</v>
      </c>
      <c r="E33" s="5" t="s">
        <v>344</v>
      </c>
      <c r="F33" s="5" t="s">
        <v>345</v>
      </c>
      <c r="G33" s="14" t="s">
        <v>325</v>
      </c>
      <c r="H33" s="5" t="s">
        <v>326</v>
      </c>
      <c r="I33" s="14" t="s">
        <v>61</v>
      </c>
      <c r="J33" s="5" t="s">
        <v>346</v>
      </c>
      <c r="K33" s="5" t="s">
        <v>347</v>
      </c>
      <c r="L33" s="5" t="s">
        <v>348</v>
      </c>
      <c r="M33" s="15">
        <f>SUMIFS(Topics!$F:$F,Topics!$B:$B,J33)</f>
        <v>5</v>
      </c>
      <c r="N33" s="15">
        <f>SUMIFS(Topics!$G:$G,Topics!$B:$B,J33)</f>
        <v>3</v>
      </c>
      <c r="O33" s="14" t="s">
        <v>349</v>
      </c>
      <c r="P33" s="14" t="s">
        <v>350</v>
      </c>
      <c r="Q33" s="5" t="s">
        <v>351</v>
      </c>
      <c r="R33" s="14" t="s">
        <v>341</v>
      </c>
      <c r="S33" s="5" t="s">
        <v>342</v>
      </c>
      <c r="T33" s="16">
        <f>IFERROR(INDEX(P6_Export!$C:$C,MATCH(B33,P6_Export!$A:$A,0)),"")</f>
        <v>46366.333333333343</v>
      </c>
      <c r="U33" s="15">
        <f>IFERROR(INDEX(P6_Export!$E:$E,MATCH(B33,P6_Export!$A:$A,0)),"")</f>
        <v>182</v>
      </c>
    </row>
    <row r="34" spans="1:21" ht="72" x14ac:dyDescent="0.25">
      <c r="A34" s="17">
        <v>30</v>
      </c>
      <c r="B34" s="17" t="s">
        <v>352</v>
      </c>
      <c r="C34" s="17" t="s">
        <v>353</v>
      </c>
      <c r="D34" s="18" t="s">
        <v>354</v>
      </c>
      <c r="E34" s="18" t="s">
        <v>355</v>
      </c>
      <c r="F34" s="18" t="s">
        <v>356</v>
      </c>
      <c r="G34" s="17" t="s">
        <v>202</v>
      </c>
      <c r="H34" s="18" t="s">
        <v>203</v>
      </c>
      <c r="I34" s="17" t="s">
        <v>61</v>
      </c>
      <c r="J34" s="18" t="s">
        <v>357</v>
      </c>
      <c r="K34" s="18" t="s">
        <v>358</v>
      </c>
      <c r="L34" s="18" t="s">
        <v>359</v>
      </c>
      <c r="M34" s="19">
        <f>SUMIFS(Topics!$F:$F,Topics!$B:$B,J34)</f>
        <v>43</v>
      </c>
      <c r="N34" s="19">
        <f>SUMIFS(Topics!$G:$G,Topics!$B:$B,J34)</f>
        <v>33</v>
      </c>
      <c r="O34" s="17" t="s">
        <v>360</v>
      </c>
      <c r="P34" s="17" t="s">
        <v>361</v>
      </c>
      <c r="Q34" s="18" t="s">
        <v>362</v>
      </c>
      <c r="R34" s="17" t="s">
        <v>363</v>
      </c>
      <c r="S34" s="18" t="s">
        <v>364</v>
      </c>
      <c r="T34" s="20">
        <f>IFERROR(INDEX(P6_Export!$C:$C,MATCH(B34,P6_Export!$A:$A,0)),"")</f>
        <v>46446.333333333343</v>
      </c>
      <c r="U34" s="19">
        <f>IFERROR(INDEX(P6_Export!$E:$E,MATCH(B34,P6_Export!$A:$A,0)),"")</f>
        <v>0</v>
      </c>
    </row>
    <row r="35" spans="1:21" ht="72" x14ac:dyDescent="0.25">
      <c r="A35" s="14">
        <v>31</v>
      </c>
      <c r="B35" s="14" t="s">
        <v>365</v>
      </c>
      <c r="C35" s="14" t="s">
        <v>353</v>
      </c>
      <c r="D35" s="5" t="s">
        <v>354</v>
      </c>
      <c r="E35" s="5" t="s">
        <v>366</v>
      </c>
      <c r="F35" s="5" t="s">
        <v>367</v>
      </c>
      <c r="G35" s="14" t="s">
        <v>180</v>
      </c>
      <c r="H35" s="5" t="s">
        <v>181</v>
      </c>
      <c r="I35" s="14" t="s">
        <v>61</v>
      </c>
      <c r="J35" s="5" t="s">
        <v>368</v>
      </c>
      <c r="K35" s="5" t="s">
        <v>369</v>
      </c>
      <c r="L35" s="5" t="s">
        <v>370</v>
      </c>
      <c r="M35" s="15">
        <f>SUMIFS(Topics!$F:$F,Topics!$B:$B,J35)</f>
        <v>45</v>
      </c>
      <c r="N35" s="15">
        <f>SUMIFS(Topics!$G:$G,Topics!$B:$B,J35)</f>
        <v>20</v>
      </c>
      <c r="O35" s="14" t="s">
        <v>371</v>
      </c>
      <c r="P35" s="14" t="s">
        <v>363</v>
      </c>
      <c r="Q35" s="5" t="s">
        <v>364</v>
      </c>
      <c r="R35" s="14" t="s">
        <v>372</v>
      </c>
      <c r="S35" s="5" t="s">
        <v>373</v>
      </c>
      <c r="T35" s="16">
        <f>IFERROR(INDEX(P6_Export!$C:$C,MATCH(B35,P6_Export!$A:$A,0)),"")</f>
        <v>46449.333333333343</v>
      </c>
      <c r="U35" s="15">
        <f>IFERROR(INDEX(P6_Export!$E:$E,MATCH(B35,P6_Export!$A:$A,0)),"")</f>
        <v>0</v>
      </c>
    </row>
    <row r="36" spans="1:21" ht="36" x14ac:dyDescent="0.25">
      <c r="A36" s="17">
        <v>32</v>
      </c>
      <c r="B36" s="17" t="s">
        <v>372</v>
      </c>
      <c r="C36" s="17" t="s">
        <v>353</v>
      </c>
      <c r="D36" s="18" t="s">
        <v>354</v>
      </c>
      <c r="E36" s="18" t="s">
        <v>373</v>
      </c>
      <c r="F36" s="18" t="s">
        <v>374</v>
      </c>
      <c r="G36" s="17" t="s">
        <v>110</v>
      </c>
      <c r="H36" s="18" t="s">
        <v>111</v>
      </c>
      <c r="I36" s="17" t="s">
        <v>61</v>
      </c>
      <c r="J36" s="18" t="s">
        <v>375</v>
      </c>
      <c r="K36" s="18" t="s">
        <v>376</v>
      </c>
      <c r="L36" s="18" t="s">
        <v>377</v>
      </c>
      <c r="M36" s="19">
        <f>SUMIFS(Topics!$F:$F,Topics!$B:$B,J36)</f>
        <v>58</v>
      </c>
      <c r="N36" s="19">
        <f>SUMIFS(Topics!$G:$G,Topics!$B:$B,J36)</f>
        <v>11</v>
      </c>
      <c r="O36" s="17" t="s">
        <v>378</v>
      </c>
      <c r="P36" s="17" t="s">
        <v>365</v>
      </c>
      <c r="Q36" s="18" t="s">
        <v>366</v>
      </c>
      <c r="R36" s="17" t="s">
        <v>379</v>
      </c>
      <c r="S36" s="18" t="s">
        <v>380</v>
      </c>
      <c r="T36" s="20">
        <f>IFERROR(INDEX(P6_Export!$C:$C,MATCH(B36,P6_Export!$A:$A,0)),"")</f>
        <v>46450.333333333343</v>
      </c>
      <c r="U36" s="19">
        <f>IFERROR(INDEX(P6_Export!$E:$E,MATCH(B36,P6_Export!$A:$A,0)),"")</f>
        <v>0</v>
      </c>
    </row>
    <row r="37" spans="1:21" ht="72" x14ac:dyDescent="0.25">
      <c r="A37" s="14">
        <v>33</v>
      </c>
      <c r="B37" s="14" t="s">
        <v>381</v>
      </c>
      <c r="C37" s="14" t="s">
        <v>353</v>
      </c>
      <c r="D37" s="5" t="s">
        <v>354</v>
      </c>
      <c r="E37" s="5" t="s">
        <v>382</v>
      </c>
      <c r="F37" s="5" t="s">
        <v>383</v>
      </c>
      <c r="G37" s="14" t="s">
        <v>110</v>
      </c>
      <c r="H37" s="5" t="s">
        <v>111</v>
      </c>
      <c r="I37" s="14" t="s">
        <v>220</v>
      </c>
      <c r="J37" s="5" t="s">
        <v>221</v>
      </c>
      <c r="K37" s="5" t="s">
        <v>222</v>
      </c>
      <c r="L37" s="5" t="s">
        <v>223</v>
      </c>
      <c r="M37" s="15">
        <f>SUMIFS(Topics!$F:$F,Topics!$B:$B,J37)</f>
        <v>24</v>
      </c>
      <c r="N37" s="15">
        <f>SUMIFS(Topics!$G:$G,Topics!$B:$B,J37)</f>
        <v>4</v>
      </c>
      <c r="O37" s="14" t="s">
        <v>224</v>
      </c>
      <c r="P37" s="14" t="s">
        <v>379</v>
      </c>
      <c r="Q37" s="5" t="s">
        <v>380</v>
      </c>
      <c r="R37" s="14" t="s">
        <v>384</v>
      </c>
      <c r="S37" s="5" t="s">
        <v>385</v>
      </c>
      <c r="T37" s="16">
        <f>IFERROR(INDEX(P6_Export!$C:$C,MATCH(B37,P6_Export!$A:$A,0)),"")</f>
        <v>46452.666666666657</v>
      </c>
      <c r="U37" s="15">
        <f>IFERROR(INDEX(P6_Export!$E:$E,MATCH(B37,P6_Export!$A:$A,0)),"")</f>
        <v>0</v>
      </c>
    </row>
    <row r="38" spans="1:21" ht="36" x14ac:dyDescent="0.25">
      <c r="A38" s="17">
        <v>34</v>
      </c>
      <c r="B38" s="17" t="s">
        <v>386</v>
      </c>
      <c r="C38" s="17" t="s">
        <v>353</v>
      </c>
      <c r="D38" s="18" t="s">
        <v>354</v>
      </c>
      <c r="E38" s="18" t="s">
        <v>387</v>
      </c>
      <c r="F38" s="18" t="s">
        <v>388</v>
      </c>
      <c r="G38" s="17" t="s">
        <v>110</v>
      </c>
      <c r="H38" s="18" t="s">
        <v>111</v>
      </c>
      <c r="I38" s="17" t="s">
        <v>61</v>
      </c>
      <c r="J38" s="18" t="s">
        <v>389</v>
      </c>
      <c r="K38" s="18" t="s">
        <v>390</v>
      </c>
      <c r="L38" s="18" t="s">
        <v>391</v>
      </c>
      <c r="M38" s="19">
        <f>SUMIFS(Topics!$F:$F,Topics!$B:$B,J38)</f>
        <v>6</v>
      </c>
      <c r="N38" s="19">
        <f>SUMIFS(Topics!$G:$G,Topics!$B:$B,J38)</f>
        <v>4</v>
      </c>
      <c r="O38" s="17" t="s">
        <v>392</v>
      </c>
      <c r="P38" s="17" t="s">
        <v>384</v>
      </c>
      <c r="Q38" s="18" t="s">
        <v>385</v>
      </c>
      <c r="R38" s="17" t="s">
        <v>393</v>
      </c>
      <c r="S38" s="18" t="s">
        <v>394</v>
      </c>
      <c r="T38" s="20">
        <f>IFERROR(INDEX(P6_Export!$C:$C,MATCH(B38,P6_Export!$A:$A,0)),"")</f>
        <v>46454.333333333343</v>
      </c>
      <c r="U38" s="19">
        <f>IFERROR(INDEX(P6_Export!$E:$E,MATCH(B38,P6_Export!$A:$A,0)),"")</f>
        <v>0</v>
      </c>
    </row>
    <row r="39" spans="1:21" ht="54" x14ac:dyDescent="0.25">
      <c r="A39" s="14">
        <v>35</v>
      </c>
      <c r="B39" s="14" t="s">
        <v>395</v>
      </c>
      <c r="C39" s="14" t="s">
        <v>353</v>
      </c>
      <c r="D39" s="5" t="s">
        <v>354</v>
      </c>
      <c r="E39" s="5" t="s">
        <v>396</v>
      </c>
      <c r="F39" s="5" t="s">
        <v>397</v>
      </c>
      <c r="G39" s="14" t="s">
        <v>180</v>
      </c>
      <c r="H39" s="5" t="s">
        <v>181</v>
      </c>
      <c r="I39" s="14" t="s">
        <v>61</v>
      </c>
      <c r="J39" s="5" t="s">
        <v>398</v>
      </c>
      <c r="K39" s="5" t="s">
        <v>399</v>
      </c>
      <c r="L39" s="5" t="s">
        <v>400</v>
      </c>
      <c r="M39" s="15">
        <f>SUMIFS(Topics!$F:$F,Topics!$B:$B,J39)</f>
        <v>34</v>
      </c>
      <c r="N39" s="15">
        <f>SUMIFS(Topics!$G:$G,Topics!$B:$B,J39)</f>
        <v>9</v>
      </c>
      <c r="O39" s="14" t="s">
        <v>401</v>
      </c>
      <c r="P39" s="14" t="s">
        <v>393</v>
      </c>
      <c r="Q39" s="5" t="s">
        <v>394</v>
      </c>
      <c r="R39" s="14" t="s">
        <v>402</v>
      </c>
      <c r="S39" s="5" t="s">
        <v>403</v>
      </c>
      <c r="T39" s="16">
        <f>IFERROR(INDEX(P6_Export!$C:$C,MATCH(B39,P6_Export!$A:$A,0)),"")</f>
        <v>46466.333333333343</v>
      </c>
      <c r="U39" s="15">
        <f>IFERROR(INDEX(P6_Export!$E:$E,MATCH(B39,P6_Export!$A:$A,0)),"")</f>
        <v>0</v>
      </c>
    </row>
    <row r="40" spans="1:21" ht="54" x14ac:dyDescent="0.25">
      <c r="A40" s="17">
        <v>36</v>
      </c>
      <c r="B40" s="17" t="s">
        <v>404</v>
      </c>
      <c r="C40" s="17" t="s">
        <v>353</v>
      </c>
      <c r="D40" s="18" t="s">
        <v>354</v>
      </c>
      <c r="E40" s="18" t="s">
        <v>405</v>
      </c>
      <c r="F40" s="18" t="s">
        <v>406</v>
      </c>
      <c r="G40" s="17" t="s">
        <v>202</v>
      </c>
      <c r="H40" s="18" t="s">
        <v>203</v>
      </c>
      <c r="I40" s="17" t="s">
        <v>61</v>
      </c>
      <c r="J40" s="18" t="s">
        <v>407</v>
      </c>
      <c r="K40" s="18" t="s">
        <v>408</v>
      </c>
      <c r="L40" s="18" t="s">
        <v>409</v>
      </c>
      <c r="M40" s="19">
        <f>SUMIFS(Topics!$F:$F,Topics!$B:$B,J40)</f>
        <v>35</v>
      </c>
      <c r="N40" s="19">
        <f>SUMIFS(Topics!$G:$G,Topics!$B:$B,J40)</f>
        <v>20</v>
      </c>
      <c r="O40" s="17" t="s">
        <v>410</v>
      </c>
      <c r="P40" s="17" t="s">
        <v>411</v>
      </c>
      <c r="Q40" s="18" t="s">
        <v>412</v>
      </c>
      <c r="R40" s="17" t="s">
        <v>413</v>
      </c>
      <c r="S40" s="18" t="s">
        <v>414</v>
      </c>
      <c r="T40" s="20">
        <f>IFERROR(INDEX(P6_Export!$C:$C,MATCH(B40,P6_Export!$A:$A,0)),"")</f>
        <v>46470.333333333343</v>
      </c>
      <c r="U40" s="19">
        <f>IFERROR(INDEX(P6_Export!$E:$E,MATCH(B40,P6_Export!$A:$A,0)),"")</f>
        <v>9</v>
      </c>
    </row>
    <row r="41" spans="1:21" ht="162" x14ac:dyDescent="0.25">
      <c r="A41" s="14">
        <v>37</v>
      </c>
      <c r="B41" s="14" t="s">
        <v>415</v>
      </c>
      <c r="C41" s="14" t="s">
        <v>353</v>
      </c>
      <c r="D41" s="5" t="s">
        <v>354</v>
      </c>
      <c r="E41" s="5" t="s">
        <v>416</v>
      </c>
      <c r="F41" s="5" t="s">
        <v>417</v>
      </c>
      <c r="G41" s="14" t="s">
        <v>202</v>
      </c>
      <c r="H41" s="5" t="s">
        <v>203</v>
      </c>
      <c r="I41" s="14" t="s">
        <v>61</v>
      </c>
      <c r="J41" s="5" t="s">
        <v>418</v>
      </c>
      <c r="K41" s="5" t="s">
        <v>419</v>
      </c>
      <c r="L41" s="5" t="s">
        <v>420</v>
      </c>
      <c r="M41" s="15">
        <f>SUMIFS(Topics!$F:$F,Topics!$B:$B,J41)</f>
        <v>94</v>
      </c>
      <c r="N41" s="15">
        <f>SUMIFS(Topics!$G:$G,Topics!$B:$B,J41)</f>
        <v>76</v>
      </c>
      <c r="O41" s="14" t="s">
        <v>421</v>
      </c>
      <c r="P41" s="14" t="s">
        <v>422</v>
      </c>
      <c r="Q41" s="5" t="s">
        <v>423</v>
      </c>
      <c r="R41" s="14" t="s">
        <v>424</v>
      </c>
      <c r="S41" s="5" t="s">
        <v>425</v>
      </c>
      <c r="T41" s="16">
        <f>IFERROR(INDEX(P6_Export!$C:$C,MATCH(B41,P6_Export!$A:$A,0)),"")</f>
        <v>46471.333333333343</v>
      </c>
      <c r="U41" s="15">
        <f>IFERROR(INDEX(P6_Export!$E:$E,MATCH(B41,P6_Export!$A:$A,0)),"")</f>
        <v>0</v>
      </c>
    </row>
    <row r="42" spans="1:21" ht="54" x14ac:dyDescent="0.25">
      <c r="A42" s="17">
        <v>38</v>
      </c>
      <c r="B42" s="17" t="s">
        <v>426</v>
      </c>
      <c r="C42" s="17" t="s">
        <v>353</v>
      </c>
      <c r="D42" s="18" t="s">
        <v>354</v>
      </c>
      <c r="E42" s="18" t="s">
        <v>427</v>
      </c>
      <c r="F42" s="18" t="s">
        <v>428</v>
      </c>
      <c r="G42" s="17" t="s">
        <v>202</v>
      </c>
      <c r="H42" s="18" t="s">
        <v>203</v>
      </c>
      <c r="I42" s="17" t="s">
        <v>61</v>
      </c>
      <c r="J42" s="18" t="s">
        <v>429</v>
      </c>
      <c r="K42" s="18" t="s">
        <v>430</v>
      </c>
      <c r="L42" s="18" t="s">
        <v>431</v>
      </c>
      <c r="M42" s="19">
        <f>SUMIFS(Topics!$F:$F,Topics!$B:$B,J42)</f>
        <v>36</v>
      </c>
      <c r="N42" s="19">
        <f>SUMIFS(Topics!$G:$G,Topics!$B:$B,J42)</f>
        <v>22</v>
      </c>
      <c r="O42" s="17" t="s">
        <v>432</v>
      </c>
      <c r="P42" s="17" t="s">
        <v>424</v>
      </c>
      <c r="Q42" s="18" t="s">
        <v>425</v>
      </c>
      <c r="R42" s="17" t="s">
        <v>433</v>
      </c>
      <c r="S42" s="18" t="s">
        <v>434</v>
      </c>
      <c r="T42" s="20">
        <f>IFERROR(INDEX(P6_Export!$C:$C,MATCH(B42,P6_Export!$A:$A,0)),"")</f>
        <v>46477.333333333343</v>
      </c>
      <c r="U42" s="19">
        <f>IFERROR(INDEX(P6_Export!$E:$E,MATCH(B42,P6_Export!$A:$A,0)),"")</f>
        <v>0</v>
      </c>
    </row>
    <row r="43" spans="1:21" ht="54" x14ac:dyDescent="0.25">
      <c r="A43" s="14">
        <v>39</v>
      </c>
      <c r="B43" s="14" t="s">
        <v>435</v>
      </c>
      <c r="C43" s="14" t="s">
        <v>353</v>
      </c>
      <c r="D43" s="5" t="s">
        <v>354</v>
      </c>
      <c r="E43" s="5" t="s">
        <v>436</v>
      </c>
      <c r="F43" s="5" t="s">
        <v>437</v>
      </c>
      <c r="G43" s="14" t="s">
        <v>438</v>
      </c>
      <c r="H43" s="5" t="s">
        <v>439</v>
      </c>
      <c r="I43" s="14" t="s">
        <v>61</v>
      </c>
      <c r="J43" s="5" t="s">
        <v>440</v>
      </c>
      <c r="K43" s="5" t="s">
        <v>441</v>
      </c>
      <c r="L43" s="5" t="s">
        <v>442</v>
      </c>
      <c r="M43" s="15">
        <f>SUMIFS(Topics!$F:$F,Topics!$B:$B,J43)</f>
        <v>44</v>
      </c>
      <c r="N43" s="15">
        <f>SUMIFS(Topics!$G:$G,Topics!$B:$B,J43)</f>
        <v>10</v>
      </c>
      <c r="O43" s="14" t="s">
        <v>443</v>
      </c>
      <c r="P43" s="14" t="s">
        <v>444</v>
      </c>
      <c r="Q43" s="5" t="s">
        <v>445</v>
      </c>
      <c r="R43" s="14" t="s">
        <v>413</v>
      </c>
      <c r="S43" s="5" t="s">
        <v>414</v>
      </c>
      <c r="T43" s="16">
        <f>IFERROR(INDEX(P6_Export!$C:$C,MATCH(B43,P6_Export!$A:$A,0)),"")</f>
        <v>46481.333333333343</v>
      </c>
      <c r="U43" s="15">
        <f>IFERROR(INDEX(P6_Export!$E:$E,MATCH(B43,P6_Export!$A:$A,0)),"")</f>
        <v>0</v>
      </c>
    </row>
    <row r="44" spans="1:21" ht="72" x14ac:dyDescent="0.25">
      <c r="A44" s="17">
        <v>40</v>
      </c>
      <c r="B44" s="17" t="s">
        <v>446</v>
      </c>
      <c r="C44" s="17" t="s">
        <v>353</v>
      </c>
      <c r="D44" s="18" t="s">
        <v>354</v>
      </c>
      <c r="E44" s="18" t="s">
        <v>447</v>
      </c>
      <c r="F44" s="18" t="s">
        <v>448</v>
      </c>
      <c r="G44" s="17" t="s">
        <v>180</v>
      </c>
      <c r="H44" s="18" t="s">
        <v>181</v>
      </c>
      <c r="I44" s="17" t="s">
        <v>61</v>
      </c>
      <c r="J44" s="18" t="s">
        <v>449</v>
      </c>
      <c r="K44" s="18" t="s">
        <v>450</v>
      </c>
      <c r="L44" s="18" t="s">
        <v>451</v>
      </c>
      <c r="M44" s="19">
        <f>SUMIFS(Topics!$F:$F,Topics!$B:$B,J44)</f>
        <v>41</v>
      </c>
      <c r="N44" s="19">
        <f>SUMIFS(Topics!$G:$G,Topics!$B:$B,J44)</f>
        <v>14</v>
      </c>
      <c r="O44" s="17" t="s">
        <v>452</v>
      </c>
      <c r="P44" s="17" t="s">
        <v>453</v>
      </c>
      <c r="Q44" s="18" t="s">
        <v>454</v>
      </c>
      <c r="R44" s="17" t="s">
        <v>413</v>
      </c>
      <c r="S44" s="18" t="s">
        <v>414</v>
      </c>
      <c r="T44" s="20">
        <f>IFERROR(INDEX(P6_Export!$C:$C,MATCH(B44,P6_Export!$A:$A,0)),"")</f>
        <v>46480.333333333343</v>
      </c>
      <c r="U44" s="19">
        <f>IFERROR(INDEX(P6_Export!$E:$E,MATCH(B44,P6_Export!$A:$A,0)),"")</f>
        <v>1</v>
      </c>
    </row>
    <row r="45" spans="1:21" ht="90" x14ac:dyDescent="0.25">
      <c r="A45" s="14">
        <v>41</v>
      </c>
      <c r="B45" s="14" t="s">
        <v>413</v>
      </c>
      <c r="C45" s="14" t="s">
        <v>353</v>
      </c>
      <c r="D45" s="5" t="s">
        <v>354</v>
      </c>
      <c r="E45" s="5" t="s">
        <v>414</v>
      </c>
      <c r="F45" s="5" t="s">
        <v>455</v>
      </c>
      <c r="G45" s="14" t="s">
        <v>110</v>
      </c>
      <c r="H45" s="5" t="s">
        <v>111</v>
      </c>
      <c r="I45" s="14" t="s">
        <v>61</v>
      </c>
      <c r="J45" s="5" t="s">
        <v>456</v>
      </c>
      <c r="K45" s="5" t="s">
        <v>457</v>
      </c>
      <c r="L45" s="5" t="s">
        <v>458</v>
      </c>
      <c r="M45" s="15">
        <f>SUMIFS(Topics!$F:$F,Topics!$B:$B,J45)</f>
        <v>97</v>
      </c>
      <c r="N45" s="15">
        <f>SUMIFS(Topics!$G:$G,Topics!$B:$B,J45)</f>
        <v>25</v>
      </c>
      <c r="O45" s="14" t="s">
        <v>459</v>
      </c>
      <c r="P45" s="14" t="s">
        <v>460</v>
      </c>
      <c r="Q45" s="5" t="s">
        <v>461</v>
      </c>
      <c r="R45" s="14" t="s">
        <v>462</v>
      </c>
      <c r="S45" s="5" t="s">
        <v>463</v>
      </c>
      <c r="T45" s="16">
        <f>IFERROR(INDEX(P6_Export!$C:$C,MATCH(B45,P6_Export!$A:$A,0)),"")</f>
        <v>46482.333333333343</v>
      </c>
      <c r="U45" s="15">
        <f>IFERROR(INDEX(P6_Export!$E:$E,MATCH(B45,P6_Export!$A:$A,0)),"")</f>
        <v>0</v>
      </c>
    </row>
    <row r="46" spans="1:21" ht="72" x14ac:dyDescent="0.25">
      <c r="A46" s="17">
        <v>42</v>
      </c>
      <c r="B46" s="17" t="s">
        <v>464</v>
      </c>
      <c r="C46" s="17" t="s">
        <v>353</v>
      </c>
      <c r="D46" s="18" t="s">
        <v>354</v>
      </c>
      <c r="E46" s="18" t="s">
        <v>465</v>
      </c>
      <c r="F46" s="18" t="s">
        <v>466</v>
      </c>
      <c r="G46" s="17" t="s">
        <v>110</v>
      </c>
      <c r="H46" s="18" t="s">
        <v>111</v>
      </c>
      <c r="I46" s="17" t="s">
        <v>220</v>
      </c>
      <c r="J46" s="18" t="s">
        <v>221</v>
      </c>
      <c r="K46" s="18" t="s">
        <v>222</v>
      </c>
      <c r="L46" s="18" t="s">
        <v>223</v>
      </c>
      <c r="M46" s="19">
        <f>SUMIFS(Topics!$F:$F,Topics!$B:$B,J46)</f>
        <v>24</v>
      </c>
      <c r="N46" s="19">
        <f>SUMIFS(Topics!$G:$G,Topics!$B:$B,J46)</f>
        <v>4</v>
      </c>
      <c r="O46" s="17" t="s">
        <v>224</v>
      </c>
      <c r="P46" s="17" t="s">
        <v>462</v>
      </c>
      <c r="Q46" s="18" t="s">
        <v>463</v>
      </c>
      <c r="R46" s="17" t="s">
        <v>467</v>
      </c>
      <c r="S46" s="18" t="s">
        <v>468</v>
      </c>
      <c r="T46" s="20">
        <f>IFERROR(INDEX(P6_Export!$C:$C,MATCH(B46,P6_Export!$A:$A,0)),"")</f>
        <v>46483.666666666657</v>
      </c>
      <c r="U46" s="19">
        <f>IFERROR(INDEX(P6_Export!$E:$E,MATCH(B46,P6_Export!$A:$A,0)),"")</f>
        <v>0</v>
      </c>
    </row>
    <row r="47" spans="1:21" ht="36" x14ac:dyDescent="0.25">
      <c r="A47" s="14">
        <v>43</v>
      </c>
      <c r="B47" s="14" t="s">
        <v>469</v>
      </c>
      <c r="C47" s="14" t="s">
        <v>353</v>
      </c>
      <c r="D47" s="5" t="s">
        <v>354</v>
      </c>
      <c r="E47" s="5" t="s">
        <v>470</v>
      </c>
      <c r="F47" s="5" t="s">
        <v>471</v>
      </c>
      <c r="G47" s="14" t="s">
        <v>180</v>
      </c>
      <c r="H47" s="5" t="s">
        <v>181</v>
      </c>
      <c r="I47" s="14" t="s">
        <v>61</v>
      </c>
      <c r="J47" s="5" t="s">
        <v>472</v>
      </c>
      <c r="K47" s="5" t="s">
        <v>473</v>
      </c>
      <c r="L47" s="5" t="s">
        <v>474</v>
      </c>
      <c r="M47" s="15">
        <f>SUMIFS(Topics!$F:$F,Topics!$B:$B,J47)</f>
        <v>27</v>
      </c>
      <c r="N47" s="15">
        <f>SUMIFS(Topics!$G:$G,Topics!$B:$B,J47)</f>
        <v>12</v>
      </c>
      <c r="O47" s="14" t="s">
        <v>475</v>
      </c>
      <c r="P47" s="14" t="s">
        <v>476</v>
      </c>
      <c r="Q47" s="5" t="s">
        <v>477</v>
      </c>
      <c r="R47" s="14" t="s">
        <v>478</v>
      </c>
      <c r="S47" s="5" t="s">
        <v>479</v>
      </c>
      <c r="T47" s="16">
        <f>IFERROR(INDEX(P6_Export!$C:$C,MATCH(B47,P6_Export!$A:$A,0)),"")</f>
        <v>46498.333333333343</v>
      </c>
      <c r="U47" s="15">
        <f>IFERROR(INDEX(P6_Export!$E:$E,MATCH(B47,P6_Export!$A:$A,0)),"")</f>
        <v>72</v>
      </c>
    </row>
    <row r="48" spans="1:21" ht="72" x14ac:dyDescent="0.25">
      <c r="A48" s="17">
        <v>44</v>
      </c>
      <c r="B48" s="17" t="s">
        <v>480</v>
      </c>
      <c r="C48" s="17" t="s">
        <v>481</v>
      </c>
      <c r="D48" s="18" t="s">
        <v>482</v>
      </c>
      <c r="E48" s="18" t="s">
        <v>483</v>
      </c>
      <c r="F48" s="18" t="s">
        <v>484</v>
      </c>
      <c r="G48" s="17" t="s">
        <v>202</v>
      </c>
      <c r="H48" s="18" t="s">
        <v>203</v>
      </c>
      <c r="I48" s="17" t="s">
        <v>61</v>
      </c>
      <c r="J48" s="18" t="s">
        <v>357</v>
      </c>
      <c r="K48" s="18" t="s">
        <v>358</v>
      </c>
      <c r="L48" s="18" t="s">
        <v>359</v>
      </c>
      <c r="M48" s="19">
        <f>SUMIFS(Topics!$F:$F,Topics!$B:$B,J48)</f>
        <v>43</v>
      </c>
      <c r="N48" s="19">
        <f>SUMIFS(Topics!$G:$G,Topics!$B:$B,J48)</f>
        <v>33</v>
      </c>
      <c r="O48" s="17" t="s">
        <v>360</v>
      </c>
      <c r="P48" s="17" t="s">
        <v>485</v>
      </c>
      <c r="Q48" s="18" t="s">
        <v>486</v>
      </c>
      <c r="R48" s="17" t="s">
        <v>487</v>
      </c>
      <c r="S48" s="18" t="s">
        <v>488</v>
      </c>
      <c r="T48" s="20">
        <f>IFERROR(INDEX(P6_Export!$C:$C,MATCH(B48,P6_Export!$A:$A,0)),"")</f>
        <v>46490.333333333343</v>
      </c>
      <c r="U48" s="19">
        <f>IFERROR(INDEX(P6_Export!$E:$E,MATCH(B48,P6_Export!$A:$A,0)),"")</f>
        <v>0</v>
      </c>
    </row>
    <row r="49" spans="1:21" ht="72" x14ac:dyDescent="0.25">
      <c r="A49" s="14">
        <v>45</v>
      </c>
      <c r="B49" s="14" t="s">
        <v>489</v>
      </c>
      <c r="C49" s="14" t="s">
        <v>481</v>
      </c>
      <c r="D49" s="5" t="s">
        <v>482</v>
      </c>
      <c r="E49" s="5" t="s">
        <v>490</v>
      </c>
      <c r="F49" s="5" t="s">
        <v>491</v>
      </c>
      <c r="G49" s="14" t="s">
        <v>180</v>
      </c>
      <c r="H49" s="5" t="s">
        <v>181</v>
      </c>
      <c r="I49" s="14" t="s">
        <v>61</v>
      </c>
      <c r="J49" s="5" t="s">
        <v>368</v>
      </c>
      <c r="K49" s="5" t="s">
        <v>369</v>
      </c>
      <c r="L49" s="5" t="s">
        <v>370</v>
      </c>
      <c r="M49" s="15">
        <f>SUMIFS(Topics!$F:$F,Topics!$B:$B,J49)</f>
        <v>45</v>
      </c>
      <c r="N49" s="15">
        <f>SUMIFS(Topics!$G:$G,Topics!$B:$B,J49)</f>
        <v>20</v>
      </c>
      <c r="O49" s="14" t="s">
        <v>492</v>
      </c>
      <c r="P49" s="14" t="s">
        <v>487</v>
      </c>
      <c r="Q49" s="5" t="s">
        <v>488</v>
      </c>
      <c r="R49" s="14" t="s">
        <v>493</v>
      </c>
      <c r="S49" s="5" t="s">
        <v>494</v>
      </c>
      <c r="T49" s="16">
        <f>IFERROR(INDEX(P6_Export!$C:$C,MATCH(B49,P6_Export!$A:$A,0)),"")</f>
        <v>46494.333333333343</v>
      </c>
      <c r="U49" s="15">
        <f>IFERROR(INDEX(P6_Export!$E:$E,MATCH(B49,P6_Export!$A:$A,0)),"")</f>
        <v>0</v>
      </c>
    </row>
    <row r="50" spans="1:21" ht="36" x14ac:dyDescent="0.25">
      <c r="A50" s="17">
        <v>46</v>
      </c>
      <c r="B50" s="17" t="s">
        <v>493</v>
      </c>
      <c r="C50" s="17" t="s">
        <v>481</v>
      </c>
      <c r="D50" s="18" t="s">
        <v>482</v>
      </c>
      <c r="E50" s="18" t="s">
        <v>494</v>
      </c>
      <c r="F50" s="18" t="s">
        <v>495</v>
      </c>
      <c r="G50" s="17" t="s">
        <v>110</v>
      </c>
      <c r="H50" s="18" t="s">
        <v>111</v>
      </c>
      <c r="I50" s="17" t="s">
        <v>61</v>
      </c>
      <c r="J50" s="18" t="s">
        <v>375</v>
      </c>
      <c r="K50" s="18" t="s">
        <v>376</v>
      </c>
      <c r="L50" s="18" t="s">
        <v>377</v>
      </c>
      <c r="M50" s="19">
        <f>SUMIFS(Topics!$F:$F,Topics!$B:$B,J50)</f>
        <v>58</v>
      </c>
      <c r="N50" s="19">
        <f>SUMIFS(Topics!$G:$G,Topics!$B:$B,J50)</f>
        <v>11</v>
      </c>
      <c r="O50" s="17" t="s">
        <v>378</v>
      </c>
      <c r="P50" s="17" t="s">
        <v>489</v>
      </c>
      <c r="Q50" s="18" t="s">
        <v>490</v>
      </c>
      <c r="R50" s="17" t="s">
        <v>496</v>
      </c>
      <c r="S50" s="18" t="s">
        <v>497</v>
      </c>
      <c r="T50" s="20">
        <f>IFERROR(INDEX(P6_Export!$C:$C,MATCH(B50,P6_Export!$A:$A,0)),"")</f>
        <v>46495.333333333343</v>
      </c>
      <c r="U50" s="19">
        <f>IFERROR(INDEX(P6_Export!$E:$E,MATCH(B50,P6_Export!$A:$A,0)),"")</f>
        <v>0</v>
      </c>
    </row>
    <row r="51" spans="1:21" ht="72" x14ac:dyDescent="0.25">
      <c r="A51" s="14">
        <v>47</v>
      </c>
      <c r="B51" s="14" t="s">
        <v>498</v>
      </c>
      <c r="C51" s="14" t="s">
        <v>481</v>
      </c>
      <c r="D51" s="5" t="s">
        <v>482</v>
      </c>
      <c r="E51" s="5" t="s">
        <v>499</v>
      </c>
      <c r="F51" s="5" t="s">
        <v>500</v>
      </c>
      <c r="G51" s="14" t="s">
        <v>110</v>
      </c>
      <c r="H51" s="5" t="s">
        <v>111</v>
      </c>
      <c r="I51" s="14" t="s">
        <v>220</v>
      </c>
      <c r="J51" s="5" t="s">
        <v>221</v>
      </c>
      <c r="K51" s="5" t="s">
        <v>222</v>
      </c>
      <c r="L51" s="5" t="s">
        <v>223</v>
      </c>
      <c r="M51" s="15">
        <f>SUMIFS(Topics!$F:$F,Topics!$B:$B,J51)</f>
        <v>24</v>
      </c>
      <c r="N51" s="15">
        <f>SUMIFS(Topics!$G:$G,Topics!$B:$B,J51)</f>
        <v>4</v>
      </c>
      <c r="O51" s="14" t="s">
        <v>224</v>
      </c>
      <c r="P51" s="14" t="s">
        <v>496</v>
      </c>
      <c r="Q51" s="5" t="s">
        <v>497</v>
      </c>
      <c r="R51" s="14" t="s">
        <v>501</v>
      </c>
      <c r="S51" s="5" t="s">
        <v>502</v>
      </c>
      <c r="T51" s="16">
        <f>IFERROR(INDEX(P6_Export!$C:$C,MATCH(B51,P6_Export!$A:$A,0)),"")</f>
        <v>46496.666666666657</v>
      </c>
      <c r="U51" s="15">
        <f>IFERROR(INDEX(P6_Export!$E:$E,MATCH(B51,P6_Export!$A:$A,0)),"")</f>
        <v>0</v>
      </c>
    </row>
    <row r="52" spans="1:21" ht="36" x14ac:dyDescent="0.25">
      <c r="A52" s="17">
        <v>48</v>
      </c>
      <c r="B52" s="17" t="s">
        <v>503</v>
      </c>
      <c r="C52" s="17" t="s">
        <v>481</v>
      </c>
      <c r="D52" s="18" t="s">
        <v>482</v>
      </c>
      <c r="E52" s="18" t="s">
        <v>504</v>
      </c>
      <c r="F52" s="18" t="s">
        <v>505</v>
      </c>
      <c r="G52" s="17" t="s">
        <v>110</v>
      </c>
      <c r="H52" s="18" t="s">
        <v>111</v>
      </c>
      <c r="I52" s="17" t="s">
        <v>61</v>
      </c>
      <c r="J52" s="18" t="s">
        <v>389</v>
      </c>
      <c r="K52" s="18" t="s">
        <v>390</v>
      </c>
      <c r="L52" s="18" t="s">
        <v>391</v>
      </c>
      <c r="M52" s="19">
        <f>SUMIFS(Topics!$F:$F,Topics!$B:$B,J52)</f>
        <v>6</v>
      </c>
      <c r="N52" s="19">
        <f>SUMIFS(Topics!$G:$G,Topics!$B:$B,J52)</f>
        <v>4</v>
      </c>
      <c r="O52" s="17" t="s">
        <v>392</v>
      </c>
      <c r="P52" s="17" t="s">
        <v>501</v>
      </c>
      <c r="Q52" s="18" t="s">
        <v>502</v>
      </c>
      <c r="R52" s="17" t="s">
        <v>506</v>
      </c>
      <c r="S52" s="18" t="s">
        <v>507</v>
      </c>
      <c r="T52" s="20">
        <f>IFERROR(INDEX(P6_Export!$C:$C,MATCH(B52,P6_Export!$A:$A,0)),"")</f>
        <v>46498.333333333343</v>
      </c>
      <c r="U52" s="19">
        <f>IFERROR(INDEX(P6_Export!$E:$E,MATCH(B52,P6_Export!$A:$A,0)),"")</f>
        <v>0</v>
      </c>
    </row>
    <row r="53" spans="1:21" ht="54" x14ac:dyDescent="0.25">
      <c r="A53" s="14">
        <v>49</v>
      </c>
      <c r="B53" s="14" t="s">
        <v>508</v>
      </c>
      <c r="C53" s="14" t="s">
        <v>481</v>
      </c>
      <c r="D53" s="5" t="s">
        <v>482</v>
      </c>
      <c r="E53" s="5" t="s">
        <v>509</v>
      </c>
      <c r="F53" s="5" t="s">
        <v>510</v>
      </c>
      <c r="G53" s="14" t="s">
        <v>180</v>
      </c>
      <c r="H53" s="5" t="s">
        <v>181</v>
      </c>
      <c r="I53" s="14" t="s">
        <v>61</v>
      </c>
      <c r="J53" s="5" t="s">
        <v>398</v>
      </c>
      <c r="K53" s="5" t="s">
        <v>399</v>
      </c>
      <c r="L53" s="5" t="s">
        <v>400</v>
      </c>
      <c r="M53" s="15">
        <f>SUMIFS(Topics!$F:$F,Topics!$B:$B,J53)</f>
        <v>34</v>
      </c>
      <c r="N53" s="15">
        <f>SUMIFS(Topics!$G:$G,Topics!$B:$B,J53)</f>
        <v>9</v>
      </c>
      <c r="O53" s="14" t="s">
        <v>401</v>
      </c>
      <c r="P53" s="14" t="s">
        <v>506</v>
      </c>
      <c r="Q53" s="5" t="s">
        <v>507</v>
      </c>
      <c r="R53" s="14" t="s">
        <v>511</v>
      </c>
      <c r="S53" s="5" t="s">
        <v>512</v>
      </c>
      <c r="T53" s="16">
        <f>IFERROR(INDEX(P6_Export!$C:$C,MATCH(B53,P6_Export!$A:$A,0)),"")</f>
        <v>46505.333333333343</v>
      </c>
      <c r="U53" s="15">
        <f>IFERROR(INDEX(P6_Export!$E:$E,MATCH(B53,P6_Export!$A:$A,0)),"")</f>
        <v>0</v>
      </c>
    </row>
    <row r="54" spans="1:21" ht="54" x14ac:dyDescent="0.25">
      <c r="A54" s="17">
        <v>50</v>
      </c>
      <c r="B54" s="17" t="s">
        <v>513</v>
      </c>
      <c r="C54" s="17" t="s">
        <v>481</v>
      </c>
      <c r="D54" s="18" t="s">
        <v>482</v>
      </c>
      <c r="E54" s="18" t="s">
        <v>514</v>
      </c>
      <c r="F54" s="18" t="s">
        <v>515</v>
      </c>
      <c r="G54" s="17" t="s">
        <v>202</v>
      </c>
      <c r="H54" s="18" t="s">
        <v>203</v>
      </c>
      <c r="I54" s="17" t="s">
        <v>61</v>
      </c>
      <c r="J54" s="18" t="s">
        <v>407</v>
      </c>
      <c r="K54" s="18" t="s">
        <v>408</v>
      </c>
      <c r="L54" s="18" t="s">
        <v>409</v>
      </c>
      <c r="M54" s="19">
        <f>SUMIFS(Topics!$F:$F,Topics!$B:$B,J54)</f>
        <v>35</v>
      </c>
      <c r="N54" s="19">
        <f>SUMIFS(Topics!$G:$G,Topics!$B:$B,J54)</f>
        <v>20</v>
      </c>
      <c r="O54" s="17" t="s">
        <v>410</v>
      </c>
      <c r="P54" s="17" t="s">
        <v>516</v>
      </c>
      <c r="Q54" s="18" t="s">
        <v>517</v>
      </c>
      <c r="R54" s="17" t="s">
        <v>518</v>
      </c>
      <c r="S54" s="18" t="s">
        <v>519</v>
      </c>
      <c r="T54" s="20">
        <f>IFERROR(INDEX(P6_Export!$C:$C,MATCH(B54,P6_Export!$A:$A,0)),"")</f>
        <v>46510.333333333343</v>
      </c>
      <c r="U54" s="19">
        <f>IFERROR(INDEX(P6_Export!$E:$E,MATCH(B54,P6_Export!$A:$A,0)),"")</f>
        <v>9</v>
      </c>
    </row>
    <row r="55" spans="1:21" ht="162" x14ac:dyDescent="0.25">
      <c r="A55" s="14">
        <v>51</v>
      </c>
      <c r="B55" s="14" t="s">
        <v>520</v>
      </c>
      <c r="C55" s="14" t="s">
        <v>481</v>
      </c>
      <c r="D55" s="5" t="s">
        <v>482</v>
      </c>
      <c r="E55" s="5" t="s">
        <v>521</v>
      </c>
      <c r="F55" s="5" t="s">
        <v>522</v>
      </c>
      <c r="G55" s="14" t="s">
        <v>202</v>
      </c>
      <c r="H55" s="5" t="s">
        <v>203</v>
      </c>
      <c r="I55" s="14" t="s">
        <v>61</v>
      </c>
      <c r="J55" s="5" t="s">
        <v>418</v>
      </c>
      <c r="K55" s="5" t="s">
        <v>419</v>
      </c>
      <c r="L55" s="5" t="s">
        <v>420</v>
      </c>
      <c r="M55" s="15">
        <f>SUMIFS(Topics!$F:$F,Topics!$B:$B,J55)</f>
        <v>94</v>
      </c>
      <c r="N55" s="15">
        <f>SUMIFS(Topics!$G:$G,Topics!$B:$B,J55)</f>
        <v>76</v>
      </c>
      <c r="O55" s="14" t="s">
        <v>421</v>
      </c>
      <c r="P55" s="14" t="s">
        <v>523</v>
      </c>
      <c r="Q55" s="5" t="s">
        <v>524</v>
      </c>
      <c r="R55" s="14" t="s">
        <v>525</v>
      </c>
      <c r="S55" s="5" t="s">
        <v>526</v>
      </c>
      <c r="T55" s="16">
        <f>IFERROR(INDEX(P6_Export!$C:$C,MATCH(B55,P6_Export!$A:$A,0)),"")</f>
        <v>46511.333333333343</v>
      </c>
      <c r="U55" s="15">
        <f>IFERROR(INDEX(P6_Export!$E:$E,MATCH(B55,P6_Export!$A:$A,0)),"")</f>
        <v>0</v>
      </c>
    </row>
    <row r="56" spans="1:21" ht="54" x14ac:dyDescent="0.25">
      <c r="A56" s="17">
        <v>52</v>
      </c>
      <c r="B56" s="17" t="s">
        <v>527</v>
      </c>
      <c r="C56" s="17" t="s">
        <v>481</v>
      </c>
      <c r="D56" s="18" t="s">
        <v>482</v>
      </c>
      <c r="E56" s="18" t="s">
        <v>528</v>
      </c>
      <c r="F56" s="18" t="s">
        <v>529</v>
      </c>
      <c r="G56" s="17" t="s">
        <v>202</v>
      </c>
      <c r="H56" s="18" t="s">
        <v>203</v>
      </c>
      <c r="I56" s="17" t="s">
        <v>61</v>
      </c>
      <c r="J56" s="18" t="s">
        <v>429</v>
      </c>
      <c r="K56" s="18" t="s">
        <v>430</v>
      </c>
      <c r="L56" s="18" t="s">
        <v>431</v>
      </c>
      <c r="M56" s="19">
        <f>SUMIFS(Topics!$F:$F,Topics!$B:$B,J56)</f>
        <v>36</v>
      </c>
      <c r="N56" s="19">
        <f>SUMIFS(Topics!$G:$G,Topics!$B:$B,J56)</f>
        <v>22</v>
      </c>
      <c r="O56" s="17" t="s">
        <v>432</v>
      </c>
      <c r="P56" s="17" t="s">
        <v>525</v>
      </c>
      <c r="Q56" s="18" t="s">
        <v>526</v>
      </c>
      <c r="R56" s="17" t="s">
        <v>530</v>
      </c>
      <c r="S56" s="18" t="s">
        <v>531</v>
      </c>
      <c r="T56" s="20">
        <f>IFERROR(INDEX(P6_Export!$C:$C,MATCH(B56,P6_Export!$A:$A,0)),"")</f>
        <v>46517.333333333343</v>
      </c>
      <c r="U56" s="19">
        <f>IFERROR(INDEX(P6_Export!$E:$E,MATCH(B56,P6_Export!$A:$A,0)),"")</f>
        <v>0</v>
      </c>
    </row>
    <row r="57" spans="1:21" ht="54" x14ac:dyDescent="0.25">
      <c r="A57" s="14">
        <v>53</v>
      </c>
      <c r="B57" s="14" t="s">
        <v>532</v>
      </c>
      <c r="C57" s="14" t="s">
        <v>481</v>
      </c>
      <c r="D57" s="5" t="s">
        <v>482</v>
      </c>
      <c r="E57" s="5" t="s">
        <v>533</v>
      </c>
      <c r="F57" s="5" t="s">
        <v>534</v>
      </c>
      <c r="G57" s="14" t="s">
        <v>438</v>
      </c>
      <c r="H57" s="5" t="s">
        <v>439</v>
      </c>
      <c r="I57" s="14" t="s">
        <v>61</v>
      </c>
      <c r="J57" s="5" t="s">
        <v>440</v>
      </c>
      <c r="K57" s="5" t="s">
        <v>441</v>
      </c>
      <c r="L57" s="5" t="s">
        <v>442</v>
      </c>
      <c r="M57" s="15">
        <f>SUMIFS(Topics!$F:$F,Topics!$B:$B,J57)</f>
        <v>44</v>
      </c>
      <c r="N57" s="15">
        <f>SUMIFS(Topics!$G:$G,Topics!$B:$B,J57)</f>
        <v>10</v>
      </c>
      <c r="O57" s="14" t="s">
        <v>443</v>
      </c>
      <c r="P57" s="14" t="s">
        <v>535</v>
      </c>
      <c r="Q57" s="5" t="s">
        <v>536</v>
      </c>
      <c r="R57" s="14" t="s">
        <v>518</v>
      </c>
      <c r="S57" s="5" t="s">
        <v>519</v>
      </c>
      <c r="T57" s="16">
        <f>IFERROR(INDEX(P6_Export!$C:$C,MATCH(B57,P6_Export!$A:$A,0)),"")</f>
        <v>46520.333333333343</v>
      </c>
      <c r="U57" s="15">
        <f>IFERROR(INDEX(P6_Export!$E:$E,MATCH(B57,P6_Export!$A:$A,0)),"")</f>
        <v>0</v>
      </c>
    </row>
    <row r="58" spans="1:21" ht="72" x14ac:dyDescent="0.25">
      <c r="A58" s="17">
        <v>54</v>
      </c>
      <c r="B58" s="17" t="s">
        <v>537</v>
      </c>
      <c r="C58" s="17" t="s">
        <v>481</v>
      </c>
      <c r="D58" s="18" t="s">
        <v>482</v>
      </c>
      <c r="E58" s="18" t="s">
        <v>538</v>
      </c>
      <c r="F58" s="18" t="s">
        <v>539</v>
      </c>
      <c r="G58" s="17" t="s">
        <v>180</v>
      </c>
      <c r="H58" s="18" t="s">
        <v>181</v>
      </c>
      <c r="I58" s="17" t="s">
        <v>61</v>
      </c>
      <c r="J58" s="18" t="s">
        <v>449</v>
      </c>
      <c r="K58" s="18" t="s">
        <v>450</v>
      </c>
      <c r="L58" s="18" t="s">
        <v>451</v>
      </c>
      <c r="M58" s="19">
        <f>SUMIFS(Topics!$F:$F,Topics!$B:$B,J58)</f>
        <v>41</v>
      </c>
      <c r="N58" s="19">
        <f>SUMIFS(Topics!$G:$G,Topics!$B:$B,J58)</f>
        <v>14</v>
      </c>
      <c r="O58" s="17" t="s">
        <v>452</v>
      </c>
      <c r="P58" s="17" t="s">
        <v>540</v>
      </c>
      <c r="Q58" s="18" t="s">
        <v>541</v>
      </c>
      <c r="R58" s="17" t="s">
        <v>518</v>
      </c>
      <c r="S58" s="18" t="s">
        <v>519</v>
      </c>
      <c r="T58" s="20">
        <f>IFERROR(INDEX(P6_Export!$C:$C,MATCH(B58,P6_Export!$A:$A,0)),"")</f>
        <v>46519.333333333343</v>
      </c>
      <c r="U58" s="19">
        <f>IFERROR(INDEX(P6_Export!$E:$E,MATCH(B58,P6_Export!$A:$A,0)),"")</f>
        <v>1</v>
      </c>
    </row>
    <row r="59" spans="1:21" ht="90" x14ac:dyDescent="0.25">
      <c r="A59" s="14">
        <v>55</v>
      </c>
      <c r="B59" s="14" t="s">
        <v>518</v>
      </c>
      <c r="C59" s="14" t="s">
        <v>481</v>
      </c>
      <c r="D59" s="5" t="s">
        <v>482</v>
      </c>
      <c r="E59" s="5" t="s">
        <v>519</v>
      </c>
      <c r="F59" s="5" t="s">
        <v>542</v>
      </c>
      <c r="G59" s="14" t="s">
        <v>110</v>
      </c>
      <c r="H59" s="5" t="s">
        <v>111</v>
      </c>
      <c r="I59" s="14" t="s">
        <v>61</v>
      </c>
      <c r="J59" s="5" t="s">
        <v>456</v>
      </c>
      <c r="K59" s="5" t="s">
        <v>457</v>
      </c>
      <c r="L59" s="5" t="s">
        <v>458</v>
      </c>
      <c r="M59" s="15">
        <f>SUMIFS(Topics!$F:$F,Topics!$B:$B,J59)</f>
        <v>97</v>
      </c>
      <c r="N59" s="15">
        <f>SUMIFS(Topics!$G:$G,Topics!$B:$B,J59)</f>
        <v>25</v>
      </c>
      <c r="O59" s="14" t="s">
        <v>459</v>
      </c>
      <c r="P59" s="14" t="s">
        <v>543</v>
      </c>
      <c r="Q59" s="5" t="s">
        <v>544</v>
      </c>
      <c r="R59" s="14" t="s">
        <v>545</v>
      </c>
      <c r="S59" s="5" t="s">
        <v>546</v>
      </c>
      <c r="T59" s="16">
        <f>IFERROR(INDEX(P6_Export!$C:$C,MATCH(B59,P6_Export!$A:$A,0)),"")</f>
        <v>46527.333333333343</v>
      </c>
      <c r="U59" s="15">
        <f>IFERROR(INDEX(P6_Export!$E:$E,MATCH(B59,P6_Export!$A:$A,0)),"")</f>
        <v>0</v>
      </c>
    </row>
    <row r="60" spans="1:21" ht="72" x14ac:dyDescent="0.25">
      <c r="A60" s="17">
        <v>56</v>
      </c>
      <c r="B60" s="17" t="s">
        <v>547</v>
      </c>
      <c r="C60" s="17" t="s">
        <v>481</v>
      </c>
      <c r="D60" s="18" t="s">
        <v>482</v>
      </c>
      <c r="E60" s="18" t="s">
        <v>548</v>
      </c>
      <c r="F60" s="18" t="s">
        <v>549</v>
      </c>
      <c r="G60" s="17" t="s">
        <v>110</v>
      </c>
      <c r="H60" s="18" t="s">
        <v>111</v>
      </c>
      <c r="I60" s="17" t="s">
        <v>220</v>
      </c>
      <c r="J60" s="18" t="s">
        <v>221</v>
      </c>
      <c r="K60" s="18" t="s">
        <v>222</v>
      </c>
      <c r="L60" s="18" t="s">
        <v>223</v>
      </c>
      <c r="M60" s="19">
        <f>SUMIFS(Topics!$F:$F,Topics!$B:$B,J60)</f>
        <v>24</v>
      </c>
      <c r="N60" s="19">
        <f>SUMIFS(Topics!$G:$G,Topics!$B:$B,J60)</f>
        <v>4</v>
      </c>
      <c r="O60" s="17" t="s">
        <v>224</v>
      </c>
      <c r="P60" s="17" t="s">
        <v>545</v>
      </c>
      <c r="Q60" s="18" t="s">
        <v>546</v>
      </c>
      <c r="R60" s="17" t="s">
        <v>550</v>
      </c>
      <c r="S60" s="18" t="s">
        <v>551</v>
      </c>
      <c r="T60" s="20">
        <f>IFERROR(INDEX(P6_Export!$C:$C,MATCH(B60,P6_Export!$A:$A,0)),"")</f>
        <v>46529.666666666657</v>
      </c>
      <c r="U60" s="19">
        <f>IFERROR(INDEX(P6_Export!$E:$E,MATCH(B60,P6_Export!$A:$A,0)),"")</f>
        <v>0</v>
      </c>
    </row>
    <row r="61" spans="1:21" ht="36" x14ac:dyDescent="0.25">
      <c r="A61" s="14">
        <v>57</v>
      </c>
      <c r="B61" s="14" t="s">
        <v>552</v>
      </c>
      <c r="C61" s="14" t="s">
        <v>481</v>
      </c>
      <c r="D61" s="5" t="s">
        <v>482</v>
      </c>
      <c r="E61" s="5" t="s">
        <v>553</v>
      </c>
      <c r="F61" s="5" t="s">
        <v>554</v>
      </c>
      <c r="G61" s="14" t="s">
        <v>180</v>
      </c>
      <c r="H61" s="5" t="s">
        <v>181</v>
      </c>
      <c r="I61" s="14" t="s">
        <v>61</v>
      </c>
      <c r="J61" s="5" t="s">
        <v>472</v>
      </c>
      <c r="K61" s="5" t="s">
        <v>473</v>
      </c>
      <c r="L61" s="5" t="s">
        <v>474</v>
      </c>
      <c r="M61" s="15">
        <f>SUMIFS(Topics!$F:$F,Topics!$B:$B,J61)</f>
        <v>27</v>
      </c>
      <c r="N61" s="15">
        <f>SUMIFS(Topics!$G:$G,Topics!$B:$B,J61)</f>
        <v>12</v>
      </c>
      <c r="O61" s="14" t="s">
        <v>475</v>
      </c>
      <c r="P61" s="14" t="s">
        <v>555</v>
      </c>
      <c r="Q61" s="5" t="s">
        <v>556</v>
      </c>
      <c r="R61" s="14" t="s">
        <v>557</v>
      </c>
      <c r="S61" s="5" t="s">
        <v>558</v>
      </c>
      <c r="T61" s="16">
        <f>IFERROR(INDEX(P6_Export!$C:$C,MATCH(B61,P6_Export!$A:$A,0)),"")</f>
        <v>46544.333333333343</v>
      </c>
      <c r="U61" s="15">
        <f>IFERROR(INDEX(P6_Export!$E:$E,MATCH(B61,P6_Export!$A:$A,0)),"")</f>
        <v>48</v>
      </c>
    </row>
    <row r="62" spans="1:21" ht="72" x14ac:dyDescent="0.25">
      <c r="A62" s="17">
        <v>58</v>
      </c>
      <c r="B62" s="17" t="s">
        <v>559</v>
      </c>
      <c r="C62" s="17" t="s">
        <v>560</v>
      </c>
      <c r="D62" s="18" t="s">
        <v>561</v>
      </c>
      <c r="E62" s="18" t="s">
        <v>562</v>
      </c>
      <c r="F62" s="18" t="s">
        <v>563</v>
      </c>
      <c r="G62" s="17" t="s">
        <v>202</v>
      </c>
      <c r="H62" s="18" t="s">
        <v>203</v>
      </c>
      <c r="I62" s="17" t="s">
        <v>61</v>
      </c>
      <c r="J62" s="18" t="s">
        <v>357</v>
      </c>
      <c r="K62" s="18" t="s">
        <v>358</v>
      </c>
      <c r="L62" s="18" t="s">
        <v>359</v>
      </c>
      <c r="M62" s="19">
        <f>SUMIFS(Topics!$F:$F,Topics!$B:$B,J62)</f>
        <v>43</v>
      </c>
      <c r="N62" s="19">
        <f>SUMIFS(Topics!$G:$G,Topics!$B:$B,J62)</f>
        <v>33</v>
      </c>
      <c r="O62" s="17" t="s">
        <v>360</v>
      </c>
      <c r="P62" s="17" t="s">
        <v>564</v>
      </c>
      <c r="Q62" s="18" t="s">
        <v>565</v>
      </c>
      <c r="R62" s="17" t="s">
        <v>566</v>
      </c>
      <c r="S62" s="18" t="s">
        <v>567</v>
      </c>
      <c r="T62" s="20">
        <f>IFERROR(INDEX(P6_Export!$C:$C,MATCH(B62,P6_Export!$A:$A,0)),"")</f>
        <v>46536.333333333343</v>
      </c>
      <c r="U62" s="19">
        <f>IFERROR(INDEX(P6_Export!$E:$E,MATCH(B62,P6_Export!$A:$A,0)),"")</f>
        <v>0</v>
      </c>
    </row>
    <row r="63" spans="1:21" ht="72" x14ac:dyDescent="0.25">
      <c r="A63" s="14">
        <v>59</v>
      </c>
      <c r="B63" s="14" t="s">
        <v>568</v>
      </c>
      <c r="C63" s="14" t="s">
        <v>560</v>
      </c>
      <c r="D63" s="5" t="s">
        <v>561</v>
      </c>
      <c r="E63" s="5" t="s">
        <v>569</v>
      </c>
      <c r="F63" s="5" t="s">
        <v>570</v>
      </c>
      <c r="G63" s="14" t="s">
        <v>180</v>
      </c>
      <c r="H63" s="5" t="s">
        <v>181</v>
      </c>
      <c r="I63" s="14" t="s">
        <v>61</v>
      </c>
      <c r="J63" s="5" t="s">
        <v>368</v>
      </c>
      <c r="K63" s="5" t="s">
        <v>369</v>
      </c>
      <c r="L63" s="5" t="s">
        <v>370</v>
      </c>
      <c r="M63" s="15">
        <f>SUMIFS(Topics!$F:$F,Topics!$B:$B,J63)</f>
        <v>45</v>
      </c>
      <c r="N63" s="15">
        <f>SUMIFS(Topics!$G:$G,Topics!$B:$B,J63)</f>
        <v>20</v>
      </c>
      <c r="O63" s="14" t="s">
        <v>492</v>
      </c>
      <c r="P63" s="14" t="s">
        <v>566</v>
      </c>
      <c r="Q63" s="5" t="s">
        <v>567</v>
      </c>
      <c r="R63" s="14" t="s">
        <v>571</v>
      </c>
      <c r="S63" s="5" t="s">
        <v>572</v>
      </c>
      <c r="T63" s="16">
        <f>IFERROR(INDEX(P6_Export!$C:$C,MATCH(B63,P6_Export!$A:$A,0)),"")</f>
        <v>46539.333333333343</v>
      </c>
      <c r="U63" s="15">
        <f>IFERROR(INDEX(P6_Export!$E:$E,MATCH(B63,P6_Export!$A:$A,0)),"")</f>
        <v>0</v>
      </c>
    </row>
    <row r="64" spans="1:21" ht="36" x14ac:dyDescent="0.25">
      <c r="A64" s="17">
        <v>60</v>
      </c>
      <c r="B64" s="17" t="s">
        <v>571</v>
      </c>
      <c r="C64" s="17" t="s">
        <v>560</v>
      </c>
      <c r="D64" s="18" t="s">
        <v>561</v>
      </c>
      <c r="E64" s="18" t="s">
        <v>572</v>
      </c>
      <c r="F64" s="18" t="s">
        <v>573</v>
      </c>
      <c r="G64" s="17" t="s">
        <v>110</v>
      </c>
      <c r="H64" s="18" t="s">
        <v>111</v>
      </c>
      <c r="I64" s="17" t="s">
        <v>61</v>
      </c>
      <c r="J64" s="18" t="s">
        <v>375</v>
      </c>
      <c r="K64" s="18" t="s">
        <v>376</v>
      </c>
      <c r="L64" s="18" t="s">
        <v>377</v>
      </c>
      <c r="M64" s="19">
        <f>SUMIFS(Topics!$F:$F,Topics!$B:$B,J64)</f>
        <v>58</v>
      </c>
      <c r="N64" s="19">
        <f>SUMIFS(Topics!$G:$G,Topics!$B:$B,J64)</f>
        <v>11</v>
      </c>
      <c r="O64" s="17" t="s">
        <v>378</v>
      </c>
      <c r="P64" s="17" t="s">
        <v>568</v>
      </c>
      <c r="Q64" s="18" t="s">
        <v>569</v>
      </c>
      <c r="R64" s="17" t="s">
        <v>574</v>
      </c>
      <c r="S64" s="18" t="s">
        <v>575</v>
      </c>
      <c r="T64" s="20">
        <f>IFERROR(INDEX(P6_Export!$C:$C,MATCH(B64,P6_Export!$A:$A,0)),"")</f>
        <v>46540.333333333343</v>
      </c>
      <c r="U64" s="19">
        <f>IFERROR(INDEX(P6_Export!$E:$E,MATCH(B64,P6_Export!$A:$A,0)),"")</f>
        <v>0</v>
      </c>
    </row>
    <row r="65" spans="1:21" ht="72" x14ac:dyDescent="0.25">
      <c r="A65" s="14">
        <v>61</v>
      </c>
      <c r="B65" s="14" t="s">
        <v>576</v>
      </c>
      <c r="C65" s="14" t="s">
        <v>560</v>
      </c>
      <c r="D65" s="5" t="s">
        <v>561</v>
      </c>
      <c r="E65" s="5" t="s">
        <v>577</v>
      </c>
      <c r="F65" s="5" t="s">
        <v>578</v>
      </c>
      <c r="G65" s="14" t="s">
        <v>110</v>
      </c>
      <c r="H65" s="5" t="s">
        <v>111</v>
      </c>
      <c r="I65" s="14" t="s">
        <v>220</v>
      </c>
      <c r="J65" s="5" t="s">
        <v>221</v>
      </c>
      <c r="K65" s="5" t="s">
        <v>222</v>
      </c>
      <c r="L65" s="5" t="s">
        <v>223</v>
      </c>
      <c r="M65" s="15">
        <f>SUMIFS(Topics!$F:$F,Topics!$B:$B,J65)</f>
        <v>24</v>
      </c>
      <c r="N65" s="15">
        <f>SUMIFS(Topics!$G:$G,Topics!$B:$B,J65)</f>
        <v>4</v>
      </c>
      <c r="O65" s="14" t="s">
        <v>224</v>
      </c>
      <c r="P65" s="14" t="s">
        <v>574</v>
      </c>
      <c r="Q65" s="5" t="s">
        <v>575</v>
      </c>
      <c r="R65" s="14" t="s">
        <v>579</v>
      </c>
      <c r="S65" s="5" t="s">
        <v>580</v>
      </c>
      <c r="T65" s="16">
        <f>IFERROR(INDEX(P6_Export!$C:$C,MATCH(B65,P6_Export!$A:$A,0)),"")</f>
        <v>46541.666666666657</v>
      </c>
      <c r="U65" s="15">
        <f>IFERROR(INDEX(P6_Export!$E:$E,MATCH(B65,P6_Export!$A:$A,0)),"")</f>
        <v>0</v>
      </c>
    </row>
    <row r="66" spans="1:21" ht="36" x14ac:dyDescent="0.25">
      <c r="A66" s="17">
        <v>62</v>
      </c>
      <c r="B66" s="17" t="s">
        <v>581</v>
      </c>
      <c r="C66" s="17" t="s">
        <v>560</v>
      </c>
      <c r="D66" s="18" t="s">
        <v>561</v>
      </c>
      <c r="E66" s="18" t="s">
        <v>582</v>
      </c>
      <c r="F66" s="18" t="s">
        <v>583</v>
      </c>
      <c r="G66" s="17" t="s">
        <v>110</v>
      </c>
      <c r="H66" s="18" t="s">
        <v>111</v>
      </c>
      <c r="I66" s="17" t="s">
        <v>61</v>
      </c>
      <c r="J66" s="18" t="s">
        <v>389</v>
      </c>
      <c r="K66" s="18" t="s">
        <v>390</v>
      </c>
      <c r="L66" s="18" t="s">
        <v>391</v>
      </c>
      <c r="M66" s="19">
        <f>SUMIFS(Topics!$F:$F,Topics!$B:$B,J66)</f>
        <v>6</v>
      </c>
      <c r="N66" s="19">
        <f>SUMIFS(Topics!$G:$G,Topics!$B:$B,J66)</f>
        <v>4</v>
      </c>
      <c r="O66" s="17" t="s">
        <v>392</v>
      </c>
      <c r="P66" s="17" t="s">
        <v>579</v>
      </c>
      <c r="Q66" s="18" t="s">
        <v>580</v>
      </c>
      <c r="R66" s="17" t="s">
        <v>584</v>
      </c>
      <c r="S66" s="18" t="s">
        <v>585</v>
      </c>
      <c r="T66" s="20">
        <f>IFERROR(INDEX(P6_Export!$C:$C,MATCH(B66,P6_Export!$A:$A,0)),"")</f>
        <v>46544.333333333343</v>
      </c>
      <c r="U66" s="19">
        <f>IFERROR(INDEX(P6_Export!$E:$E,MATCH(B66,P6_Export!$A:$A,0)),"")</f>
        <v>0</v>
      </c>
    </row>
    <row r="67" spans="1:21" ht="54" x14ac:dyDescent="0.25">
      <c r="A67" s="14">
        <v>63</v>
      </c>
      <c r="B67" s="14" t="s">
        <v>586</v>
      </c>
      <c r="C67" s="14" t="s">
        <v>560</v>
      </c>
      <c r="D67" s="5" t="s">
        <v>561</v>
      </c>
      <c r="E67" s="5" t="s">
        <v>587</v>
      </c>
      <c r="F67" s="5" t="s">
        <v>588</v>
      </c>
      <c r="G67" s="14" t="s">
        <v>180</v>
      </c>
      <c r="H67" s="5" t="s">
        <v>181</v>
      </c>
      <c r="I67" s="14" t="s">
        <v>61</v>
      </c>
      <c r="J67" s="5" t="s">
        <v>398</v>
      </c>
      <c r="K67" s="5" t="s">
        <v>399</v>
      </c>
      <c r="L67" s="5" t="s">
        <v>400</v>
      </c>
      <c r="M67" s="15">
        <f>SUMIFS(Topics!$F:$F,Topics!$B:$B,J67)</f>
        <v>34</v>
      </c>
      <c r="N67" s="15">
        <f>SUMIFS(Topics!$G:$G,Topics!$B:$B,J67)</f>
        <v>9</v>
      </c>
      <c r="O67" s="14" t="s">
        <v>401</v>
      </c>
      <c r="P67" s="14" t="s">
        <v>584</v>
      </c>
      <c r="Q67" s="5" t="s">
        <v>585</v>
      </c>
      <c r="R67" s="14" t="s">
        <v>589</v>
      </c>
      <c r="S67" s="5" t="s">
        <v>590</v>
      </c>
      <c r="T67" s="16">
        <f>IFERROR(INDEX(P6_Export!$C:$C,MATCH(B67,P6_Export!$A:$A,0)),"")</f>
        <v>46551.333333333343</v>
      </c>
      <c r="U67" s="15">
        <f>IFERROR(INDEX(P6_Export!$E:$E,MATCH(B67,P6_Export!$A:$A,0)),"")</f>
        <v>0</v>
      </c>
    </row>
    <row r="68" spans="1:21" ht="54" x14ac:dyDescent="0.25">
      <c r="A68" s="17">
        <v>64</v>
      </c>
      <c r="B68" s="17" t="s">
        <v>591</v>
      </c>
      <c r="C68" s="17" t="s">
        <v>560</v>
      </c>
      <c r="D68" s="18" t="s">
        <v>561</v>
      </c>
      <c r="E68" s="18" t="s">
        <v>592</v>
      </c>
      <c r="F68" s="18" t="s">
        <v>593</v>
      </c>
      <c r="G68" s="17" t="s">
        <v>202</v>
      </c>
      <c r="H68" s="18" t="s">
        <v>203</v>
      </c>
      <c r="I68" s="17" t="s">
        <v>61</v>
      </c>
      <c r="J68" s="18" t="s">
        <v>407</v>
      </c>
      <c r="K68" s="18" t="s">
        <v>408</v>
      </c>
      <c r="L68" s="18" t="s">
        <v>409</v>
      </c>
      <c r="M68" s="19">
        <f>SUMIFS(Topics!$F:$F,Topics!$B:$B,J68)</f>
        <v>35</v>
      </c>
      <c r="N68" s="19">
        <f>SUMIFS(Topics!$G:$G,Topics!$B:$B,J68)</f>
        <v>20</v>
      </c>
      <c r="O68" s="17" t="s">
        <v>410</v>
      </c>
      <c r="P68" s="17" t="s">
        <v>594</v>
      </c>
      <c r="Q68" s="18" t="s">
        <v>595</v>
      </c>
      <c r="R68" s="17" t="s">
        <v>596</v>
      </c>
      <c r="S68" s="18" t="s">
        <v>597</v>
      </c>
      <c r="T68" s="20">
        <f>IFERROR(INDEX(P6_Export!$C:$C,MATCH(B68,P6_Export!$A:$A,0)),"")</f>
        <v>46555.333333333343</v>
      </c>
      <c r="U68" s="19">
        <f>IFERROR(INDEX(P6_Export!$E:$E,MATCH(B68,P6_Export!$A:$A,0)),"")</f>
        <v>9</v>
      </c>
    </row>
    <row r="69" spans="1:21" ht="162" x14ac:dyDescent="0.25">
      <c r="A69" s="14">
        <v>65</v>
      </c>
      <c r="B69" s="14" t="s">
        <v>598</v>
      </c>
      <c r="C69" s="14" t="s">
        <v>560</v>
      </c>
      <c r="D69" s="5" t="s">
        <v>561</v>
      </c>
      <c r="E69" s="5" t="s">
        <v>599</v>
      </c>
      <c r="F69" s="5" t="s">
        <v>600</v>
      </c>
      <c r="G69" s="14" t="s">
        <v>202</v>
      </c>
      <c r="H69" s="5" t="s">
        <v>203</v>
      </c>
      <c r="I69" s="14" t="s">
        <v>61</v>
      </c>
      <c r="J69" s="5" t="s">
        <v>418</v>
      </c>
      <c r="K69" s="5" t="s">
        <v>419</v>
      </c>
      <c r="L69" s="5" t="s">
        <v>420</v>
      </c>
      <c r="M69" s="15">
        <f>SUMIFS(Topics!$F:$F,Topics!$B:$B,J69)</f>
        <v>94</v>
      </c>
      <c r="N69" s="15">
        <f>SUMIFS(Topics!$G:$G,Topics!$B:$B,J69)</f>
        <v>76</v>
      </c>
      <c r="O69" s="14" t="s">
        <v>421</v>
      </c>
      <c r="P69" s="14" t="s">
        <v>601</v>
      </c>
      <c r="Q69" s="5" t="s">
        <v>602</v>
      </c>
      <c r="R69" s="14" t="s">
        <v>603</v>
      </c>
      <c r="S69" s="5" t="s">
        <v>604</v>
      </c>
      <c r="T69" s="16">
        <f>IFERROR(INDEX(P6_Export!$C:$C,MATCH(B69,P6_Export!$A:$A,0)),"")</f>
        <v>46557.333333333343</v>
      </c>
      <c r="U69" s="15">
        <f>IFERROR(INDEX(P6_Export!$E:$E,MATCH(B69,P6_Export!$A:$A,0)),"")</f>
        <v>0</v>
      </c>
    </row>
    <row r="70" spans="1:21" ht="54" x14ac:dyDescent="0.25">
      <c r="A70" s="17">
        <v>66</v>
      </c>
      <c r="B70" s="17" t="s">
        <v>605</v>
      </c>
      <c r="C70" s="17" t="s">
        <v>560</v>
      </c>
      <c r="D70" s="18" t="s">
        <v>561</v>
      </c>
      <c r="E70" s="18" t="s">
        <v>606</v>
      </c>
      <c r="F70" s="18" t="s">
        <v>607</v>
      </c>
      <c r="G70" s="17" t="s">
        <v>202</v>
      </c>
      <c r="H70" s="18" t="s">
        <v>203</v>
      </c>
      <c r="I70" s="17" t="s">
        <v>61</v>
      </c>
      <c r="J70" s="18" t="s">
        <v>429</v>
      </c>
      <c r="K70" s="18" t="s">
        <v>430</v>
      </c>
      <c r="L70" s="18" t="s">
        <v>431</v>
      </c>
      <c r="M70" s="19">
        <f>SUMIFS(Topics!$F:$F,Topics!$B:$B,J70)</f>
        <v>36</v>
      </c>
      <c r="N70" s="19">
        <f>SUMIFS(Topics!$G:$G,Topics!$B:$B,J70)</f>
        <v>22</v>
      </c>
      <c r="O70" s="17" t="s">
        <v>432</v>
      </c>
      <c r="P70" s="17" t="s">
        <v>603</v>
      </c>
      <c r="Q70" s="18" t="s">
        <v>604</v>
      </c>
      <c r="R70" s="17" t="s">
        <v>608</v>
      </c>
      <c r="S70" s="18" t="s">
        <v>609</v>
      </c>
      <c r="T70" s="20">
        <f>IFERROR(INDEX(P6_Export!$C:$C,MATCH(B70,P6_Export!$A:$A,0)),"")</f>
        <v>46562.333333333343</v>
      </c>
      <c r="U70" s="19">
        <f>IFERROR(INDEX(P6_Export!$E:$E,MATCH(B70,P6_Export!$A:$A,0)),"")</f>
        <v>0</v>
      </c>
    </row>
    <row r="71" spans="1:21" ht="54" x14ac:dyDescent="0.25">
      <c r="A71" s="14">
        <v>67</v>
      </c>
      <c r="B71" s="14" t="s">
        <v>610</v>
      </c>
      <c r="C71" s="14" t="s">
        <v>560</v>
      </c>
      <c r="D71" s="5" t="s">
        <v>561</v>
      </c>
      <c r="E71" s="5" t="s">
        <v>611</v>
      </c>
      <c r="F71" s="5" t="s">
        <v>612</v>
      </c>
      <c r="G71" s="14" t="s">
        <v>438</v>
      </c>
      <c r="H71" s="5" t="s">
        <v>439</v>
      </c>
      <c r="I71" s="14" t="s">
        <v>61</v>
      </c>
      <c r="J71" s="5" t="s">
        <v>440</v>
      </c>
      <c r="K71" s="5" t="s">
        <v>441</v>
      </c>
      <c r="L71" s="5" t="s">
        <v>442</v>
      </c>
      <c r="M71" s="15">
        <f>SUMIFS(Topics!$F:$F,Topics!$B:$B,J71)</f>
        <v>44</v>
      </c>
      <c r="N71" s="15">
        <f>SUMIFS(Topics!$G:$G,Topics!$B:$B,J71)</f>
        <v>10</v>
      </c>
      <c r="O71" s="14" t="s">
        <v>443</v>
      </c>
      <c r="P71" s="14" t="s">
        <v>613</v>
      </c>
      <c r="Q71" s="5" t="s">
        <v>614</v>
      </c>
      <c r="R71" s="14" t="s">
        <v>596</v>
      </c>
      <c r="S71" s="5" t="s">
        <v>597</v>
      </c>
      <c r="T71" s="16">
        <f>IFERROR(INDEX(P6_Export!$C:$C,MATCH(B71,P6_Export!$A:$A,0)),"")</f>
        <v>46566.333333333343</v>
      </c>
      <c r="U71" s="15">
        <f>IFERROR(INDEX(P6_Export!$E:$E,MATCH(B71,P6_Export!$A:$A,0)),"")</f>
        <v>0</v>
      </c>
    </row>
    <row r="72" spans="1:21" ht="72" x14ac:dyDescent="0.25">
      <c r="A72" s="17">
        <v>68</v>
      </c>
      <c r="B72" s="17" t="s">
        <v>615</v>
      </c>
      <c r="C72" s="17" t="s">
        <v>560</v>
      </c>
      <c r="D72" s="18" t="s">
        <v>561</v>
      </c>
      <c r="E72" s="18" t="s">
        <v>616</v>
      </c>
      <c r="F72" s="18" t="s">
        <v>617</v>
      </c>
      <c r="G72" s="17" t="s">
        <v>180</v>
      </c>
      <c r="H72" s="18" t="s">
        <v>181</v>
      </c>
      <c r="I72" s="17" t="s">
        <v>61</v>
      </c>
      <c r="J72" s="18" t="s">
        <v>449</v>
      </c>
      <c r="K72" s="18" t="s">
        <v>450</v>
      </c>
      <c r="L72" s="18" t="s">
        <v>451</v>
      </c>
      <c r="M72" s="19">
        <f>SUMIFS(Topics!$F:$F,Topics!$B:$B,J72)</f>
        <v>41</v>
      </c>
      <c r="N72" s="19">
        <f>SUMIFS(Topics!$G:$G,Topics!$B:$B,J72)</f>
        <v>14</v>
      </c>
      <c r="O72" s="17" t="s">
        <v>452</v>
      </c>
      <c r="P72" s="17" t="s">
        <v>618</v>
      </c>
      <c r="Q72" s="18" t="s">
        <v>619</v>
      </c>
      <c r="R72" s="17" t="s">
        <v>596</v>
      </c>
      <c r="S72" s="18" t="s">
        <v>597</v>
      </c>
      <c r="T72" s="20">
        <f>IFERROR(INDEX(P6_Export!$C:$C,MATCH(B72,P6_Export!$A:$A,0)),"")</f>
        <v>46565.333333333343</v>
      </c>
      <c r="U72" s="19">
        <f>IFERROR(INDEX(P6_Export!$E:$E,MATCH(B72,P6_Export!$A:$A,0)),"")</f>
        <v>1</v>
      </c>
    </row>
    <row r="73" spans="1:21" ht="90" x14ac:dyDescent="0.25">
      <c r="A73" s="14">
        <v>69</v>
      </c>
      <c r="B73" s="14" t="s">
        <v>596</v>
      </c>
      <c r="C73" s="14" t="s">
        <v>560</v>
      </c>
      <c r="D73" s="5" t="s">
        <v>561</v>
      </c>
      <c r="E73" s="5" t="s">
        <v>597</v>
      </c>
      <c r="F73" s="5" t="s">
        <v>620</v>
      </c>
      <c r="G73" s="14" t="s">
        <v>110</v>
      </c>
      <c r="H73" s="5" t="s">
        <v>111</v>
      </c>
      <c r="I73" s="14" t="s">
        <v>61</v>
      </c>
      <c r="J73" s="5" t="s">
        <v>456</v>
      </c>
      <c r="K73" s="5" t="s">
        <v>457</v>
      </c>
      <c r="L73" s="5" t="s">
        <v>458</v>
      </c>
      <c r="M73" s="15">
        <f>SUMIFS(Topics!$F:$F,Topics!$B:$B,J73)</f>
        <v>97</v>
      </c>
      <c r="N73" s="15">
        <f>SUMIFS(Topics!$G:$G,Topics!$B:$B,J73)</f>
        <v>25</v>
      </c>
      <c r="O73" s="14" t="s">
        <v>459</v>
      </c>
      <c r="P73" s="14" t="s">
        <v>621</v>
      </c>
      <c r="Q73" s="5" t="s">
        <v>622</v>
      </c>
      <c r="R73" s="14" t="s">
        <v>623</v>
      </c>
      <c r="S73" s="5" t="s">
        <v>624</v>
      </c>
      <c r="T73" s="16">
        <f>IFERROR(INDEX(P6_Export!$C:$C,MATCH(B73,P6_Export!$A:$A,0)),"")</f>
        <v>46567.333333333343</v>
      </c>
      <c r="U73" s="15">
        <f>IFERROR(INDEX(P6_Export!$E:$E,MATCH(B73,P6_Export!$A:$A,0)),"")</f>
        <v>0</v>
      </c>
    </row>
    <row r="74" spans="1:21" ht="72" x14ac:dyDescent="0.25">
      <c r="A74" s="17">
        <v>70</v>
      </c>
      <c r="B74" s="17" t="s">
        <v>625</v>
      </c>
      <c r="C74" s="17" t="s">
        <v>560</v>
      </c>
      <c r="D74" s="18" t="s">
        <v>561</v>
      </c>
      <c r="E74" s="18" t="s">
        <v>626</v>
      </c>
      <c r="F74" s="18" t="s">
        <v>627</v>
      </c>
      <c r="G74" s="17" t="s">
        <v>110</v>
      </c>
      <c r="H74" s="18" t="s">
        <v>111</v>
      </c>
      <c r="I74" s="17" t="s">
        <v>220</v>
      </c>
      <c r="J74" s="18" t="s">
        <v>221</v>
      </c>
      <c r="K74" s="18" t="s">
        <v>222</v>
      </c>
      <c r="L74" s="18" t="s">
        <v>223</v>
      </c>
      <c r="M74" s="19">
        <f>SUMIFS(Topics!$F:$F,Topics!$B:$B,J74)</f>
        <v>24</v>
      </c>
      <c r="N74" s="19">
        <f>SUMIFS(Topics!$G:$G,Topics!$B:$B,J74)</f>
        <v>4</v>
      </c>
      <c r="O74" s="17" t="s">
        <v>224</v>
      </c>
      <c r="P74" s="17" t="s">
        <v>623</v>
      </c>
      <c r="Q74" s="18" t="s">
        <v>624</v>
      </c>
      <c r="R74" s="17" t="s">
        <v>628</v>
      </c>
      <c r="S74" s="18" t="s">
        <v>629</v>
      </c>
      <c r="T74" s="20">
        <f>IFERROR(INDEX(P6_Export!$C:$C,MATCH(B74,P6_Export!$A:$A,0)),"")</f>
        <v>46568.666666666657</v>
      </c>
      <c r="U74" s="19">
        <f>IFERROR(INDEX(P6_Export!$E:$E,MATCH(B74,P6_Export!$A:$A,0)),"")</f>
        <v>0</v>
      </c>
    </row>
    <row r="75" spans="1:21" ht="36" x14ac:dyDescent="0.25">
      <c r="A75" s="14">
        <v>71</v>
      </c>
      <c r="B75" s="14" t="s">
        <v>630</v>
      </c>
      <c r="C75" s="14" t="s">
        <v>560</v>
      </c>
      <c r="D75" s="5" t="s">
        <v>561</v>
      </c>
      <c r="E75" s="5" t="s">
        <v>631</v>
      </c>
      <c r="F75" s="5" t="s">
        <v>632</v>
      </c>
      <c r="G75" s="14" t="s">
        <v>180</v>
      </c>
      <c r="H75" s="5" t="s">
        <v>181</v>
      </c>
      <c r="I75" s="14" t="s">
        <v>61</v>
      </c>
      <c r="J75" s="5" t="s">
        <v>472</v>
      </c>
      <c r="K75" s="5" t="s">
        <v>473</v>
      </c>
      <c r="L75" s="5" t="s">
        <v>474</v>
      </c>
      <c r="M75" s="15">
        <f>SUMIFS(Topics!$F:$F,Topics!$B:$B,J75)</f>
        <v>27</v>
      </c>
      <c r="N75" s="15">
        <f>SUMIFS(Topics!$G:$G,Topics!$B:$B,J75)</f>
        <v>12</v>
      </c>
      <c r="O75" s="14" t="s">
        <v>475</v>
      </c>
      <c r="P75" s="14" t="s">
        <v>633</v>
      </c>
      <c r="Q75" s="5" t="s">
        <v>634</v>
      </c>
      <c r="R75" s="14" t="s">
        <v>635</v>
      </c>
      <c r="S75" s="5" t="s">
        <v>636</v>
      </c>
      <c r="T75" s="16">
        <f>IFERROR(INDEX(P6_Export!$C:$C,MATCH(B75,P6_Export!$A:$A,0)),"")</f>
        <v>46583.333333333343</v>
      </c>
      <c r="U75" s="15">
        <f>IFERROR(INDEX(P6_Export!$E:$E,MATCH(B75,P6_Export!$A:$A,0)),"")</f>
        <v>24</v>
      </c>
    </row>
    <row r="76" spans="1:21" ht="72" x14ac:dyDescent="0.25">
      <c r="A76" s="17">
        <v>72</v>
      </c>
      <c r="B76" s="17" t="s">
        <v>637</v>
      </c>
      <c r="C76" s="17" t="s">
        <v>638</v>
      </c>
      <c r="D76" s="18" t="s">
        <v>639</v>
      </c>
      <c r="E76" s="18" t="s">
        <v>640</v>
      </c>
      <c r="F76" s="18" t="s">
        <v>641</v>
      </c>
      <c r="G76" s="17" t="s">
        <v>202</v>
      </c>
      <c r="H76" s="18" t="s">
        <v>203</v>
      </c>
      <c r="I76" s="17" t="s">
        <v>61</v>
      </c>
      <c r="J76" s="18" t="s">
        <v>357</v>
      </c>
      <c r="K76" s="18" t="s">
        <v>358</v>
      </c>
      <c r="L76" s="18" t="s">
        <v>359</v>
      </c>
      <c r="M76" s="19">
        <f>SUMIFS(Topics!$F:$F,Topics!$B:$B,J76)</f>
        <v>43</v>
      </c>
      <c r="N76" s="19">
        <f>SUMIFS(Topics!$G:$G,Topics!$B:$B,J76)</f>
        <v>33</v>
      </c>
      <c r="O76" s="17" t="s">
        <v>360</v>
      </c>
      <c r="P76" s="17" t="s">
        <v>642</v>
      </c>
      <c r="Q76" s="18" t="s">
        <v>643</v>
      </c>
      <c r="R76" s="17" t="s">
        <v>644</v>
      </c>
      <c r="S76" s="18" t="s">
        <v>645</v>
      </c>
      <c r="T76" s="20">
        <f>IFERROR(INDEX(P6_Export!$C:$C,MATCH(B76,P6_Export!$A:$A,0)),"")</f>
        <v>46575.333333333343</v>
      </c>
      <c r="U76" s="19">
        <f>IFERROR(INDEX(P6_Export!$E:$E,MATCH(B76,P6_Export!$A:$A,0)),"")</f>
        <v>0</v>
      </c>
    </row>
    <row r="77" spans="1:21" ht="72" x14ac:dyDescent="0.25">
      <c r="A77" s="14">
        <v>73</v>
      </c>
      <c r="B77" s="14" t="s">
        <v>646</v>
      </c>
      <c r="C77" s="14" t="s">
        <v>638</v>
      </c>
      <c r="D77" s="5" t="s">
        <v>639</v>
      </c>
      <c r="E77" s="5" t="s">
        <v>647</v>
      </c>
      <c r="F77" s="5" t="s">
        <v>648</v>
      </c>
      <c r="G77" s="14" t="s">
        <v>180</v>
      </c>
      <c r="H77" s="5" t="s">
        <v>181</v>
      </c>
      <c r="I77" s="14" t="s">
        <v>61</v>
      </c>
      <c r="J77" s="5" t="s">
        <v>368</v>
      </c>
      <c r="K77" s="5" t="s">
        <v>369</v>
      </c>
      <c r="L77" s="5" t="s">
        <v>370</v>
      </c>
      <c r="M77" s="15">
        <f>SUMIFS(Topics!$F:$F,Topics!$B:$B,J77)</f>
        <v>45</v>
      </c>
      <c r="N77" s="15">
        <f>SUMIFS(Topics!$G:$G,Topics!$B:$B,J77)</f>
        <v>20</v>
      </c>
      <c r="O77" s="14" t="s">
        <v>492</v>
      </c>
      <c r="P77" s="14" t="s">
        <v>644</v>
      </c>
      <c r="Q77" s="5" t="s">
        <v>645</v>
      </c>
      <c r="R77" s="14" t="s">
        <v>649</v>
      </c>
      <c r="S77" s="5" t="s">
        <v>650</v>
      </c>
      <c r="T77" s="16">
        <f>IFERROR(INDEX(P6_Export!$C:$C,MATCH(B77,P6_Export!$A:$A,0)),"")</f>
        <v>46579.333333333343</v>
      </c>
      <c r="U77" s="15">
        <f>IFERROR(INDEX(P6_Export!$E:$E,MATCH(B77,P6_Export!$A:$A,0)),"")</f>
        <v>0</v>
      </c>
    </row>
    <row r="78" spans="1:21" ht="36" x14ac:dyDescent="0.25">
      <c r="A78" s="17">
        <v>74</v>
      </c>
      <c r="B78" s="17" t="s">
        <v>649</v>
      </c>
      <c r="C78" s="17" t="s">
        <v>638</v>
      </c>
      <c r="D78" s="18" t="s">
        <v>639</v>
      </c>
      <c r="E78" s="18" t="s">
        <v>650</v>
      </c>
      <c r="F78" s="18" t="s">
        <v>651</v>
      </c>
      <c r="G78" s="17" t="s">
        <v>110</v>
      </c>
      <c r="H78" s="18" t="s">
        <v>111</v>
      </c>
      <c r="I78" s="17" t="s">
        <v>61</v>
      </c>
      <c r="J78" s="18" t="s">
        <v>375</v>
      </c>
      <c r="K78" s="18" t="s">
        <v>376</v>
      </c>
      <c r="L78" s="18" t="s">
        <v>377</v>
      </c>
      <c r="M78" s="19">
        <f>SUMIFS(Topics!$F:$F,Topics!$B:$B,J78)</f>
        <v>58</v>
      </c>
      <c r="N78" s="19">
        <f>SUMIFS(Topics!$G:$G,Topics!$B:$B,J78)</f>
        <v>11</v>
      </c>
      <c r="O78" s="17" t="s">
        <v>378</v>
      </c>
      <c r="P78" s="17" t="s">
        <v>646</v>
      </c>
      <c r="Q78" s="18" t="s">
        <v>647</v>
      </c>
      <c r="R78" s="17" t="s">
        <v>652</v>
      </c>
      <c r="S78" s="18" t="s">
        <v>653</v>
      </c>
      <c r="T78" s="20">
        <f>IFERROR(INDEX(P6_Export!$C:$C,MATCH(B78,P6_Export!$A:$A,0)),"")</f>
        <v>46580.333333333343</v>
      </c>
      <c r="U78" s="19">
        <f>IFERROR(INDEX(P6_Export!$E:$E,MATCH(B78,P6_Export!$A:$A,0)),"")</f>
        <v>0</v>
      </c>
    </row>
    <row r="79" spans="1:21" ht="72" x14ac:dyDescent="0.25">
      <c r="A79" s="14">
        <v>75</v>
      </c>
      <c r="B79" s="14" t="s">
        <v>654</v>
      </c>
      <c r="C79" s="14" t="s">
        <v>638</v>
      </c>
      <c r="D79" s="5" t="s">
        <v>639</v>
      </c>
      <c r="E79" s="5" t="s">
        <v>655</v>
      </c>
      <c r="F79" s="5" t="s">
        <v>656</v>
      </c>
      <c r="G79" s="14" t="s">
        <v>110</v>
      </c>
      <c r="H79" s="5" t="s">
        <v>111</v>
      </c>
      <c r="I79" s="14" t="s">
        <v>220</v>
      </c>
      <c r="J79" s="5" t="s">
        <v>221</v>
      </c>
      <c r="K79" s="5" t="s">
        <v>222</v>
      </c>
      <c r="L79" s="5" t="s">
        <v>223</v>
      </c>
      <c r="M79" s="15">
        <f>SUMIFS(Topics!$F:$F,Topics!$B:$B,J79)</f>
        <v>24</v>
      </c>
      <c r="N79" s="15">
        <f>SUMIFS(Topics!$G:$G,Topics!$B:$B,J79)</f>
        <v>4</v>
      </c>
      <c r="O79" s="14" t="s">
        <v>224</v>
      </c>
      <c r="P79" s="14" t="s">
        <v>652</v>
      </c>
      <c r="Q79" s="5" t="s">
        <v>653</v>
      </c>
      <c r="R79" s="14" t="s">
        <v>657</v>
      </c>
      <c r="S79" s="5" t="s">
        <v>658</v>
      </c>
      <c r="T79" s="16">
        <f>IFERROR(INDEX(P6_Export!$C:$C,MATCH(B79,P6_Export!$A:$A,0)),"")</f>
        <v>46581.666666666657</v>
      </c>
      <c r="U79" s="15">
        <f>IFERROR(INDEX(P6_Export!$E:$E,MATCH(B79,P6_Export!$A:$A,0)),"")</f>
        <v>0</v>
      </c>
    </row>
    <row r="80" spans="1:21" ht="36" x14ac:dyDescent="0.25">
      <c r="A80" s="17">
        <v>76</v>
      </c>
      <c r="B80" s="17" t="s">
        <v>659</v>
      </c>
      <c r="C80" s="17" t="s">
        <v>638</v>
      </c>
      <c r="D80" s="18" t="s">
        <v>639</v>
      </c>
      <c r="E80" s="18" t="s">
        <v>660</v>
      </c>
      <c r="F80" s="18" t="s">
        <v>661</v>
      </c>
      <c r="G80" s="17" t="s">
        <v>110</v>
      </c>
      <c r="H80" s="18" t="s">
        <v>111</v>
      </c>
      <c r="I80" s="17" t="s">
        <v>61</v>
      </c>
      <c r="J80" s="18" t="s">
        <v>389</v>
      </c>
      <c r="K80" s="18" t="s">
        <v>390</v>
      </c>
      <c r="L80" s="18" t="s">
        <v>391</v>
      </c>
      <c r="M80" s="19">
        <f>SUMIFS(Topics!$F:$F,Topics!$B:$B,J80)</f>
        <v>6</v>
      </c>
      <c r="N80" s="19">
        <f>SUMIFS(Topics!$G:$G,Topics!$B:$B,J80)</f>
        <v>4</v>
      </c>
      <c r="O80" s="17" t="s">
        <v>392</v>
      </c>
      <c r="P80" s="17" t="s">
        <v>657</v>
      </c>
      <c r="Q80" s="18" t="s">
        <v>658</v>
      </c>
      <c r="R80" s="17" t="s">
        <v>662</v>
      </c>
      <c r="S80" s="18" t="s">
        <v>663</v>
      </c>
      <c r="T80" s="20">
        <f>IFERROR(INDEX(P6_Export!$C:$C,MATCH(B80,P6_Export!$A:$A,0)),"")</f>
        <v>46583.333333333343</v>
      </c>
      <c r="U80" s="19">
        <f>IFERROR(INDEX(P6_Export!$E:$E,MATCH(B80,P6_Export!$A:$A,0)),"")</f>
        <v>0</v>
      </c>
    </row>
    <row r="81" spans="1:21" ht="54" x14ac:dyDescent="0.25">
      <c r="A81" s="14">
        <v>77</v>
      </c>
      <c r="B81" s="14" t="s">
        <v>664</v>
      </c>
      <c r="C81" s="14" t="s">
        <v>638</v>
      </c>
      <c r="D81" s="5" t="s">
        <v>639</v>
      </c>
      <c r="E81" s="5" t="s">
        <v>665</v>
      </c>
      <c r="F81" s="5" t="s">
        <v>666</v>
      </c>
      <c r="G81" s="14" t="s">
        <v>180</v>
      </c>
      <c r="H81" s="5" t="s">
        <v>181</v>
      </c>
      <c r="I81" s="14" t="s">
        <v>61</v>
      </c>
      <c r="J81" s="5" t="s">
        <v>398</v>
      </c>
      <c r="K81" s="5" t="s">
        <v>399</v>
      </c>
      <c r="L81" s="5" t="s">
        <v>400</v>
      </c>
      <c r="M81" s="15">
        <f>SUMIFS(Topics!$F:$F,Topics!$B:$B,J81)</f>
        <v>34</v>
      </c>
      <c r="N81" s="15">
        <f>SUMIFS(Topics!$G:$G,Topics!$B:$B,J81)</f>
        <v>9</v>
      </c>
      <c r="O81" s="14" t="s">
        <v>401</v>
      </c>
      <c r="P81" s="14" t="s">
        <v>662</v>
      </c>
      <c r="Q81" s="5" t="s">
        <v>663</v>
      </c>
      <c r="R81" s="14" t="s">
        <v>667</v>
      </c>
      <c r="S81" s="5" t="s">
        <v>668</v>
      </c>
      <c r="T81" s="16">
        <f>IFERROR(INDEX(P6_Export!$C:$C,MATCH(B81,P6_Export!$A:$A,0)),"")</f>
        <v>46590.333333333343</v>
      </c>
      <c r="U81" s="15">
        <f>IFERROR(INDEX(P6_Export!$E:$E,MATCH(B81,P6_Export!$A:$A,0)),"")</f>
        <v>0</v>
      </c>
    </row>
    <row r="82" spans="1:21" ht="54" x14ac:dyDescent="0.25">
      <c r="A82" s="17">
        <v>78</v>
      </c>
      <c r="B82" s="17" t="s">
        <v>669</v>
      </c>
      <c r="C82" s="17" t="s">
        <v>638</v>
      </c>
      <c r="D82" s="18" t="s">
        <v>639</v>
      </c>
      <c r="E82" s="18" t="s">
        <v>670</v>
      </c>
      <c r="F82" s="18" t="s">
        <v>671</v>
      </c>
      <c r="G82" s="17" t="s">
        <v>202</v>
      </c>
      <c r="H82" s="18" t="s">
        <v>203</v>
      </c>
      <c r="I82" s="17" t="s">
        <v>61</v>
      </c>
      <c r="J82" s="18" t="s">
        <v>407</v>
      </c>
      <c r="K82" s="18" t="s">
        <v>408</v>
      </c>
      <c r="L82" s="18" t="s">
        <v>409</v>
      </c>
      <c r="M82" s="19">
        <f>SUMIFS(Topics!$F:$F,Topics!$B:$B,J82)</f>
        <v>35</v>
      </c>
      <c r="N82" s="19">
        <f>SUMIFS(Topics!$G:$G,Topics!$B:$B,J82)</f>
        <v>20</v>
      </c>
      <c r="O82" s="17" t="s">
        <v>410</v>
      </c>
      <c r="P82" s="17" t="s">
        <v>672</v>
      </c>
      <c r="Q82" s="18" t="s">
        <v>673</v>
      </c>
      <c r="R82" s="17" t="s">
        <v>674</v>
      </c>
      <c r="S82" s="18" t="s">
        <v>675</v>
      </c>
      <c r="T82" s="20">
        <f>IFERROR(INDEX(P6_Export!$C:$C,MATCH(B82,P6_Export!$A:$A,0)),"")</f>
        <v>46595.333333333343</v>
      </c>
      <c r="U82" s="19">
        <f>IFERROR(INDEX(P6_Export!$E:$E,MATCH(B82,P6_Export!$A:$A,0)),"")</f>
        <v>9</v>
      </c>
    </row>
    <row r="83" spans="1:21" ht="162" x14ac:dyDescent="0.25">
      <c r="A83" s="14">
        <v>79</v>
      </c>
      <c r="B83" s="14" t="s">
        <v>676</v>
      </c>
      <c r="C83" s="14" t="s">
        <v>638</v>
      </c>
      <c r="D83" s="5" t="s">
        <v>639</v>
      </c>
      <c r="E83" s="5" t="s">
        <v>677</v>
      </c>
      <c r="F83" s="5" t="s">
        <v>678</v>
      </c>
      <c r="G83" s="14" t="s">
        <v>202</v>
      </c>
      <c r="H83" s="5" t="s">
        <v>203</v>
      </c>
      <c r="I83" s="14" t="s">
        <v>61</v>
      </c>
      <c r="J83" s="5" t="s">
        <v>418</v>
      </c>
      <c r="K83" s="5" t="s">
        <v>419</v>
      </c>
      <c r="L83" s="5" t="s">
        <v>420</v>
      </c>
      <c r="M83" s="15">
        <f>SUMIFS(Topics!$F:$F,Topics!$B:$B,J83)</f>
        <v>94</v>
      </c>
      <c r="N83" s="15">
        <f>SUMIFS(Topics!$G:$G,Topics!$B:$B,J83)</f>
        <v>76</v>
      </c>
      <c r="O83" s="14" t="s">
        <v>421</v>
      </c>
      <c r="P83" s="14" t="s">
        <v>679</v>
      </c>
      <c r="Q83" s="5" t="s">
        <v>680</v>
      </c>
      <c r="R83" s="14" t="s">
        <v>681</v>
      </c>
      <c r="S83" s="5" t="s">
        <v>682</v>
      </c>
      <c r="T83" s="16">
        <f>IFERROR(INDEX(P6_Export!$C:$C,MATCH(B83,P6_Export!$A:$A,0)),"")</f>
        <v>46596.333333333343</v>
      </c>
      <c r="U83" s="15">
        <f>IFERROR(INDEX(P6_Export!$E:$E,MATCH(B83,P6_Export!$A:$A,0)),"")</f>
        <v>0</v>
      </c>
    </row>
    <row r="84" spans="1:21" ht="54" x14ac:dyDescent="0.25">
      <c r="A84" s="17">
        <v>80</v>
      </c>
      <c r="B84" s="17" t="s">
        <v>683</v>
      </c>
      <c r="C84" s="17" t="s">
        <v>638</v>
      </c>
      <c r="D84" s="18" t="s">
        <v>639</v>
      </c>
      <c r="E84" s="18" t="s">
        <v>684</v>
      </c>
      <c r="F84" s="18" t="s">
        <v>685</v>
      </c>
      <c r="G84" s="17" t="s">
        <v>202</v>
      </c>
      <c r="H84" s="18" t="s">
        <v>203</v>
      </c>
      <c r="I84" s="17" t="s">
        <v>61</v>
      </c>
      <c r="J84" s="18" t="s">
        <v>429</v>
      </c>
      <c r="K84" s="18" t="s">
        <v>430</v>
      </c>
      <c r="L84" s="18" t="s">
        <v>431</v>
      </c>
      <c r="M84" s="19">
        <f>SUMIFS(Topics!$F:$F,Topics!$B:$B,J84)</f>
        <v>36</v>
      </c>
      <c r="N84" s="19">
        <f>SUMIFS(Topics!$G:$G,Topics!$B:$B,J84)</f>
        <v>22</v>
      </c>
      <c r="O84" s="17" t="s">
        <v>432</v>
      </c>
      <c r="P84" s="17" t="s">
        <v>681</v>
      </c>
      <c r="Q84" s="18" t="s">
        <v>682</v>
      </c>
      <c r="R84" s="17" t="s">
        <v>686</v>
      </c>
      <c r="S84" s="18" t="s">
        <v>687</v>
      </c>
      <c r="T84" s="20">
        <f>IFERROR(INDEX(P6_Export!$C:$C,MATCH(B84,P6_Export!$A:$A,0)),"")</f>
        <v>46602.333333333343</v>
      </c>
      <c r="U84" s="19">
        <f>IFERROR(INDEX(P6_Export!$E:$E,MATCH(B84,P6_Export!$A:$A,0)),"")</f>
        <v>0</v>
      </c>
    </row>
    <row r="85" spans="1:21" ht="54" x14ac:dyDescent="0.25">
      <c r="A85" s="14">
        <v>81</v>
      </c>
      <c r="B85" s="14" t="s">
        <v>688</v>
      </c>
      <c r="C85" s="14" t="s">
        <v>638</v>
      </c>
      <c r="D85" s="5" t="s">
        <v>639</v>
      </c>
      <c r="E85" s="5" t="s">
        <v>689</v>
      </c>
      <c r="F85" s="5" t="s">
        <v>690</v>
      </c>
      <c r="G85" s="14" t="s">
        <v>438</v>
      </c>
      <c r="H85" s="5" t="s">
        <v>439</v>
      </c>
      <c r="I85" s="14" t="s">
        <v>61</v>
      </c>
      <c r="J85" s="5" t="s">
        <v>440</v>
      </c>
      <c r="K85" s="5" t="s">
        <v>441</v>
      </c>
      <c r="L85" s="5" t="s">
        <v>442</v>
      </c>
      <c r="M85" s="15">
        <f>SUMIFS(Topics!$F:$F,Topics!$B:$B,J85)</f>
        <v>44</v>
      </c>
      <c r="N85" s="15">
        <f>SUMIFS(Topics!$G:$G,Topics!$B:$B,J85)</f>
        <v>10</v>
      </c>
      <c r="O85" s="14" t="s">
        <v>443</v>
      </c>
      <c r="P85" s="14" t="s">
        <v>691</v>
      </c>
      <c r="Q85" s="5" t="s">
        <v>692</v>
      </c>
      <c r="R85" s="14" t="s">
        <v>674</v>
      </c>
      <c r="S85" s="5" t="s">
        <v>675</v>
      </c>
      <c r="T85" s="16">
        <f>IFERROR(INDEX(P6_Export!$C:$C,MATCH(B85,P6_Export!$A:$A,0)),"")</f>
        <v>46606.333333333343</v>
      </c>
      <c r="U85" s="15">
        <f>IFERROR(INDEX(P6_Export!$E:$E,MATCH(B85,P6_Export!$A:$A,0)),"")</f>
        <v>0</v>
      </c>
    </row>
    <row r="86" spans="1:21" ht="72" x14ac:dyDescent="0.25">
      <c r="A86" s="17">
        <v>82</v>
      </c>
      <c r="B86" s="17" t="s">
        <v>693</v>
      </c>
      <c r="C86" s="17" t="s">
        <v>638</v>
      </c>
      <c r="D86" s="18" t="s">
        <v>639</v>
      </c>
      <c r="E86" s="18" t="s">
        <v>694</v>
      </c>
      <c r="F86" s="18" t="s">
        <v>695</v>
      </c>
      <c r="G86" s="17" t="s">
        <v>180</v>
      </c>
      <c r="H86" s="18" t="s">
        <v>181</v>
      </c>
      <c r="I86" s="17" t="s">
        <v>61</v>
      </c>
      <c r="J86" s="18" t="s">
        <v>449</v>
      </c>
      <c r="K86" s="18" t="s">
        <v>450</v>
      </c>
      <c r="L86" s="18" t="s">
        <v>451</v>
      </c>
      <c r="M86" s="19">
        <f>SUMIFS(Topics!$F:$F,Topics!$B:$B,J86)</f>
        <v>41</v>
      </c>
      <c r="N86" s="19">
        <f>SUMIFS(Topics!$G:$G,Topics!$B:$B,J86)</f>
        <v>14</v>
      </c>
      <c r="O86" s="17" t="s">
        <v>452</v>
      </c>
      <c r="P86" s="17" t="s">
        <v>696</v>
      </c>
      <c r="Q86" s="18" t="s">
        <v>697</v>
      </c>
      <c r="R86" s="17" t="s">
        <v>674</v>
      </c>
      <c r="S86" s="18" t="s">
        <v>675</v>
      </c>
      <c r="T86" s="20">
        <f>IFERROR(INDEX(P6_Export!$C:$C,MATCH(B86,P6_Export!$A:$A,0)),"")</f>
        <v>46604.333333333343</v>
      </c>
      <c r="U86" s="19">
        <f>IFERROR(INDEX(P6_Export!$E:$E,MATCH(B86,P6_Export!$A:$A,0)),"")</f>
        <v>1</v>
      </c>
    </row>
    <row r="87" spans="1:21" ht="90" x14ac:dyDescent="0.25">
      <c r="A87" s="14">
        <v>83</v>
      </c>
      <c r="B87" s="14" t="s">
        <v>674</v>
      </c>
      <c r="C87" s="14" t="s">
        <v>638</v>
      </c>
      <c r="D87" s="5" t="s">
        <v>639</v>
      </c>
      <c r="E87" s="5" t="s">
        <v>675</v>
      </c>
      <c r="F87" s="5" t="s">
        <v>698</v>
      </c>
      <c r="G87" s="14" t="s">
        <v>110</v>
      </c>
      <c r="H87" s="5" t="s">
        <v>111</v>
      </c>
      <c r="I87" s="14" t="s">
        <v>61</v>
      </c>
      <c r="J87" s="5" t="s">
        <v>456</v>
      </c>
      <c r="K87" s="5" t="s">
        <v>457</v>
      </c>
      <c r="L87" s="5" t="s">
        <v>458</v>
      </c>
      <c r="M87" s="15">
        <f>SUMIFS(Topics!$F:$F,Topics!$B:$B,J87)</f>
        <v>97</v>
      </c>
      <c r="N87" s="15">
        <f>SUMIFS(Topics!$G:$G,Topics!$B:$B,J87)</f>
        <v>25</v>
      </c>
      <c r="O87" s="14" t="s">
        <v>459</v>
      </c>
      <c r="P87" s="14" t="s">
        <v>699</v>
      </c>
      <c r="Q87" s="5" t="s">
        <v>700</v>
      </c>
      <c r="R87" s="14" t="s">
        <v>701</v>
      </c>
      <c r="S87" s="5" t="s">
        <v>702</v>
      </c>
      <c r="T87" s="16">
        <f>IFERROR(INDEX(P6_Export!$C:$C,MATCH(B87,P6_Export!$A:$A,0)),"")</f>
        <v>46607.333333333343</v>
      </c>
      <c r="U87" s="15">
        <f>IFERROR(INDEX(P6_Export!$E:$E,MATCH(B87,P6_Export!$A:$A,0)),"")</f>
        <v>0</v>
      </c>
    </row>
    <row r="88" spans="1:21" ht="72" x14ac:dyDescent="0.25">
      <c r="A88" s="17">
        <v>84</v>
      </c>
      <c r="B88" s="17" t="s">
        <v>703</v>
      </c>
      <c r="C88" s="17" t="s">
        <v>638</v>
      </c>
      <c r="D88" s="18" t="s">
        <v>639</v>
      </c>
      <c r="E88" s="18" t="s">
        <v>704</v>
      </c>
      <c r="F88" s="18" t="s">
        <v>705</v>
      </c>
      <c r="G88" s="17" t="s">
        <v>110</v>
      </c>
      <c r="H88" s="18" t="s">
        <v>111</v>
      </c>
      <c r="I88" s="17" t="s">
        <v>220</v>
      </c>
      <c r="J88" s="18" t="s">
        <v>221</v>
      </c>
      <c r="K88" s="18" t="s">
        <v>222</v>
      </c>
      <c r="L88" s="18" t="s">
        <v>223</v>
      </c>
      <c r="M88" s="19">
        <f>SUMIFS(Topics!$F:$F,Topics!$B:$B,J88)</f>
        <v>24</v>
      </c>
      <c r="N88" s="19">
        <f>SUMIFS(Topics!$G:$G,Topics!$B:$B,J88)</f>
        <v>4</v>
      </c>
      <c r="O88" s="17" t="s">
        <v>224</v>
      </c>
      <c r="P88" s="17" t="s">
        <v>701</v>
      </c>
      <c r="Q88" s="18" t="s">
        <v>702</v>
      </c>
      <c r="R88" s="17" t="s">
        <v>706</v>
      </c>
      <c r="S88" s="18" t="s">
        <v>707</v>
      </c>
      <c r="T88" s="20">
        <f>IFERROR(INDEX(P6_Export!$C:$C,MATCH(B88,P6_Export!$A:$A,0)),"")</f>
        <v>46608.666666666657</v>
      </c>
      <c r="U88" s="19">
        <f>IFERROR(INDEX(P6_Export!$E:$E,MATCH(B88,P6_Export!$A:$A,0)),"")</f>
        <v>0</v>
      </c>
    </row>
    <row r="89" spans="1:21" ht="36" x14ac:dyDescent="0.25">
      <c r="A89" s="14">
        <v>85</v>
      </c>
      <c r="B89" s="14" t="s">
        <v>708</v>
      </c>
      <c r="C89" s="14" t="s">
        <v>638</v>
      </c>
      <c r="D89" s="5" t="s">
        <v>639</v>
      </c>
      <c r="E89" s="5" t="s">
        <v>709</v>
      </c>
      <c r="F89" s="5" t="s">
        <v>710</v>
      </c>
      <c r="G89" s="14" t="s">
        <v>180</v>
      </c>
      <c r="H89" s="5" t="s">
        <v>181</v>
      </c>
      <c r="I89" s="14" t="s">
        <v>61</v>
      </c>
      <c r="J89" s="5" t="s">
        <v>472</v>
      </c>
      <c r="K89" s="5" t="s">
        <v>473</v>
      </c>
      <c r="L89" s="5" t="s">
        <v>474</v>
      </c>
      <c r="M89" s="15">
        <f>SUMIFS(Topics!$F:$F,Topics!$B:$B,J89)</f>
        <v>27</v>
      </c>
      <c r="N89" s="15">
        <f>SUMIFS(Topics!$G:$G,Topics!$B:$B,J89)</f>
        <v>12</v>
      </c>
      <c r="O89" s="14" t="s">
        <v>475</v>
      </c>
      <c r="P89" s="14" t="s">
        <v>711</v>
      </c>
      <c r="Q89" s="5" t="s">
        <v>712</v>
      </c>
      <c r="R89" s="14" t="s">
        <v>713</v>
      </c>
      <c r="S89" s="5" t="s">
        <v>714</v>
      </c>
      <c r="T89" s="16">
        <f>IFERROR(INDEX(P6_Export!$C:$C,MATCH(B89,P6_Export!$A:$A,0)),"")</f>
        <v>46623.333333333343</v>
      </c>
      <c r="U89" s="15">
        <f>IFERROR(INDEX(P6_Export!$E:$E,MATCH(B89,P6_Export!$A:$A,0)),"")</f>
        <v>0</v>
      </c>
    </row>
    <row r="90" spans="1:21" ht="108" x14ac:dyDescent="0.25">
      <c r="A90" s="17">
        <v>86</v>
      </c>
      <c r="B90" s="17" t="s">
        <v>715</v>
      </c>
      <c r="C90" s="17" t="s">
        <v>716</v>
      </c>
      <c r="D90" s="18" t="s">
        <v>717</v>
      </c>
      <c r="E90" s="18" t="s">
        <v>718</v>
      </c>
      <c r="F90" s="18" t="s">
        <v>719</v>
      </c>
      <c r="G90" s="17" t="s">
        <v>123</v>
      </c>
      <c r="H90" s="18" t="s">
        <v>124</v>
      </c>
      <c r="I90" s="17" t="s">
        <v>61</v>
      </c>
      <c r="J90" s="18" t="s">
        <v>123</v>
      </c>
      <c r="K90" s="18" t="s">
        <v>720</v>
      </c>
      <c r="L90" s="18" t="s">
        <v>721</v>
      </c>
      <c r="M90" s="19">
        <f>SUMIFS(Topics!$F:$F,Topics!$B:$B,J90)</f>
        <v>101</v>
      </c>
      <c r="N90" s="19">
        <f>SUMIFS(Topics!$G:$G,Topics!$B:$B,J90)</f>
        <v>14</v>
      </c>
      <c r="O90" s="17" t="s">
        <v>722</v>
      </c>
      <c r="P90" s="17" t="s">
        <v>723</v>
      </c>
      <c r="Q90" s="18" t="s">
        <v>724</v>
      </c>
      <c r="R90" s="17" t="s">
        <v>725</v>
      </c>
      <c r="S90" s="18" t="s">
        <v>726</v>
      </c>
      <c r="T90" s="20">
        <f>IFERROR(INDEX(P6_Export!$C:$C,MATCH(B90,P6_Export!$A:$A,0)),"")</f>
        <v>46513.333333333343</v>
      </c>
      <c r="U90" s="19">
        <f>IFERROR(INDEX(P6_Export!$E:$E,MATCH(B90,P6_Export!$A:$A,0)),"")</f>
        <v>78</v>
      </c>
    </row>
    <row r="91" spans="1:21" ht="36" x14ac:dyDescent="0.25">
      <c r="A91" s="14">
        <v>87</v>
      </c>
      <c r="B91" s="14" t="s">
        <v>727</v>
      </c>
      <c r="C91" s="14" t="s">
        <v>716</v>
      </c>
      <c r="D91" s="5" t="s">
        <v>717</v>
      </c>
      <c r="E91" s="5" t="s">
        <v>728</v>
      </c>
      <c r="F91" s="5" t="s">
        <v>729</v>
      </c>
      <c r="G91" s="14" t="s">
        <v>730</v>
      </c>
      <c r="H91" s="5" t="s">
        <v>731</v>
      </c>
      <c r="I91" s="14" t="s">
        <v>61</v>
      </c>
      <c r="J91" s="5" t="s">
        <v>732</v>
      </c>
      <c r="K91" s="5" t="s">
        <v>733</v>
      </c>
      <c r="L91" s="5" t="s">
        <v>734</v>
      </c>
      <c r="M91" s="15">
        <f>SUMIFS(Topics!$F:$F,Topics!$B:$B,J91)</f>
        <v>26</v>
      </c>
      <c r="N91" s="15">
        <f>SUMIFS(Topics!$G:$G,Topics!$B:$B,J91)</f>
        <v>4</v>
      </c>
      <c r="O91" s="14" t="s">
        <v>735</v>
      </c>
      <c r="P91" s="14" t="s">
        <v>736</v>
      </c>
      <c r="Q91" s="5" t="s">
        <v>737</v>
      </c>
      <c r="R91" s="14" t="s">
        <v>738</v>
      </c>
      <c r="S91" s="5" t="s">
        <v>739</v>
      </c>
      <c r="T91" s="16">
        <f>IFERROR(INDEX(P6_Export!$C:$C,MATCH(B91,P6_Export!$A:$A,0)),"")</f>
        <v>46517.333333333343</v>
      </c>
      <c r="U91" s="15">
        <f>IFERROR(INDEX(P6_Export!$E:$E,MATCH(B91,P6_Export!$A:$A,0)),"")</f>
        <v>81</v>
      </c>
    </row>
    <row r="92" spans="1:21" ht="36" x14ac:dyDescent="0.25">
      <c r="A92" s="17">
        <v>88</v>
      </c>
      <c r="B92" s="17" t="s">
        <v>740</v>
      </c>
      <c r="C92" s="17" t="s">
        <v>741</v>
      </c>
      <c r="D92" s="18" t="s">
        <v>742</v>
      </c>
      <c r="E92" s="18" t="s">
        <v>743</v>
      </c>
      <c r="F92" s="18" t="s">
        <v>744</v>
      </c>
      <c r="G92" s="17" t="s">
        <v>438</v>
      </c>
      <c r="H92" s="18" t="s">
        <v>439</v>
      </c>
      <c r="I92" s="17" t="s">
        <v>61</v>
      </c>
      <c r="J92" s="18" t="s">
        <v>745</v>
      </c>
      <c r="K92" s="18" t="s">
        <v>746</v>
      </c>
      <c r="L92" s="18" t="s">
        <v>747</v>
      </c>
      <c r="M92" s="19">
        <f>SUMIFS(Topics!$F:$F,Topics!$B:$B,J92)</f>
        <v>40</v>
      </c>
      <c r="N92" s="19">
        <f>SUMIFS(Topics!$G:$G,Topics!$B:$B,J92)</f>
        <v>4</v>
      </c>
      <c r="O92" s="17" t="s">
        <v>748</v>
      </c>
      <c r="P92" s="17" t="s">
        <v>749</v>
      </c>
      <c r="Q92" s="18" t="s">
        <v>750</v>
      </c>
      <c r="R92" s="17" t="s">
        <v>738</v>
      </c>
      <c r="S92" s="18" t="s">
        <v>739</v>
      </c>
      <c r="T92" s="20">
        <f>IFERROR(INDEX(P6_Export!$C:$C,MATCH(B92,P6_Export!$A:$A,0)),"")</f>
        <v>46520.333333333343</v>
      </c>
      <c r="U92" s="19">
        <f>IFERROR(INDEX(P6_Export!$E:$E,MATCH(B92,P6_Export!$A:$A,0)),"")</f>
        <v>78</v>
      </c>
    </row>
    <row r="93" spans="1:21" ht="72" x14ac:dyDescent="0.25">
      <c r="A93" s="14">
        <v>89</v>
      </c>
      <c r="B93" s="14" t="s">
        <v>751</v>
      </c>
      <c r="C93" s="14" t="s">
        <v>741</v>
      </c>
      <c r="D93" s="5" t="s">
        <v>742</v>
      </c>
      <c r="E93" s="5" t="s">
        <v>752</v>
      </c>
      <c r="F93" s="5" t="s">
        <v>753</v>
      </c>
      <c r="G93" s="14" t="s">
        <v>298</v>
      </c>
      <c r="H93" s="5" t="s">
        <v>299</v>
      </c>
      <c r="I93" s="14" t="s">
        <v>61</v>
      </c>
      <c r="J93" s="5" t="s">
        <v>754</v>
      </c>
      <c r="K93" s="5" t="s">
        <v>755</v>
      </c>
      <c r="L93" s="5" t="s">
        <v>756</v>
      </c>
      <c r="M93" s="15">
        <f>SUMIFS(Topics!$F:$F,Topics!$B:$B,J93)</f>
        <v>57</v>
      </c>
      <c r="N93" s="15">
        <f>SUMIFS(Topics!$G:$G,Topics!$B:$B,J93)</f>
        <v>7</v>
      </c>
      <c r="O93" s="14" t="s">
        <v>757</v>
      </c>
      <c r="P93" s="14" t="s">
        <v>758</v>
      </c>
      <c r="Q93" s="5" t="s">
        <v>759</v>
      </c>
      <c r="R93" s="14" t="s">
        <v>738</v>
      </c>
      <c r="S93" s="5" t="s">
        <v>739</v>
      </c>
      <c r="T93" s="16">
        <f>IFERROR(INDEX(P6_Export!$C:$C,MATCH(B93,P6_Export!$A:$A,0)),"")</f>
        <v>46520.333333333343</v>
      </c>
      <c r="U93" s="15">
        <f>IFERROR(INDEX(P6_Export!$E:$E,MATCH(B93,P6_Export!$A:$A,0)),"")</f>
        <v>78</v>
      </c>
    </row>
    <row r="94" spans="1:21" ht="54" x14ac:dyDescent="0.25">
      <c r="A94" s="17">
        <v>90</v>
      </c>
      <c r="B94" s="17" t="s">
        <v>760</v>
      </c>
      <c r="C94" s="17" t="s">
        <v>741</v>
      </c>
      <c r="D94" s="18" t="s">
        <v>742</v>
      </c>
      <c r="E94" s="18" t="s">
        <v>761</v>
      </c>
      <c r="F94" s="18" t="s">
        <v>762</v>
      </c>
      <c r="G94" s="17" t="s">
        <v>97</v>
      </c>
      <c r="H94" s="18" t="s">
        <v>98</v>
      </c>
      <c r="I94" s="17" t="s">
        <v>61</v>
      </c>
      <c r="J94" s="18" t="s">
        <v>763</v>
      </c>
      <c r="K94" s="18" t="s">
        <v>764</v>
      </c>
      <c r="L94" s="18" t="s">
        <v>765</v>
      </c>
      <c r="M94" s="19">
        <f>SUMIFS(Topics!$F:$F,Topics!$B:$B,J94)</f>
        <v>37</v>
      </c>
      <c r="N94" s="19">
        <f>SUMIFS(Topics!$G:$G,Topics!$B:$B,J94)</f>
        <v>7</v>
      </c>
      <c r="O94" s="17" t="s">
        <v>766</v>
      </c>
      <c r="P94" s="17" t="s">
        <v>767</v>
      </c>
      <c r="Q94" s="18" t="s">
        <v>768</v>
      </c>
      <c r="R94" s="17" t="s">
        <v>769</v>
      </c>
      <c r="S94" s="18" t="s">
        <v>770</v>
      </c>
      <c r="T94" s="20">
        <f>IFERROR(INDEX(P6_Export!$C:$C,MATCH(B94,P6_Export!$A:$A,0)),"")</f>
        <v>46527.333333333343</v>
      </c>
      <c r="U94" s="19">
        <f>IFERROR(INDEX(P6_Export!$E:$E,MATCH(B94,P6_Export!$A:$A,0)),"")</f>
        <v>101</v>
      </c>
    </row>
    <row r="95" spans="1:21" ht="54" x14ac:dyDescent="0.25">
      <c r="A95" s="14">
        <v>91</v>
      </c>
      <c r="B95" s="14" t="s">
        <v>771</v>
      </c>
      <c r="C95" s="14" t="s">
        <v>741</v>
      </c>
      <c r="D95" s="5" t="s">
        <v>742</v>
      </c>
      <c r="E95" s="5" t="s">
        <v>772</v>
      </c>
      <c r="F95" s="5" t="s">
        <v>773</v>
      </c>
      <c r="G95" s="14" t="s">
        <v>774</v>
      </c>
      <c r="H95" s="5" t="s">
        <v>775</v>
      </c>
      <c r="I95" s="14" t="s">
        <v>61</v>
      </c>
      <c r="J95" s="5" t="s">
        <v>776</v>
      </c>
      <c r="K95" s="5" t="s">
        <v>777</v>
      </c>
      <c r="L95" s="5" t="s">
        <v>778</v>
      </c>
      <c r="M95" s="15">
        <f>SUMIFS(Topics!$F:$F,Topics!$B:$B,J95)</f>
        <v>38</v>
      </c>
      <c r="N95" s="15">
        <f>SUMIFS(Topics!$G:$G,Topics!$B:$B,J95)</f>
        <v>6</v>
      </c>
      <c r="O95" s="14" t="s">
        <v>779</v>
      </c>
      <c r="P95" s="14" t="s">
        <v>780</v>
      </c>
      <c r="Q95" s="5" t="s">
        <v>781</v>
      </c>
      <c r="R95" s="14" t="s">
        <v>782</v>
      </c>
      <c r="S95" s="5" t="s">
        <v>783</v>
      </c>
      <c r="T95" s="16">
        <f>IFERROR(INDEX(P6_Export!$C:$C,MATCH(B95,P6_Export!$A:$A,0)),"")</f>
        <v>46520.333333333343</v>
      </c>
      <c r="U95" s="15">
        <f>IFERROR(INDEX(P6_Export!$E:$E,MATCH(B95,P6_Export!$A:$A,0)),"")</f>
        <v>102</v>
      </c>
    </row>
    <row r="96" spans="1:21" ht="36" x14ac:dyDescent="0.25">
      <c r="A96" s="17">
        <v>92</v>
      </c>
      <c r="B96" s="17" t="s">
        <v>784</v>
      </c>
      <c r="C96" s="17" t="s">
        <v>741</v>
      </c>
      <c r="D96" s="18" t="s">
        <v>742</v>
      </c>
      <c r="E96" s="18" t="s">
        <v>785</v>
      </c>
      <c r="F96" s="18" t="s">
        <v>786</v>
      </c>
      <c r="G96" s="17" t="s">
        <v>438</v>
      </c>
      <c r="H96" s="18" t="s">
        <v>439</v>
      </c>
      <c r="I96" s="17" t="s">
        <v>61</v>
      </c>
      <c r="J96" s="18" t="s">
        <v>787</v>
      </c>
      <c r="K96" s="18" t="s">
        <v>788</v>
      </c>
      <c r="L96" s="18" t="s">
        <v>789</v>
      </c>
      <c r="M96" s="19">
        <f>SUMIFS(Topics!$F:$F,Topics!$B:$B,J96)</f>
        <v>27</v>
      </c>
      <c r="N96" s="19">
        <f>SUMIFS(Topics!$G:$G,Topics!$B:$B,J96)</f>
        <v>4</v>
      </c>
      <c r="O96" s="17" t="s">
        <v>790</v>
      </c>
      <c r="P96" s="17" t="s">
        <v>791</v>
      </c>
      <c r="Q96" s="18" t="s">
        <v>792</v>
      </c>
      <c r="R96" s="17" t="s">
        <v>769</v>
      </c>
      <c r="S96" s="18" t="s">
        <v>770</v>
      </c>
      <c r="T96" s="20">
        <f>IFERROR(INDEX(P6_Export!$C:$C,MATCH(B96,P6_Export!$A:$A,0)),"")</f>
        <v>46518.333333333343</v>
      </c>
      <c r="U96" s="19">
        <f>IFERROR(INDEX(P6_Export!$E:$E,MATCH(B96,P6_Export!$A:$A,0)),"")</f>
        <v>104</v>
      </c>
    </row>
    <row r="97" spans="1:21" ht="36" x14ac:dyDescent="0.25">
      <c r="A97" s="14">
        <v>93</v>
      </c>
      <c r="B97" s="14" t="s">
        <v>793</v>
      </c>
      <c r="C97" s="14" t="s">
        <v>716</v>
      </c>
      <c r="D97" s="5" t="s">
        <v>717</v>
      </c>
      <c r="E97" s="5" t="s">
        <v>794</v>
      </c>
      <c r="F97" s="5" t="s">
        <v>795</v>
      </c>
      <c r="G97" s="14" t="s">
        <v>796</v>
      </c>
      <c r="H97" s="5" t="s">
        <v>797</v>
      </c>
      <c r="I97" s="14" t="s">
        <v>61</v>
      </c>
      <c r="J97" s="5" t="s">
        <v>798</v>
      </c>
      <c r="K97" s="5" t="s">
        <v>799</v>
      </c>
      <c r="L97" s="5" t="s">
        <v>800</v>
      </c>
      <c r="M97" s="15">
        <f>SUMIFS(Topics!$F:$F,Topics!$B:$B,J97)</f>
        <v>59</v>
      </c>
      <c r="N97" s="15">
        <f>SUMIFS(Topics!$G:$G,Topics!$B:$B,J97)</f>
        <v>3</v>
      </c>
      <c r="O97" s="14" t="s">
        <v>801</v>
      </c>
      <c r="P97" s="14" t="s">
        <v>738</v>
      </c>
      <c r="Q97" s="5" t="s">
        <v>739</v>
      </c>
      <c r="R97" s="14" t="s">
        <v>802</v>
      </c>
      <c r="S97" s="5" t="s">
        <v>803</v>
      </c>
      <c r="T97" s="16">
        <f>IFERROR(INDEX(P6_Export!$C:$C,MATCH(B97,P6_Export!$A:$A,0)),"")</f>
        <v>46531.333333333343</v>
      </c>
      <c r="U97" s="15">
        <f>IFERROR(INDEX(P6_Export!$E:$E,MATCH(B97,P6_Export!$A:$A,0)),"")</f>
        <v>78</v>
      </c>
    </row>
    <row r="98" spans="1:21" ht="72" x14ac:dyDescent="0.25">
      <c r="A98" s="17">
        <v>94</v>
      </c>
      <c r="B98" s="17" t="s">
        <v>804</v>
      </c>
      <c r="C98" s="17" t="s">
        <v>716</v>
      </c>
      <c r="D98" s="18" t="s">
        <v>717</v>
      </c>
      <c r="E98" s="18" t="s">
        <v>805</v>
      </c>
      <c r="F98" s="18" t="s">
        <v>806</v>
      </c>
      <c r="G98" s="17" t="s">
        <v>796</v>
      </c>
      <c r="H98" s="18" t="s">
        <v>797</v>
      </c>
      <c r="I98" s="17" t="s">
        <v>61</v>
      </c>
      <c r="J98" s="18" t="s">
        <v>796</v>
      </c>
      <c r="K98" s="18" t="s">
        <v>807</v>
      </c>
      <c r="L98" s="18" t="s">
        <v>808</v>
      </c>
      <c r="M98" s="19">
        <f>SUMIFS(Topics!$F:$F,Topics!$B:$B,J98)</f>
        <v>48</v>
      </c>
      <c r="N98" s="19">
        <f>SUMIFS(Topics!$G:$G,Topics!$B:$B,J98)</f>
        <v>6</v>
      </c>
      <c r="O98" s="17" t="s">
        <v>809</v>
      </c>
      <c r="P98" s="17" t="s">
        <v>802</v>
      </c>
      <c r="Q98" s="18" t="s">
        <v>803</v>
      </c>
      <c r="R98" s="17" t="s">
        <v>810</v>
      </c>
      <c r="S98" s="18" t="s">
        <v>811</v>
      </c>
      <c r="T98" s="20">
        <f>IFERROR(INDEX(P6_Export!$C:$C,MATCH(B98,P6_Export!$A:$A,0)),"")</f>
        <v>46541.333333333343</v>
      </c>
      <c r="U98" s="19">
        <f>IFERROR(INDEX(P6_Export!$E:$E,MATCH(B98,P6_Export!$A:$A,0)),"")</f>
        <v>84</v>
      </c>
    </row>
    <row r="99" spans="1:21" ht="54" x14ac:dyDescent="0.25">
      <c r="A99" s="14">
        <v>95</v>
      </c>
      <c r="B99" s="14" t="s">
        <v>812</v>
      </c>
      <c r="C99" s="14" t="s">
        <v>716</v>
      </c>
      <c r="D99" s="5" t="s">
        <v>717</v>
      </c>
      <c r="E99" s="5" t="s">
        <v>813</v>
      </c>
      <c r="F99" s="5" t="s">
        <v>814</v>
      </c>
      <c r="G99" s="14" t="s">
        <v>239</v>
      </c>
      <c r="H99" s="5" t="s">
        <v>240</v>
      </c>
      <c r="I99" s="14" t="s">
        <v>61</v>
      </c>
      <c r="J99" s="5" t="s">
        <v>815</v>
      </c>
      <c r="K99" s="5" t="s">
        <v>816</v>
      </c>
      <c r="L99" s="5" t="s">
        <v>817</v>
      </c>
      <c r="M99" s="15">
        <f>SUMIFS(Topics!$F:$F,Topics!$B:$B,J99)</f>
        <v>34</v>
      </c>
      <c r="N99" s="15">
        <f>SUMIFS(Topics!$G:$G,Topics!$B:$B,J99)</f>
        <v>6</v>
      </c>
      <c r="O99" s="14" t="s">
        <v>818</v>
      </c>
      <c r="P99" s="14" t="s">
        <v>819</v>
      </c>
      <c r="Q99" s="5" t="s">
        <v>820</v>
      </c>
      <c r="R99" s="14" t="s">
        <v>821</v>
      </c>
      <c r="S99" s="5" t="s">
        <v>822</v>
      </c>
      <c r="T99" s="16">
        <f>IFERROR(INDEX(P6_Export!$C:$C,MATCH(B99,P6_Export!$A:$A,0)),"")</f>
        <v>46546.333333333343</v>
      </c>
      <c r="U99" s="15">
        <f>IFERROR(INDEX(P6_Export!$E:$E,MATCH(B99,P6_Export!$A:$A,0)),"")</f>
        <v>85</v>
      </c>
    </row>
    <row r="100" spans="1:21" ht="54" x14ac:dyDescent="0.25">
      <c r="A100" s="17">
        <v>96</v>
      </c>
      <c r="B100" s="17" t="s">
        <v>823</v>
      </c>
      <c r="C100" s="17" t="s">
        <v>741</v>
      </c>
      <c r="D100" s="18" t="s">
        <v>742</v>
      </c>
      <c r="E100" s="18" t="s">
        <v>824</v>
      </c>
      <c r="F100" s="18" t="s">
        <v>825</v>
      </c>
      <c r="G100" s="17" t="s">
        <v>438</v>
      </c>
      <c r="H100" s="18" t="s">
        <v>439</v>
      </c>
      <c r="I100" s="17" t="s">
        <v>61</v>
      </c>
      <c r="J100" s="18" t="s">
        <v>826</v>
      </c>
      <c r="K100" s="18" t="s">
        <v>827</v>
      </c>
      <c r="L100" s="18" t="s">
        <v>828</v>
      </c>
      <c r="M100" s="19">
        <f>SUMIFS(Topics!$F:$F,Topics!$B:$B,J100)</f>
        <v>27</v>
      </c>
      <c r="N100" s="19">
        <f>SUMIFS(Topics!$G:$G,Topics!$B:$B,J100)</f>
        <v>3</v>
      </c>
      <c r="O100" s="17" t="s">
        <v>829</v>
      </c>
      <c r="P100" s="17" t="s">
        <v>830</v>
      </c>
      <c r="Q100" s="18" t="s">
        <v>831</v>
      </c>
      <c r="R100" s="17" t="s">
        <v>832</v>
      </c>
      <c r="S100" s="18" t="s">
        <v>833</v>
      </c>
      <c r="T100" s="20">
        <f>IFERROR(INDEX(P6_Export!$C:$C,MATCH(B100,P6_Export!$A:$A,0)),"")</f>
        <v>46547.333333333343</v>
      </c>
      <c r="U100" s="19">
        <f>IFERROR(INDEX(P6_Export!$E:$E,MATCH(B100,P6_Export!$A:$A,0)),"")</f>
        <v>84</v>
      </c>
    </row>
    <row r="101" spans="1:21" ht="36" x14ac:dyDescent="0.25">
      <c r="A101" s="14">
        <v>97</v>
      </c>
      <c r="B101" s="14" t="s">
        <v>834</v>
      </c>
      <c r="C101" s="14" t="s">
        <v>741</v>
      </c>
      <c r="D101" s="5" t="s">
        <v>742</v>
      </c>
      <c r="E101" s="5" t="s">
        <v>835</v>
      </c>
      <c r="F101" s="5" t="s">
        <v>836</v>
      </c>
      <c r="G101" s="14" t="s">
        <v>97</v>
      </c>
      <c r="H101" s="5" t="s">
        <v>98</v>
      </c>
      <c r="I101" s="14" t="s">
        <v>61</v>
      </c>
      <c r="J101" s="5" t="s">
        <v>837</v>
      </c>
      <c r="K101" s="5" t="s">
        <v>838</v>
      </c>
      <c r="L101" s="5" t="s">
        <v>839</v>
      </c>
      <c r="M101" s="15">
        <f>SUMIFS(Topics!$F:$F,Topics!$B:$B,J101)</f>
        <v>12</v>
      </c>
      <c r="N101" s="15">
        <f>SUMIFS(Topics!$G:$G,Topics!$B:$B,J101)</f>
        <v>1</v>
      </c>
      <c r="O101" s="14" t="s">
        <v>840</v>
      </c>
      <c r="P101" s="14" t="s">
        <v>769</v>
      </c>
      <c r="Q101" s="5" t="s">
        <v>770</v>
      </c>
      <c r="R101" s="14" t="s">
        <v>841</v>
      </c>
      <c r="S101" s="5" t="s">
        <v>842</v>
      </c>
      <c r="T101" s="16">
        <f>IFERROR(INDEX(P6_Export!$C:$C,MATCH(B101,P6_Export!$A:$A,0)),"")</f>
        <v>46551.333333333343</v>
      </c>
      <c r="U101" s="15">
        <f>IFERROR(INDEX(P6_Export!$E:$E,MATCH(B101,P6_Export!$A:$A,0)),"")</f>
        <v>84</v>
      </c>
    </row>
    <row r="102" spans="1:21" ht="54" x14ac:dyDescent="0.25">
      <c r="A102" s="17">
        <v>98</v>
      </c>
      <c r="B102" s="17" t="s">
        <v>843</v>
      </c>
      <c r="C102" s="17" t="s">
        <v>716</v>
      </c>
      <c r="D102" s="18" t="s">
        <v>717</v>
      </c>
      <c r="E102" s="18" t="s">
        <v>844</v>
      </c>
      <c r="F102" s="18" t="s">
        <v>845</v>
      </c>
      <c r="G102" s="17" t="s">
        <v>846</v>
      </c>
      <c r="H102" s="18" t="s">
        <v>847</v>
      </c>
      <c r="I102" s="17" t="s">
        <v>61</v>
      </c>
      <c r="J102" s="18" t="s">
        <v>846</v>
      </c>
      <c r="K102" s="18" t="s">
        <v>848</v>
      </c>
      <c r="L102" s="18" t="s">
        <v>849</v>
      </c>
      <c r="M102" s="19">
        <f>SUMIFS(Topics!$F:$F,Topics!$B:$B,J102)</f>
        <v>45</v>
      </c>
      <c r="N102" s="19">
        <f>SUMIFS(Topics!$G:$G,Topics!$B:$B,J102)</f>
        <v>9</v>
      </c>
      <c r="O102" s="17" t="s">
        <v>850</v>
      </c>
      <c r="P102" s="17" t="s">
        <v>841</v>
      </c>
      <c r="Q102" s="18" t="s">
        <v>842</v>
      </c>
      <c r="R102" s="17" t="s">
        <v>851</v>
      </c>
      <c r="S102" s="18" t="s">
        <v>852</v>
      </c>
      <c r="T102" s="20">
        <f>IFERROR(INDEX(P6_Export!$C:$C,MATCH(B102,P6_Export!$A:$A,0)),"")</f>
        <v>46559.333333333343</v>
      </c>
      <c r="U102" s="19">
        <f>IFERROR(INDEX(P6_Export!$E:$E,MATCH(B102,P6_Export!$A:$A,0)),"")</f>
        <v>87</v>
      </c>
    </row>
    <row r="103" spans="1:21" ht="18" x14ac:dyDescent="0.25">
      <c r="A103" s="14">
        <v>99</v>
      </c>
      <c r="B103" s="14" t="s">
        <v>853</v>
      </c>
      <c r="C103" s="14" t="s">
        <v>716</v>
      </c>
      <c r="D103" s="5" t="s">
        <v>717</v>
      </c>
      <c r="E103" s="5" t="s">
        <v>854</v>
      </c>
      <c r="F103" s="5" t="s">
        <v>855</v>
      </c>
      <c r="G103" s="14" t="s">
        <v>856</v>
      </c>
      <c r="H103" s="5" t="s">
        <v>857</v>
      </c>
      <c r="I103" s="14" t="s">
        <v>61</v>
      </c>
      <c r="J103" s="5" t="s">
        <v>858</v>
      </c>
      <c r="K103" s="5" t="s">
        <v>859</v>
      </c>
      <c r="L103" s="5" t="s">
        <v>860</v>
      </c>
      <c r="M103" s="15">
        <f>SUMIFS(Topics!$F:$F,Topics!$B:$B,J103)</f>
        <v>30</v>
      </c>
      <c r="N103" s="15">
        <f>SUMIFS(Topics!$G:$G,Topics!$B:$B,J103)</f>
        <v>3</v>
      </c>
      <c r="O103" s="14" t="s">
        <v>861</v>
      </c>
      <c r="P103" s="14" t="s">
        <v>862</v>
      </c>
      <c r="Q103" s="5" t="s">
        <v>863</v>
      </c>
      <c r="R103" s="14" t="s">
        <v>864</v>
      </c>
      <c r="S103" s="5" t="s">
        <v>865</v>
      </c>
      <c r="T103" s="16">
        <f>IFERROR(INDEX(P6_Export!$C:$C,MATCH(B103,P6_Export!$A:$A,0)),"")</f>
        <v>46554.333333333343</v>
      </c>
      <c r="U103" s="15">
        <f>IFERROR(INDEX(P6_Export!$E:$E,MATCH(B103,P6_Export!$A:$A,0)),"")</f>
        <v>108</v>
      </c>
    </row>
    <row r="104" spans="1:21" ht="54" x14ac:dyDescent="0.25">
      <c r="A104" s="17">
        <v>100</v>
      </c>
      <c r="B104" s="17" t="s">
        <v>866</v>
      </c>
      <c r="C104" s="17" t="s">
        <v>716</v>
      </c>
      <c r="D104" s="18" t="s">
        <v>717</v>
      </c>
      <c r="E104" s="18" t="s">
        <v>867</v>
      </c>
      <c r="F104" s="18" t="s">
        <v>868</v>
      </c>
      <c r="G104" s="17" t="s">
        <v>856</v>
      </c>
      <c r="H104" s="18" t="s">
        <v>857</v>
      </c>
      <c r="I104" s="17" t="s">
        <v>61</v>
      </c>
      <c r="J104" s="18" t="s">
        <v>856</v>
      </c>
      <c r="K104" s="18" t="s">
        <v>869</v>
      </c>
      <c r="L104" s="18" t="s">
        <v>870</v>
      </c>
      <c r="M104" s="19">
        <f>SUMIFS(Topics!$F:$F,Topics!$B:$B,J104)</f>
        <v>76</v>
      </c>
      <c r="N104" s="19">
        <f>SUMIFS(Topics!$G:$G,Topics!$B:$B,J104)</f>
        <v>8</v>
      </c>
      <c r="O104" s="17" t="s">
        <v>871</v>
      </c>
      <c r="P104" s="17" t="s">
        <v>872</v>
      </c>
      <c r="Q104" s="18" t="s">
        <v>873</v>
      </c>
      <c r="R104" s="17" t="s">
        <v>874</v>
      </c>
      <c r="S104" s="18" t="s">
        <v>875</v>
      </c>
      <c r="T104" s="20">
        <f>IFERROR(INDEX(P6_Export!$C:$C,MATCH(B104,P6_Export!$A:$A,0)),"")</f>
        <v>46557.333333333343</v>
      </c>
      <c r="U104" s="19">
        <f>IFERROR(INDEX(P6_Export!$E:$E,MATCH(B104,P6_Export!$A:$A,0)),"")</f>
        <v>94</v>
      </c>
    </row>
    <row r="105" spans="1:21" ht="36" x14ac:dyDescent="0.25">
      <c r="A105" s="14">
        <v>101</v>
      </c>
      <c r="B105" s="14" t="s">
        <v>876</v>
      </c>
      <c r="C105" s="14" t="s">
        <v>716</v>
      </c>
      <c r="D105" s="5" t="s">
        <v>717</v>
      </c>
      <c r="E105" s="5" t="s">
        <v>877</v>
      </c>
      <c r="F105" s="5" t="s">
        <v>878</v>
      </c>
      <c r="G105" s="14" t="s">
        <v>879</v>
      </c>
      <c r="H105" s="5" t="s">
        <v>880</v>
      </c>
      <c r="I105" s="14" t="s">
        <v>61</v>
      </c>
      <c r="J105" s="5" t="s">
        <v>881</v>
      </c>
      <c r="K105" s="5" t="s">
        <v>882</v>
      </c>
      <c r="L105" s="5" t="s">
        <v>883</v>
      </c>
      <c r="M105" s="15">
        <f>SUMIFS(Topics!$F:$F,Topics!$B:$B,J105)</f>
        <v>78</v>
      </c>
      <c r="N105" s="15">
        <f>SUMIFS(Topics!$G:$G,Topics!$B:$B,J105)</f>
        <v>5</v>
      </c>
      <c r="O105" s="14" t="s">
        <v>884</v>
      </c>
      <c r="P105" s="14" t="s">
        <v>885</v>
      </c>
      <c r="Q105" s="5" t="s">
        <v>886</v>
      </c>
      <c r="R105" s="14" t="s">
        <v>851</v>
      </c>
      <c r="S105" s="5" t="s">
        <v>852</v>
      </c>
      <c r="T105" s="16">
        <f>IFERROR(INDEX(P6_Export!$C:$C,MATCH(B105,P6_Export!$A:$A,0)),"")</f>
        <v>46547.333333333343</v>
      </c>
      <c r="U105" s="15">
        <f>IFERROR(INDEX(P6_Export!$E:$E,MATCH(B105,P6_Export!$A:$A,0)),"")</f>
        <v>97</v>
      </c>
    </row>
    <row r="106" spans="1:21" ht="36" x14ac:dyDescent="0.25">
      <c r="A106" s="17">
        <v>102</v>
      </c>
      <c r="B106" s="17" t="s">
        <v>887</v>
      </c>
      <c r="C106" s="17" t="s">
        <v>716</v>
      </c>
      <c r="D106" s="18" t="s">
        <v>717</v>
      </c>
      <c r="E106" s="18" t="s">
        <v>888</v>
      </c>
      <c r="F106" s="18" t="s">
        <v>889</v>
      </c>
      <c r="G106" s="17" t="s">
        <v>890</v>
      </c>
      <c r="H106" s="18" t="s">
        <v>891</v>
      </c>
      <c r="I106" s="17" t="s">
        <v>61</v>
      </c>
      <c r="J106" s="18" t="s">
        <v>892</v>
      </c>
      <c r="K106" s="18" t="s">
        <v>893</v>
      </c>
      <c r="L106" s="18" t="s">
        <v>894</v>
      </c>
      <c r="M106" s="19">
        <f>SUMIFS(Topics!$F:$F,Topics!$B:$B,J106)</f>
        <v>24</v>
      </c>
      <c r="N106" s="19">
        <f>SUMIFS(Topics!$G:$G,Topics!$B:$B,J106)</f>
        <v>3</v>
      </c>
      <c r="O106" s="17" t="s">
        <v>895</v>
      </c>
      <c r="P106" s="17" t="s">
        <v>851</v>
      </c>
      <c r="Q106" s="18" t="s">
        <v>852</v>
      </c>
      <c r="R106" s="17" t="s">
        <v>896</v>
      </c>
      <c r="S106" s="18" t="s">
        <v>897</v>
      </c>
      <c r="T106" s="20">
        <f>IFERROR(INDEX(P6_Export!$C:$C,MATCH(B106,P6_Export!$A:$A,0)),"")</f>
        <v>46565.333333333343</v>
      </c>
      <c r="U106" s="19">
        <f>IFERROR(INDEX(P6_Export!$E:$E,MATCH(B106,P6_Export!$A:$A,0)),"")</f>
        <v>87</v>
      </c>
    </row>
    <row r="107" spans="1:21" ht="54" x14ac:dyDescent="0.25">
      <c r="A107" s="14">
        <v>103</v>
      </c>
      <c r="B107" s="14" t="s">
        <v>898</v>
      </c>
      <c r="C107" s="14" t="s">
        <v>716</v>
      </c>
      <c r="D107" s="5" t="s">
        <v>717</v>
      </c>
      <c r="E107" s="5" t="s">
        <v>899</v>
      </c>
      <c r="F107" s="5" t="s">
        <v>900</v>
      </c>
      <c r="G107" s="14" t="s">
        <v>890</v>
      </c>
      <c r="H107" s="5" t="s">
        <v>891</v>
      </c>
      <c r="I107" s="14" t="s">
        <v>61</v>
      </c>
      <c r="J107" s="5" t="s">
        <v>890</v>
      </c>
      <c r="K107" s="5" t="s">
        <v>901</v>
      </c>
      <c r="L107" s="5" t="s">
        <v>902</v>
      </c>
      <c r="M107" s="15">
        <f>SUMIFS(Topics!$F:$F,Topics!$B:$B,J107)</f>
        <v>32</v>
      </c>
      <c r="N107" s="15">
        <f>SUMIFS(Topics!$G:$G,Topics!$B:$B,J107)</f>
        <v>5</v>
      </c>
      <c r="O107" s="14" t="s">
        <v>903</v>
      </c>
      <c r="P107" s="14" t="s">
        <v>896</v>
      </c>
      <c r="Q107" s="5" t="s">
        <v>897</v>
      </c>
      <c r="R107" s="14" t="s">
        <v>904</v>
      </c>
      <c r="S107" s="5" t="s">
        <v>905</v>
      </c>
      <c r="T107" s="16">
        <f>IFERROR(INDEX(P6_Export!$C:$C,MATCH(B107,P6_Export!$A:$A,0)),"")</f>
        <v>46572.333333333343</v>
      </c>
      <c r="U107" s="15">
        <f>IFERROR(INDEX(P6_Export!$E:$E,MATCH(B107,P6_Export!$A:$A,0)),"")</f>
        <v>93</v>
      </c>
    </row>
    <row r="108" spans="1:21" ht="36" x14ac:dyDescent="0.25">
      <c r="A108" s="17">
        <v>104</v>
      </c>
      <c r="B108" s="17" t="s">
        <v>906</v>
      </c>
      <c r="C108" s="17" t="s">
        <v>716</v>
      </c>
      <c r="D108" s="18" t="s">
        <v>717</v>
      </c>
      <c r="E108" s="18" t="s">
        <v>907</v>
      </c>
      <c r="F108" s="18" t="s">
        <v>908</v>
      </c>
      <c r="G108" s="17" t="s">
        <v>730</v>
      </c>
      <c r="H108" s="18" t="s">
        <v>731</v>
      </c>
      <c r="I108" s="17" t="s">
        <v>61</v>
      </c>
      <c r="J108" s="18" t="s">
        <v>730</v>
      </c>
      <c r="K108" s="18" t="s">
        <v>909</v>
      </c>
      <c r="L108" s="18" t="s">
        <v>910</v>
      </c>
      <c r="M108" s="19">
        <f>SUMIFS(Topics!$F:$F,Topics!$B:$B,J108)</f>
        <v>18</v>
      </c>
      <c r="N108" s="19">
        <f>SUMIFS(Topics!$G:$G,Topics!$B:$B,J108)</f>
        <v>1</v>
      </c>
      <c r="O108" s="17" t="s">
        <v>911</v>
      </c>
      <c r="P108" s="17" t="s">
        <v>912</v>
      </c>
      <c r="Q108" s="18" t="s">
        <v>913</v>
      </c>
      <c r="R108" s="17" t="s">
        <v>914</v>
      </c>
      <c r="S108" s="18" t="s">
        <v>915</v>
      </c>
      <c r="T108" s="20">
        <f>IFERROR(INDEX(P6_Export!$C:$C,MATCH(B108,P6_Export!$A:$A,0)),"")</f>
        <v>46576.333333333343</v>
      </c>
      <c r="U108" s="19">
        <f>IFERROR(INDEX(P6_Export!$E:$E,MATCH(B108,P6_Export!$A:$A,0)),"")</f>
        <v>106</v>
      </c>
    </row>
    <row r="109" spans="1:21" ht="18" x14ac:dyDescent="0.25">
      <c r="A109" s="14">
        <v>105</v>
      </c>
      <c r="B109" s="14" t="s">
        <v>916</v>
      </c>
      <c r="C109" s="14" t="s">
        <v>917</v>
      </c>
      <c r="D109" s="5" t="s">
        <v>918</v>
      </c>
      <c r="E109" s="5" t="s">
        <v>919</v>
      </c>
      <c r="F109" s="5" t="s">
        <v>920</v>
      </c>
      <c r="G109" s="14" t="s">
        <v>298</v>
      </c>
      <c r="H109" s="5" t="s">
        <v>299</v>
      </c>
      <c r="I109" s="14" t="s">
        <v>61</v>
      </c>
      <c r="J109" s="5" t="s">
        <v>921</v>
      </c>
      <c r="K109" s="5" t="s">
        <v>922</v>
      </c>
      <c r="L109" s="5" t="s">
        <v>923</v>
      </c>
      <c r="M109" s="15">
        <f>SUMIFS(Topics!$F:$F,Topics!$B:$B,J109)</f>
        <v>6</v>
      </c>
      <c r="N109" s="15">
        <f>SUMIFS(Topics!$G:$G,Topics!$B:$B,J109)</f>
        <v>1</v>
      </c>
      <c r="O109" s="14" t="s">
        <v>924</v>
      </c>
      <c r="P109" s="14" t="s">
        <v>864</v>
      </c>
      <c r="Q109" s="5" t="s">
        <v>865</v>
      </c>
      <c r="R109" s="14" t="s">
        <v>925</v>
      </c>
      <c r="S109" s="5" t="s">
        <v>926</v>
      </c>
      <c r="T109" s="16">
        <f>IFERROR(INDEX(P6_Export!$C:$C,MATCH(B109,P6_Export!$A:$A,0)),"")</f>
        <v>46561.333333333343</v>
      </c>
      <c r="U109" s="15">
        <f>IFERROR(INDEX(P6_Export!$E:$E,MATCH(B109,P6_Export!$A:$A,0)),"")</f>
        <v>115</v>
      </c>
    </row>
    <row r="110" spans="1:21" ht="36" x14ac:dyDescent="0.25">
      <c r="A110" s="17">
        <v>106</v>
      </c>
      <c r="B110" s="17" t="s">
        <v>927</v>
      </c>
      <c r="C110" s="17" t="s">
        <v>917</v>
      </c>
      <c r="D110" s="18" t="s">
        <v>918</v>
      </c>
      <c r="E110" s="18" t="s">
        <v>928</v>
      </c>
      <c r="F110" s="18" t="s">
        <v>929</v>
      </c>
      <c r="G110" s="17" t="s">
        <v>438</v>
      </c>
      <c r="H110" s="18" t="s">
        <v>439</v>
      </c>
      <c r="I110" s="17" t="s">
        <v>61</v>
      </c>
      <c r="J110" s="18" t="s">
        <v>930</v>
      </c>
      <c r="K110" s="18" t="s">
        <v>931</v>
      </c>
      <c r="L110" s="18" t="s">
        <v>932</v>
      </c>
      <c r="M110" s="19">
        <f>SUMIFS(Topics!$F:$F,Topics!$B:$B,J110)</f>
        <v>29</v>
      </c>
      <c r="N110" s="19">
        <f>SUMIFS(Topics!$G:$G,Topics!$B:$B,J110)</f>
        <v>3</v>
      </c>
      <c r="O110" s="17" t="s">
        <v>933</v>
      </c>
      <c r="P110" s="17" t="s">
        <v>934</v>
      </c>
      <c r="Q110" s="18" t="s">
        <v>935</v>
      </c>
      <c r="R110" s="17" t="s">
        <v>925</v>
      </c>
      <c r="S110" s="18" t="s">
        <v>926</v>
      </c>
      <c r="T110" s="20">
        <f>IFERROR(INDEX(P6_Export!$C:$C,MATCH(B110,P6_Export!$A:$A,0)),"")</f>
        <v>46576.333333333343</v>
      </c>
      <c r="U110" s="19">
        <f>IFERROR(INDEX(P6_Export!$E:$E,MATCH(B110,P6_Export!$A:$A,0)),"")</f>
        <v>102</v>
      </c>
    </row>
    <row r="111" spans="1:21" ht="18" x14ac:dyDescent="0.25">
      <c r="A111" s="14">
        <v>107</v>
      </c>
      <c r="B111" s="14" t="s">
        <v>936</v>
      </c>
      <c r="C111" s="14" t="s">
        <v>917</v>
      </c>
      <c r="D111" s="5" t="s">
        <v>918</v>
      </c>
      <c r="E111" s="5" t="s">
        <v>937</v>
      </c>
      <c r="F111" s="5" t="s">
        <v>938</v>
      </c>
      <c r="G111" s="14" t="s">
        <v>438</v>
      </c>
      <c r="H111" s="5" t="s">
        <v>439</v>
      </c>
      <c r="I111" s="14" t="s">
        <v>61</v>
      </c>
      <c r="J111" s="5" t="s">
        <v>939</v>
      </c>
      <c r="K111" s="5" t="s">
        <v>940</v>
      </c>
      <c r="L111" s="5" t="s">
        <v>941</v>
      </c>
      <c r="M111" s="15">
        <f>SUMIFS(Topics!$F:$F,Topics!$B:$B,J111)</f>
        <v>30</v>
      </c>
      <c r="N111" s="15">
        <f>SUMIFS(Topics!$G:$G,Topics!$B:$B,J111)</f>
        <v>3</v>
      </c>
      <c r="O111" s="14" t="s">
        <v>942</v>
      </c>
      <c r="P111" s="14" t="s">
        <v>943</v>
      </c>
      <c r="Q111" s="5" t="s">
        <v>944</v>
      </c>
      <c r="R111" s="14" t="s">
        <v>925</v>
      </c>
      <c r="S111" s="5" t="s">
        <v>926</v>
      </c>
      <c r="T111" s="16">
        <f>IFERROR(INDEX(P6_Export!$C:$C,MATCH(B111,P6_Export!$A:$A,0)),"")</f>
        <v>46551.333333333343</v>
      </c>
      <c r="U111" s="15">
        <f>IFERROR(INDEX(P6_Export!$E:$E,MATCH(B111,P6_Export!$A:$A,0)),"")</f>
        <v>124</v>
      </c>
    </row>
    <row r="112" spans="1:21" ht="108" x14ac:dyDescent="0.25">
      <c r="A112" s="17">
        <v>108</v>
      </c>
      <c r="B112" s="17" t="s">
        <v>945</v>
      </c>
      <c r="C112" s="17" t="s">
        <v>946</v>
      </c>
      <c r="D112" s="18" t="s">
        <v>947</v>
      </c>
      <c r="E112" s="18" t="s">
        <v>948</v>
      </c>
      <c r="F112" s="18" t="s">
        <v>949</v>
      </c>
      <c r="G112" s="17" t="s">
        <v>123</v>
      </c>
      <c r="H112" s="18" t="s">
        <v>124</v>
      </c>
      <c r="I112" s="17" t="s">
        <v>61</v>
      </c>
      <c r="J112" s="18" t="s">
        <v>123</v>
      </c>
      <c r="K112" s="18" t="s">
        <v>720</v>
      </c>
      <c r="L112" s="18" t="s">
        <v>721</v>
      </c>
      <c r="M112" s="19">
        <f>SUMIFS(Topics!$F:$F,Topics!$B:$B,J112)</f>
        <v>101</v>
      </c>
      <c r="N112" s="19">
        <f>SUMIFS(Topics!$G:$G,Topics!$B:$B,J112)</f>
        <v>14</v>
      </c>
      <c r="O112" s="17" t="s">
        <v>722</v>
      </c>
      <c r="P112" s="17" t="s">
        <v>950</v>
      </c>
      <c r="Q112" s="18" t="s">
        <v>951</v>
      </c>
      <c r="R112" s="17" t="s">
        <v>952</v>
      </c>
      <c r="S112" s="18" t="s">
        <v>953</v>
      </c>
      <c r="T112" s="20">
        <f>IFERROR(INDEX(P6_Export!$C:$C,MATCH(B112,P6_Export!$A:$A,0)),"")</f>
        <v>46559.333333333343</v>
      </c>
      <c r="U112" s="19">
        <f>IFERROR(INDEX(P6_Export!$E:$E,MATCH(B112,P6_Export!$A:$A,0)),"")</f>
        <v>52</v>
      </c>
    </row>
    <row r="113" spans="1:21" ht="36" x14ac:dyDescent="0.25">
      <c r="A113" s="14">
        <v>109</v>
      </c>
      <c r="B113" s="14" t="s">
        <v>954</v>
      </c>
      <c r="C113" s="14" t="s">
        <v>946</v>
      </c>
      <c r="D113" s="5" t="s">
        <v>947</v>
      </c>
      <c r="E113" s="5" t="s">
        <v>955</v>
      </c>
      <c r="F113" s="5" t="s">
        <v>956</v>
      </c>
      <c r="G113" s="14" t="s">
        <v>730</v>
      </c>
      <c r="H113" s="5" t="s">
        <v>731</v>
      </c>
      <c r="I113" s="14" t="s">
        <v>61</v>
      </c>
      <c r="J113" s="5" t="s">
        <v>732</v>
      </c>
      <c r="K113" s="5" t="s">
        <v>733</v>
      </c>
      <c r="L113" s="5" t="s">
        <v>734</v>
      </c>
      <c r="M113" s="15">
        <f>SUMIFS(Topics!$F:$F,Topics!$B:$B,J113)</f>
        <v>26</v>
      </c>
      <c r="N113" s="15">
        <f>SUMIFS(Topics!$G:$G,Topics!$B:$B,J113)</f>
        <v>4</v>
      </c>
      <c r="O113" s="14" t="s">
        <v>735</v>
      </c>
      <c r="P113" s="14" t="s">
        <v>957</v>
      </c>
      <c r="Q113" s="5" t="s">
        <v>958</v>
      </c>
      <c r="R113" s="14" t="s">
        <v>959</v>
      </c>
      <c r="S113" s="5" t="s">
        <v>960</v>
      </c>
      <c r="T113" s="16">
        <f>IFERROR(INDEX(P6_Export!$C:$C,MATCH(B113,P6_Export!$A:$A,0)),"")</f>
        <v>46562.333333333343</v>
      </c>
      <c r="U113" s="15">
        <f>IFERROR(INDEX(P6_Export!$E:$E,MATCH(B113,P6_Export!$A:$A,0)),"")</f>
        <v>55</v>
      </c>
    </row>
    <row r="114" spans="1:21" ht="36" x14ac:dyDescent="0.25">
      <c r="A114" s="17">
        <v>110</v>
      </c>
      <c r="B114" s="17" t="s">
        <v>961</v>
      </c>
      <c r="C114" s="17" t="s">
        <v>962</v>
      </c>
      <c r="D114" s="18" t="s">
        <v>963</v>
      </c>
      <c r="E114" s="18" t="s">
        <v>964</v>
      </c>
      <c r="F114" s="18" t="s">
        <v>965</v>
      </c>
      <c r="G114" s="17" t="s">
        <v>438</v>
      </c>
      <c r="H114" s="18" t="s">
        <v>439</v>
      </c>
      <c r="I114" s="17" t="s">
        <v>61</v>
      </c>
      <c r="J114" s="18" t="s">
        <v>745</v>
      </c>
      <c r="K114" s="18" t="s">
        <v>746</v>
      </c>
      <c r="L114" s="18" t="s">
        <v>747</v>
      </c>
      <c r="M114" s="19">
        <f>SUMIFS(Topics!$F:$F,Topics!$B:$B,J114)</f>
        <v>40</v>
      </c>
      <c r="N114" s="19">
        <f>SUMIFS(Topics!$G:$G,Topics!$B:$B,J114)</f>
        <v>4</v>
      </c>
      <c r="O114" s="17" t="s">
        <v>748</v>
      </c>
      <c r="P114" s="17" t="s">
        <v>966</v>
      </c>
      <c r="Q114" s="18" t="s">
        <v>967</v>
      </c>
      <c r="R114" s="17" t="s">
        <v>959</v>
      </c>
      <c r="S114" s="18" t="s">
        <v>960</v>
      </c>
      <c r="T114" s="20">
        <f>IFERROR(INDEX(P6_Export!$C:$C,MATCH(B114,P6_Export!$A:$A,0)),"")</f>
        <v>46566.333333333343</v>
      </c>
      <c r="U114" s="19">
        <f>IFERROR(INDEX(P6_Export!$E:$E,MATCH(B114,P6_Export!$A:$A,0)),"")</f>
        <v>52</v>
      </c>
    </row>
    <row r="115" spans="1:21" ht="72" x14ac:dyDescent="0.25">
      <c r="A115" s="14">
        <v>111</v>
      </c>
      <c r="B115" s="14" t="s">
        <v>968</v>
      </c>
      <c r="C115" s="14" t="s">
        <v>962</v>
      </c>
      <c r="D115" s="5" t="s">
        <v>963</v>
      </c>
      <c r="E115" s="5" t="s">
        <v>969</v>
      </c>
      <c r="F115" s="5" t="s">
        <v>970</v>
      </c>
      <c r="G115" s="14" t="s">
        <v>298</v>
      </c>
      <c r="H115" s="5" t="s">
        <v>299</v>
      </c>
      <c r="I115" s="14" t="s">
        <v>61</v>
      </c>
      <c r="J115" s="5" t="s">
        <v>754</v>
      </c>
      <c r="K115" s="5" t="s">
        <v>755</v>
      </c>
      <c r="L115" s="5" t="s">
        <v>756</v>
      </c>
      <c r="M115" s="15">
        <f>SUMIFS(Topics!$F:$F,Topics!$B:$B,J115)</f>
        <v>57</v>
      </c>
      <c r="N115" s="15">
        <f>SUMIFS(Topics!$G:$G,Topics!$B:$B,J115)</f>
        <v>7</v>
      </c>
      <c r="O115" s="14" t="s">
        <v>757</v>
      </c>
      <c r="P115" s="14" t="s">
        <v>971</v>
      </c>
      <c r="Q115" s="5" t="s">
        <v>972</v>
      </c>
      <c r="R115" s="14" t="s">
        <v>959</v>
      </c>
      <c r="S115" s="5" t="s">
        <v>960</v>
      </c>
      <c r="T115" s="16">
        <f>IFERROR(INDEX(P6_Export!$C:$C,MATCH(B115,P6_Export!$A:$A,0)),"")</f>
        <v>46566.333333333343</v>
      </c>
      <c r="U115" s="15">
        <f>IFERROR(INDEX(P6_Export!$E:$E,MATCH(B115,P6_Export!$A:$A,0)),"")</f>
        <v>52</v>
      </c>
    </row>
    <row r="116" spans="1:21" ht="54" x14ac:dyDescent="0.25">
      <c r="A116" s="17">
        <v>112</v>
      </c>
      <c r="B116" s="17" t="s">
        <v>973</v>
      </c>
      <c r="C116" s="17" t="s">
        <v>962</v>
      </c>
      <c r="D116" s="18" t="s">
        <v>963</v>
      </c>
      <c r="E116" s="18" t="s">
        <v>974</v>
      </c>
      <c r="F116" s="18" t="s">
        <v>975</v>
      </c>
      <c r="G116" s="17" t="s">
        <v>97</v>
      </c>
      <c r="H116" s="18" t="s">
        <v>98</v>
      </c>
      <c r="I116" s="17" t="s">
        <v>61</v>
      </c>
      <c r="J116" s="18" t="s">
        <v>763</v>
      </c>
      <c r="K116" s="18" t="s">
        <v>764</v>
      </c>
      <c r="L116" s="18" t="s">
        <v>765</v>
      </c>
      <c r="M116" s="19">
        <f>SUMIFS(Topics!$F:$F,Topics!$B:$B,J116)</f>
        <v>37</v>
      </c>
      <c r="N116" s="19">
        <f>SUMIFS(Topics!$G:$G,Topics!$B:$B,J116)</f>
        <v>7</v>
      </c>
      <c r="O116" s="17" t="s">
        <v>766</v>
      </c>
      <c r="P116" s="17" t="s">
        <v>976</v>
      </c>
      <c r="Q116" s="18" t="s">
        <v>977</v>
      </c>
      <c r="R116" s="17" t="s">
        <v>978</v>
      </c>
      <c r="S116" s="18" t="s">
        <v>979</v>
      </c>
      <c r="T116" s="20">
        <f>IFERROR(INDEX(P6_Export!$C:$C,MATCH(B116,P6_Export!$A:$A,0)),"")</f>
        <v>46567.333333333343</v>
      </c>
      <c r="U116" s="19">
        <f>IFERROR(INDEX(P6_Export!$E:$E,MATCH(B116,P6_Export!$A:$A,0)),"")</f>
        <v>73</v>
      </c>
    </row>
    <row r="117" spans="1:21" ht="54" x14ac:dyDescent="0.25">
      <c r="A117" s="14">
        <v>113</v>
      </c>
      <c r="B117" s="14" t="s">
        <v>980</v>
      </c>
      <c r="C117" s="14" t="s">
        <v>962</v>
      </c>
      <c r="D117" s="5" t="s">
        <v>963</v>
      </c>
      <c r="E117" s="5" t="s">
        <v>981</v>
      </c>
      <c r="F117" s="5" t="s">
        <v>982</v>
      </c>
      <c r="G117" s="14" t="s">
        <v>774</v>
      </c>
      <c r="H117" s="5" t="s">
        <v>775</v>
      </c>
      <c r="I117" s="14" t="s">
        <v>61</v>
      </c>
      <c r="J117" s="5" t="s">
        <v>776</v>
      </c>
      <c r="K117" s="5" t="s">
        <v>777</v>
      </c>
      <c r="L117" s="5" t="s">
        <v>778</v>
      </c>
      <c r="M117" s="15">
        <f>SUMIFS(Topics!$F:$F,Topics!$B:$B,J117)</f>
        <v>38</v>
      </c>
      <c r="N117" s="15">
        <f>SUMIFS(Topics!$G:$G,Topics!$B:$B,J117)</f>
        <v>6</v>
      </c>
      <c r="O117" s="14" t="s">
        <v>779</v>
      </c>
      <c r="P117" s="14" t="s">
        <v>983</v>
      </c>
      <c r="Q117" s="5" t="s">
        <v>984</v>
      </c>
      <c r="R117" s="14" t="s">
        <v>985</v>
      </c>
      <c r="S117" s="5" t="s">
        <v>986</v>
      </c>
      <c r="T117" s="16">
        <f>IFERROR(INDEX(P6_Export!$C:$C,MATCH(B117,P6_Export!$A:$A,0)),"")</f>
        <v>46566.333333333343</v>
      </c>
      <c r="U117" s="15">
        <f>IFERROR(INDEX(P6_Export!$E:$E,MATCH(B117,P6_Export!$A:$A,0)),"")</f>
        <v>74</v>
      </c>
    </row>
    <row r="118" spans="1:21" ht="36" x14ac:dyDescent="0.25">
      <c r="A118" s="17">
        <v>114</v>
      </c>
      <c r="B118" s="17" t="s">
        <v>987</v>
      </c>
      <c r="C118" s="17" t="s">
        <v>962</v>
      </c>
      <c r="D118" s="18" t="s">
        <v>963</v>
      </c>
      <c r="E118" s="18" t="s">
        <v>988</v>
      </c>
      <c r="F118" s="18" t="s">
        <v>989</v>
      </c>
      <c r="G118" s="17" t="s">
        <v>438</v>
      </c>
      <c r="H118" s="18" t="s">
        <v>439</v>
      </c>
      <c r="I118" s="17" t="s">
        <v>61</v>
      </c>
      <c r="J118" s="18" t="s">
        <v>787</v>
      </c>
      <c r="K118" s="18" t="s">
        <v>788</v>
      </c>
      <c r="L118" s="18" t="s">
        <v>789</v>
      </c>
      <c r="M118" s="19">
        <f>SUMIFS(Topics!$F:$F,Topics!$B:$B,J118)</f>
        <v>27</v>
      </c>
      <c r="N118" s="19">
        <f>SUMIFS(Topics!$G:$G,Topics!$B:$B,J118)</f>
        <v>4</v>
      </c>
      <c r="O118" s="17" t="s">
        <v>790</v>
      </c>
      <c r="P118" s="17" t="s">
        <v>990</v>
      </c>
      <c r="Q118" s="18" t="s">
        <v>991</v>
      </c>
      <c r="R118" s="17" t="s">
        <v>978</v>
      </c>
      <c r="S118" s="18" t="s">
        <v>979</v>
      </c>
      <c r="T118" s="20">
        <f>IFERROR(INDEX(P6_Export!$C:$C,MATCH(B118,P6_Export!$A:$A,0)),"")</f>
        <v>46564.333333333343</v>
      </c>
      <c r="U118" s="19">
        <f>IFERROR(INDEX(P6_Export!$E:$E,MATCH(B118,P6_Export!$A:$A,0)),"")</f>
        <v>76</v>
      </c>
    </row>
    <row r="119" spans="1:21" ht="36" x14ac:dyDescent="0.25">
      <c r="A119" s="14">
        <v>115</v>
      </c>
      <c r="B119" s="14" t="s">
        <v>992</v>
      </c>
      <c r="C119" s="14" t="s">
        <v>946</v>
      </c>
      <c r="D119" s="5" t="s">
        <v>947</v>
      </c>
      <c r="E119" s="5" t="s">
        <v>993</v>
      </c>
      <c r="F119" s="5" t="s">
        <v>994</v>
      </c>
      <c r="G119" s="14" t="s">
        <v>796</v>
      </c>
      <c r="H119" s="5" t="s">
        <v>797</v>
      </c>
      <c r="I119" s="14" t="s">
        <v>61</v>
      </c>
      <c r="J119" s="5" t="s">
        <v>798</v>
      </c>
      <c r="K119" s="5" t="s">
        <v>799</v>
      </c>
      <c r="L119" s="5" t="s">
        <v>800</v>
      </c>
      <c r="M119" s="15">
        <f>SUMIFS(Topics!$F:$F,Topics!$B:$B,J119)</f>
        <v>59</v>
      </c>
      <c r="N119" s="15">
        <f>SUMIFS(Topics!$G:$G,Topics!$B:$B,J119)</f>
        <v>3</v>
      </c>
      <c r="O119" s="14" t="s">
        <v>801</v>
      </c>
      <c r="P119" s="14" t="s">
        <v>959</v>
      </c>
      <c r="Q119" s="5" t="s">
        <v>960</v>
      </c>
      <c r="R119" s="14" t="s">
        <v>995</v>
      </c>
      <c r="S119" s="5" t="s">
        <v>996</v>
      </c>
      <c r="T119" s="16">
        <f>IFERROR(INDEX(P6_Export!$C:$C,MATCH(B119,P6_Export!$A:$A,0)),"")</f>
        <v>46571.333333333343</v>
      </c>
      <c r="U119" s="15">
        <f>IFERROR(INDEX(P6_Export!$E:$E,MATCH(B119,P6_Export!$A:$A,0)),"")</f>
        <v>52</v>
      </c>
    </row>
    <row r="120" spans="1:21" ht="72" x14ac:dyDescent="0.25">
      <c r="A120" s="17">
        <v>116</v>
      </c>
      <c r="B120" s="17" t="s">
        <v>997</v>
      </c>
      <c r="C120" s="17" t="s">
        <v>946</v>
      </c>
      <c r="D120" s="18" t="s">
        <v>947</v>
      </c>
      <c r="E120" s="18" t="s">
        <v>998</v>
      </c>
      <c r="F120" s="18" t="s">
        <v>999</v>
      </c>
      <c r="G120" s="17" t="s">
        <v>796</v>
      </c>
      <c r="H120" s="18" t="s">
        <v>797</v>
      </c>
      <c r="I120" s="17" t="s">
        <v>61</v>
      </c>
      <c r="J120" s="18" t="s">
        <v>796</v>
      </c>
      <c r="K120" s="18" t="s">
        <v>807</v>
      </c>
      <c r="L120" s="18" t="s">
        <v>808</v>
      </c>
      <c r="M120" s="19">
        <f>SUMIFS(Topics!$F:$F,Topics!$B:$B,J120)</f>
        <v>48</v>
      </c>
      <c r="N120" s="19">
        <f>SUMIFS(Topics!$G:$G,Topics!$B:$B,J120)</f>
        <v>6</v>
      </c>
      <c r="O120" s="17" t="s">
        <v>809</v>
      </c>
      <c r="P120" s="17" t="s">
        <v>995</v>
      </c>
      <c r="Q120" s="18" t="s">
        <v>996</v>
      </c>
      <c r="R120" s="17" t="s">
        <v>1000</v>
      </c>
      <c r="S120" s="18" t="s">
        <v>1001</v>
      </c>
      <c r="T120" s="20">
        <f>IFERROR(INDEX(P6_Export!$C:$C,MATCH(B120,P6_Export!$A:$A,0)),"")</f>
        <v>46581.333333333343</v>
      </c>
      <c r="U120" s="19">
        <f>IFERROR(INDEX(P6_Export!$E:$E,MATCH(B120,P6_Export!$A:$A,0)),"")</f>
        <v>56</v>
      </c>
    </row>
    <row r="121" spans="1:21" ht="54" x14ac:dyDescent="0.25">
      <c r="A121" s="14">
        <v>117</v>
      </c>
      <c r="B121" s="14" t="s">
        <v>1002</v>
      </c>
      <c r="C121" s="14" t="s">
        <v>946</v>
      </c>
      <c r="D121" s="5" t="s">
        <v>947</v>
      </c>
      <c r="E121" s="5" t="s">
        <v>1003</v>
      </c>
      <c r="F121" s="5" t="s">
        <v>1004</v>
      </c>
      <c r="G121" s="14" t="s">
        <v>239</v>
      </c>
      <c r="H121" s="5" t="s">
        <v>240</v>
      </c>
      <c r="I121" s="14" t="s">
        <v>61</v>
      </c>
      <c r="J121" s="5" t="s">
        <v>815</v>
      </c>
      <c r="K121" s="5" t="s">
        <v>816</v>
      </c>
      <c r="L121" s="5" t="s">
        <v>817</v>
      </c>
      <c r="M121" s="15">
        <f>SUMIFS(Topics!$F:$F,Topics!$B:$B,J121)</f>
        <v>34</v>
      </c>
      <c r="N121" s="15">
        <f>SUMIFS(Topics!$G:$G,Topics!$B:$B,J121)</f>
        <v>6</v>
      </c>
      <c r="O121" s="14" t="s">
        <v>818</v>
      </c>
      <c r="P121" s="14" t="s">
        <v>1005</v>
      </c>
      <c r="Q121" s="5" t="s">
        <v>1006</v>
      </c>
      <c r="R121" s="14" t="s">
        <v>1007</v>
      </c>
      <c r="S121" s="5" t="s">
        <v>1008</v>
      </c>
      <c r="T121" s="16">
        <f>IFERROR(INDEX(P6_Export!$C:$C,MATCH(B121,P6_Export!$A:$A,0)),"")</f>
        <v>46586.333333333343</v>
      </c>
      <c r="U121" s="15">
        <f>IFERROR(INDEX(P6_Export!$E:$E,MATCH(B121,P6_Export!$A:$A,0)),"")</f>
        <v>59</v>
      </c>
    </row>
    <row r="122" spans="1:21" ht="54" x14ac:dyDescent="0.25">
      <c r="A122" s="17">
        <v>118</v>
      </c>
      <c r="B122" s="17" t="s">
        <v>1009</v>
      </c>
      <c r="C122" s="17" t="s">
        <v>962</v>
      </c>
      <c r="D122" s="18" t="s">
        <v>963</v>
      </c>
      <c r="E122" s="18" t="s">
        <v>1010</v>
      </c>
      <c r="F122" s="18" t="s">
        <v>1011</v>
      </c>
      <c r="G122" s="17" t="s">
        <v>438</v>
      </c>
      <c r="H122" s="18" t="s">
        <v>439</v>
      </c>
      <c r="I122" s="17" t="s">
        <v>61</v>
      </c>
      <c r="J122" s="18" t="s">
        <v>826</v>
      </c>
      <c r="K122" s="18" t="s">
        <v>827</v>
      </c>
      <c r="L122" s="18" t="s">
        <v>828</v>
      </c>
      <c r="M122" s="19">
        <f>SUMIFS(Topics!$F:$F,Topics!$B:$B,J122)</f>
        <v>27</v>
      </c>
      <c r="N122" s="19">
        <f>SUMIFS(Topics!$G:$G,Topics!$B:$B,J122)</f>
        <v>3</v>
      </c>
      <c r="O122" s="17" t="s">
        <v>829</v>
      </c>
      <c r="P122" s="17" t="s">
        <v>1012</v>
      </c>
      <c r="Q122" s="18" t="s">
        <v>1013</v>
      </c>
      <c r="R122" s="17" t="s">
        <v>1014</v>
      </c>
      <c r="S122" s="18" t="s">
        <v>1015</v>
      </c>
      <c r="T122" s="20">
        <f>IFERROR(INDEX(P6_Export!$C:$C,MATCH(B122,P6_Export!$A:$A,0)),"")</f>
        <v>46587.333333333343</v>
      </c>
      <c r="U122" s="19">
        <f>IFERROR(INDEX(P6_Export!$E:$E,MATCH(B122,P6_Export!$A:$A,0)),"")</f>
        <v>56</v>
      </c>
    </row>
    <row r="123" spans="1:21" ht="36" x14ac:dyDescent="0.25">
      <c r="A123" s="14">
        <v>119</v>
      </c>
      <c r="B123" s="14" t="s">
        <v>1016</v>
      </c>
      <c r="C123" s="14" t="s">
        <v>962</v>
      </c>
      <c r="D123" s="5" t="s">
        <v>963</v>
      </c>
      <c r="E123" s="5" t="s">
        <v>1017</v>
      </c>
      <c r="F123" s="5" t="s">
        <v>1018</v>
      </c>
      <c r="G123" s="14" t="s">
        <v>97</v>
      </c>
      <c r="H123" s="5" t="s">
        <v>98</v>
      </c>
      <c r="I123" s="14" t="s">
        <v>61</v>
      </c>
      <c r="J123" s="5" t="s">
        <v>837</v>
      </c>
      <c r="K123" s="5" t="s">
        <v>838</v>
      </c>
      <c r="L123" s="5" t="s">
        <v>839</v>
      </c>
      <c r="M123" s="15">
        <f>SUMIFS(Topics!$F:$F,Topics!$B:$B,J123)</f>
        <v>12</v>
      </c>
      <c r="N123" s="15">
        <f>SUMIFS(Topics!$G:$G,Topics!$B:$B,J123)</f>
        <v>1</v>
      </c>
      <c r="O123" s="14" t="s">
        <v>840</v>
      </c>
      <c r="P123" s="14" t="s">
        <v>978</v>
      </c>
      <c r="Q123" s="5" t="s">
        <v>979</v>
      </c>
      <c r="R123" s="14" t="s">
        <v>1019</v>
      </c>
      <c r="S123" s="5" t="s">
        <v>1020</v>
      </c>
      <c r="T123" s="16">
        <f>IFERROR(INDEX(P6_Export!$C:$C,MATCH(B123,P6_Export!$A:$A,0)),"")</f>
        <v>46590.333333333343</v>
      </c>
      <c r="U123" s="15">
        <f>IFERROR(INDEX(P6_Export!$E:$E,MATCH(B123,P6_Export!$A:$A,0)),"")</f>
        <v>56</v>
      </c>
    </row>
    <row r="124" spans="1:21" ht="54" x14ac:dyDescent="0.25">
      <c r="A124" s="17">
        <v>120</v>
      </c>
      <c r="B124" s="17" t="s">
        <v>1021</v>
      </c>
      <c r="C124" s="17" t="s">
        <v>946</v>
      </c>
      <c r="D124" s="18" t="s">
        <v>947</v>
      </c>
      <c r="E124" s="18" t="s">
        <v>1022</v>
      </c>
      <c r="F124" s="18" t="s">
        <v>1023</v>
      </c>
      <c r="G124" s="17" t="s">
        <v>846</v>
      </c>
      <c r="H124" s="18" t="s">
        <v>847</v>
      </c>
      <c r="I124" s="17" t="s">
        <v>61</v>
      </c>
      <c r="J124" s="18" t="s">
        <v>846</v>
      </c>
      <c r="K124" s="18" t="s">
        <v>848</v>
      </c>
      <c r="L124" s="18" t="s">
        <v>849</v>
      </c>
      <c r="M124" s="19">
        <f>SUMIFS(Topics!$F:$F,Topics!$B:$B,J124)</f>
        <v>45</v>
      </c>
      <c r="N124" s="19">
        <f>SUMIFS(Topics!$G:$G,Topics!$B:$B,J124)</f>
        <v>9</v>
      </c>
      <c r="O124" s="17" t="s">
        <v>850</v>
      </c>
      <c r="P124" s="17" t="s">
        <v>1019</v>
      </c>
      <c r="Q124" s="18" t="s">
        <v>1020</v>
      </c>
      <c r="R124" s="17" t="s">
        <v>1024</v>
      </c>
      <c r="S124" s="18" t="s">
        <v>1025</v>
      </c>
      <c r="T124" s="20">
        <f>IFERROR(INDEX(P6_Export!$C:$C,MATCH(B124,P6_Export!$A:$A,0)),"")</f>
        <v>46599.333333333343</v>
      </c>
      <c r="U124" s="19">
        <f>IFERROR(INDEX(P6_Export!$E:$E,MATCH(B124,P6_Export!$A:$A,0)),"")</f>
        <v>58</v>
      </c>
    </row>
    <row r="125" spans="1:21" ht="18" x14ac:dyDescent="0.25">
      <c r="A125" s="14">
        <v>121</v>
      </c>
      <c r="B125" s="14" t="s">
        <v>1026</v>
      </c>
      <c r="C125" s="14" t="s">
        <v>946</v>
      </c>
      <c r="D125" s="5" t="s">
        <v>947</v>
      </c>
      <c r="E125" s="5" t="s">
        <v>1027</v>
      </c>
      <c r="F125" s="5" t="s">
        <v>1028</v>
      </c>
      <c r="G125" s="14" t="s">
        <v>856</v>
      </c>
      <c r="H125" s="5" t="s">
        <v>857</v>
      </c>
      <c r="I125" s="14" t="s">
        <v>61</v>
      </c>
      <c r="J125" s="5" t="s">
        <v>858</v>
      </c>
      <c r="K125" s="5" t="s">
        <v>859</v>
      </c>
      <c r="L125" s="5" t="s">
        <v>860</v>
      </c>
      <c r="M125" s="15">
        <f>SUMIFS(Topics!$F:$F,Topics!$B:$B,J125)</f>
        <v>30</v>
      </c>
      <c r="N125" s="15">
        <f>SUMIFS(Topics!$G:$G,Topics!$B:$B,J125)</f>
        <v>3</v>
      </c>
      <c r="O125" s="14" t="s">
        <v>861</v>
      </c>
      <c r="P125" s="14" t="s">
        <v>1029</v>
      </c>
      <c r="Q125" s="5" t="s">
        <v>1030</v>
      </c>
      <c r="R125" s="14" t="s">
        <v>1031</v>
      </c>
      <c r="S125" s="5" t="s">
        <v>1032</v>
      </c>
      <c r="T125" s="16">
        <f>IFERROR(INDEX(P6_Export!$C:$C,MATCH(B125,P6_Export!$A:$A,0)),"")</f>
        <v>46594.333333333343</v>
      </c>
      <c r="U125" s="15">
        <f>IFERROR(INDEX(P6_Export!$E:$E,MATCH(B125,P6_Export!$A:$A,0)),"")</f>
        <v>77</v>
      </c>
    </row>
    <row r="126" spans="1:21" ht="54" x14ac:dyDescent="0.25">
      <c r="A126" s="17">
        <v>122</v>
      </c>
      <c r="B126" s="17" t="s">
        <v>1033</v>
      </c>
      <c r="C126" s="17" t="s">
        <v>946</v>
      </c>
      <c r="D126" s="18" t="s">
        <v>947</v>
      </c>
      <c r="E126" s="18" t="s">
        <v>1034</v>
      </c>
      <c r="F126" s="18" t="s">
        <v>1035</v>
      </c>
      <c r="G126" s="17" t="s">
        <v>856</v>
      </c>
      <c r="H126" s="18" t="s">
        <v>857</v>
      </c>
      <c r="I126" s="17" t="s">
        <v>61</v>
      </c>
      <c r="J126" s="18" t="s">
        <v>856</v>
      </c>
      <c r="K126" s="18" t="s">
        <v>869</v>
      </c>
      <c r="L126" s="18" t="s">
        <v>870</v>
      </c>
      <c r="M126" s="19">
        <f>SUMIFS(Topics!$F:$F,Topics!$B:$B,J126)</f>
        <v>76</v>
      </c>
      <c r="N126" s="19">
        <f>SUMIFS(Topics!$G:$G,Topics!$B:$B,J126)</f>
        <v>8</v>
      </c>
      <c r="O126" s="17" t="s">
        <v>871</v>
      </c>
      <c r="P126" s="17" t="s">
        <v>1036</v>
      </c>
      <c r="Q126" s="18" t="s">
        <v>1037</v>
      </c>
      <c r="R126" s="17" t="s">
        <v>1038</v>
      </c>
      <c r="S126" s="18" t="s">
        <v>1039</v>
      </c>
      <c r="T126" s="20">
        <f>IFERROR(INDEX(P6_Export!$C:$C,MATCH(B126,P6_Export!$A:$A,0)),"")</f>
        <v>46596.333333333343</v>
      </c>
      <c r="U126" s="19">
        <f>IFERROR(INDEX(P6_Export!$E:$E,MATCH(B126,P6_Export!$A:$A,0)),"")</f>
        <v>65</v>
      </c>
    </row>
    <row r="127" spans="1:21" ht="36" x14ac:dyDescent="0.25">
      <c r="A127" s="14">
        <v>123</v>
      </c>
      <c r="B127" s="14" t="s">
        <v>1040</v>
      </c>
      <c r="C127" s="14" t="s">
        <v>946</v>
      </c>
      <c r="D127" s="5" t="s">
        <v>947</v>
      </c>
      <c r="E127" s="5" t="s">
        <v>1041</v>
      </c>
      <c r="F127" s="5" t="s">
        <v>1042</v>
      </c>
      <c r="G127" s="14" t="s">
        <v>879</v>
      </c>
      <c r="H127" s="5" t="s">
        <v>880</v>
      </c>
      <c r="I127" s="14" t="s">
        <v>61</v>
      </c>
      <c r="J127" s="5" t="s">
        <v>881</v>
      </c>
      <c r="K127" s="5" t="s">
        <v>882</v>
      </c>
      <c r="L127" s="5" t="s">
        <v>883</v>
      </c>
      <c r="M127" s="15">
        <f>SUMIFS(Topics!$F:$F,Topics!$B:$B,J127)</f>
        <v>78</v>
      </c>
      <c r="N127" s="15">
        <f>SUMIFS(Topics!$G:$G,Topics!$B:$B,J127)</f>
        <v>5</v>
      </c>
      <c r="O127" s="14" t="s">
        <v>884</v>
      </c>
      <c r="P127" s="14" t="s">
        <v>1043</v>
      </c>
      <c r="Q127" s="5" t="s">
        <v>1044</v>
      </c>
      <c r="R127" s="14" t="s">
        <v>1024</v>
      </c>
      <c r="S127" s="5" t="s">
        <v>1025</v>
      </c>
      <c r="T127" s="16">
        <f>IFERROR(INDEX(P6_Export!$C:$C,MATCH(B127,P6_Export!$A:$A,0)),"")</f>
        <v>46587.333333333343</v>
      </c>
      <c r="U127" s="15">
        <f>IFERROR(INDEX(P6_Export!$E:$E,MATCH(B127,P6_Export!$A:$A,0)),"")</f>
        <v>68</v>
      </c>
    </row>
    <row r="128" spans="1:21" ht="36" x14ac:dyDescent="0.25">
      <c r="A128" s="17">
        <v>124</v>
      </c>
      <c r="B128" s="17" t="s">
        <v>1045</v>
      </c>
      <c r="C128" s="17" t="s">
        <v>946</v>
      </c>
      <c r="D128" s="18" t="s">
        <v>947</v>
      </c>
      <c r="E128" s="18" t="s">
        <v>1046</v>
      </c>
      <c r="F128" s="18" t="s">
        <v>1047</v>
      </c>
      <c r="G128" s="17" t="s">
        <v>890</v>
      </c>
      <c r="H128" s="18" t="s">
        <v>891</v>
      </c>
      <c r="I128" s="17" t="s">
        <v>61</v>
      </c>
      <c r="J128" s="18" t="s">
        <v>892</v>
      </c>
      <c r="K128" s="18" t="s">
        <v>893</v>
      </c>
      <c r="L128" s="18" t="s">
        <v>894</v>
      </c>
      <c r="M128" s="19">
        <f>SUMIFS(Topics!$F:$F,Topics!$B:$B,J128)</f>
        <v>24</v>
      </c>
      <c r="N128" s="19">
        <f>SUMIFS(Topics!$G:$G,Topics!$B:$B,J128)</f>
        <v>3</v>
      </c>
      <c r="O128" s="17" t="s">
        <v>895</v>
      </c>
      <c r="P128" s="17" t="s">
        <v>1024</v>
      </c>
      <c r="Q128" s="18" t="s">
        <v>1025</v>
      </c>
      <c r="R128" s="17" t="s">
        <v>1048</v>
      </c>
      <c r="S128" s="18" t="s">
        <v>1049</v>
      </c>
      <c r="T128" s="20">
        <f>IFERROR(INDEX(P6_Export!$C:$C,MATCH(B128,P6_Export!$A:$A,0)),"")</f>
        <v>46604.333333333343</v>
      </c>
      <c r="U128" s="19">
        <f>IFERROR(INDEX(P6_Export!$E:$E,MATCH(B128,P6_Export!$A:$A,0)),"")</f>
        <v>58</v>
      </c>
    </row>
    <row r="129" spans="1:21" ht="54" x14ac:dyDescent="0.25">
      <c r="A129" s="14">
        <v>125</v>
      </c>
      <c r="B129" s="14" t="s">
        <v>1050</v>
      </c>
      <c r="C129" s="14" t="s">
        <v>946</v>
      </c>
      <c r="D129" s="5" t="s">
        <v>947</v>
      </c>
      <c r="E129" s="5" t="s">
        <v>1051</v>
      </c>
      <c r="F129" s="5" t="s">
        <v>1052</v>
      </c>
      <c r="G129" s="14" t="s">
        <v>890</v>
      </c>
      <c r="H129" s="5" t="s">
        <v>891</v>
      </c>
      <c r="I129" s="14" t="s">
        <v>61</v>
      </c>
      <c r="J129" s="5" t="s">
        <v>890</v>
      </c>
      <c r="K129" s="5" t="s">
        <v>901</v>
      </c>
      <c r="L129" s="5" t="s">
        <v>902</v>
      </c>
      <c r="M129" s="15">
        <f>SUMIFS(Topics!$F:$F,Topics!$B:$B,J129)</f>
        <v>32</v>
      </c>
      <c r="N129" s="15">
        <f>SUMIFS(Topics!$G:$G,Topics!$B:$B,J129)</f>
        <v>5</v>
      </c>
      <c r="O129" s="14" t="s">
        <v>903</v>
      </c>
      <c r="P129" s="14" t="s">
        <v>1048</v>
      </c>
      <c r="Q129" s="5" t="s">
        <v>1049</v>
      </c>
      <c r="R129" s="14" t="s">
        <v>1053</v>
      </c>
      <c r="S129" s="5" t="s">
        <v>1054</v>
      </c>
      <c r="T129" s="16">
        <f>IFERROR(INDEX(P6_Export!$C:$C,MATCH(B129,P6_Export!$A:$A,0)),"")</f>
        <v>46611.333333333343</v>
      </c>
      <c r="U129" s="15">
        <f>IFERROR(INDEX(P6_Export!$E:$E,MATCH(B129,P6_Export!$A:$A,0)),"")</f>
        <v>62</v>
      </c>
    </row>
    <row r="130" spans="1:21" ht="18" x14ac:dyDescent="0.25">
      <c r="A130" s="17">
        <v>126</v>
      </c>
      <c r="B130" s="17" t="s">
        <v>1055</v>
      </c>
      <c r="C130" s="17" t="s">
        <v>946</v>
      </c>
      <c r="D130" s="18" t="s">
        <v>947</v>
      </c>
      <c r="E130" s="18" t="s">
        <v>1056</v>
      </c>
      <c r="F130" s="18" t="s">
        <v>1057</v>
      </c>
      <c r="G130" s="17" t="s">
        <v>730</v>
      </c>
      <c r="H130" s="18" t="s">
        <v>731</v>
      </c>
      <c r="I130" s="17" t="s">
        <v>61</v>
      </c>
      <c r="J130" s="18" t="s">
        <v>730</v>
      </c>
      <c r="K130" s="18" t="s">
        <v>909</v>
      </c>
      <c r="L130" s="18" t="s">
        <v>910</v>
      </c>
      <c r="M130" s="19">
        <f>SUMIFS(Topics!$F:$F,Topics!$B:$B,J130)</f>
        <v>18</v>
      </c>
      <c r="N130" s="19">
        <f>SUMIFS(Topics!$G:$G,Topics!$B:$B,J130)</f>
        <v>1</v>
      </c>
      <c r="O130" s="17" t="s">
        <v>911</v>
      </c>
      <c r="P130" s="17" t="s">
        <v>1058</v>
      </c>
      <c r="Q130" s="18" t="s">
        <v>1059</v>
      </c>
      <c r="R130" s="17" t="s">
        <v>914</v>
      </c>
      <c r="S130" s="18" t="s">
        <v>915</v>
      </c>
      <c r="T130" s="20">
        <f>IFERROR(INDEX(P6_Export!$C:$C,MATCH(B130,P6_Export!$A:$A,0)),"")</f>
        <v>46616.333333333343</v>
      </c>
      <c r="U130" s="19">
        <f>IFERROR(INDEX(P6_Export!$E:$E,MATCH(B130,P6_Export!$A:$A,0)),"")</f>
        <v>72</v>
      </c>
    </row>
    <row r="131" spans="1:21" ht="18" x14ac:dyDescent="0.25">
      <c r="A131" s="14">
        <v>127</v>
      </c>
      <c r="B131" s="14" t="s">
        <v>1060</v>
      </c>
      <c r="C131" s="14" t="s">
        <v>1061</v>
      </c>
      <c r="D131" s="5" t="s">
        <v>1062</v>
      </c>
      <c r="E131" s="5" t="s">
        <v>1063</v>
      </c>
      <c r="F131" s="5" t="s">
        <v>1064</v>
      </c>
      <c r="G131" s="14" t="s">
        <v>298</v>
      </c>
      <c r="H131" s="5" t="s">
        <v>299</v>
      </c>
      <c r="I131" s="14" t="s">
        <v>61</v>
      </c>
      <c r="J131" s="5" t="s">
        <v>921</v>
      </c>
      <c r="K131" s="5" t="s">
        <v>922</v>
      </c>
      <c r="L131" s="5" t="s">
        <v>923</v>
      </c>
      <c r="M131" s="15">
        <f>SUMIFS(Topics!$F:$F,Topics!$B:$B,J131)</f>
        <v>6</v>
      </c>
      <c r="N131" s="15">
        <f>SUMIFS(Topics!$G:$G,Topics!$B:$B,J131)</f>
        <v>1</v>
      </c>
      <c r="O131" s="14" t="s">
        <v>924</v>
      </c>
      <c r="P131" s="14" t="s">
        <v>1031</v>
      </c>
      <c r="Q131" s="5" t="s">
        <v>1032</v>
      </c>
      <c r="R131" s="14" t="s">
        <v>925</v>
      </c>
      <c r="S131" s="5" t="s">
        <v>926</v>
      </c>
      <c r="T131" s="16">
        <f>IFERROR(INDEX(P6_Export!$C:$C,MATCH(B131,P6_Export!$A:$A,0)),"")</f>
        <v>46601.333333333343</v>
      </c>
      <c r="U131" s="15">
        <f>IFERROR(INDEX(P6_Export!$E:$E,MATCH(B131,P6_Export!$A:$A,0)),"")</f>
        <v>81</v>
      </c>
    </row>
    <row r="132" spans="1:21" ht="36" x14ac:dyDescent="0.25">
      <c r="A132" s="17">
        <v>128</v>
      </c>
      <c r="B132" s="17" t="s">
        <v>1065</v>
      </c>
      <c r="C132" s="17" t="s">
        <v>1061</v>
      </c>
      <c r="D132" s="18" t="s">
        <v>1062</v>
      </c>
      <c r="E132" s="18" t="s">
        <v>1066</v>
      </c>
      <c r="F132" s="18" t="s">
        <v>1067</v>
      </c>
      <c r="G132" s="17" t="s">
        <v>438</v>
      </c>
      <c r="H132" s="18" t="s">
        <v>439</v>
      </c>
      <c r="I132" s="17" t="s">
        <v>61</v>
      </c>
      <c r="J132" s="18" t="s">
        <v>930</v>
      </c>
      <c r="K132" s="18" t="s">
        <v>931</v>
      </c>
      <c r="L132" s="18" t="s">
        <v>932</v>
      </c>
      <c r="M132" s="19">
        <f>SUMIFS(Topics!$F:$F,Topics!$B:$B,J132)</f>
        <v>29</v>
      </c>
      <c r="N132" s="19">
        <f>SUMIFS(Topics!$G:$G,Topics!$B:$B,J132)</f>
        <v>3</v>
      </c>
      <c r="O132" s="17" t="s">
        <v>933</v>
      </c>
      <c r="P132" s="17" t="s">
        <v>1068</v>
      </c>
      <c r="Q132" s="18" t="s">
        <v>1069</v>
      </c>
      <c r="R132" s="17" t="s">
        <v>925</v>
      </c>
      <c r="S132" s="18" t="s">
        <v>926</v>
      </c>
      <c r="T132" s="20">
        <f>IFERROR(INDEX(P6_Export!$C:$C,MATCH(B132,P6_Export!$A:$A,0)),"")</f>
        <v>46616.333333333343</v>
      </c>
      <c r="U132" s="19">
        <f>IFERROR(INDEX(P6_Export!$E:$E,MATCH(B132,P6_Export!$A:$A,0)),"")</f>
        <v>68</v>
      </c>
    </row>
    <row r="133" spans="1:21" ht="18" x14ac:dyDescent="0.25">
      <c r="A133" s="14">
        <v>129</v>
      </c>
      <c r="B133" s="14" t="s">
        <v>1070</v>
      </c>
      <c r="C133" s="14" t="s">
        <v>1061</v>
      </c>
      <c r="D133" s="5" t="s">
        <v>1062</v>
      </c>
      <c r="E133" s="5" t="s">
        <v>1071</v>
      </c>
      <c r="F133" s="5" t="s">
        <v>1072</v>
      </c>
      <c r="G133" s="14" t="s">
        <v>438</v>
      </c>
      <c r="H133" s="5" t="s">
        <v>439</v>
      </c>
      <c r="I133" s="14" t="s">
        <v>61</v>
      </c>
      <c r="J133" s="5" t="s">
        <v>939</v>
      </c>
      <c r="K133" s="5" t="s">
        <v>940</v>
      </c>
      <c r="L133" s="5" t="s">
        <v>941</v>
      </c>
      <c r="M133" s="15">
        <f>SUMIFS(Topics!$F:$F,Topics!$B:$B,J133)</f>
        <v>30</v>
      </c>
      <c r="N133" s="15">
        <f>SUMIFS(Topics!$G:$G,Topics!$B:$B,J133)</f>
        <v>3</v>
      </c>
      <c r="O133" s="14" t="s">
        <v>942</v>
      </c>
      <c r="P133" s="14" t="s">
        <v>1073</v>
      </c>
      <c r="Q133" s="5" t="s">
        <v>1074</v>
      </c>
      <c r="R133" s="14" t="s">
        <v>925</v>
      </c>
      <c r="S133" s="5" t="s">
        <v>926</v>
      </c>
      <c r="T133" s="16">
        <f>IFERROR(INDEX(P6_Export!$C:$C,MATCH(B133,P6_Export!$A:$A,0)),"")</f>
        <v>46590.333333333343</v>
      </c>
      <c r="U133" s="15">
        <f>IFERROR(INDEX(P6_Export!$E:$E,MATCH(B133,P6_Export!$A:$A,0)),"")</f>
        <v>90</v>
      </c>
    </row>
    <row r="134" spans="1:21" ht="108" x14ac:dyDescent="0.25">
      <c r="A134" s="17">
        <v>130</v>
      </c>
      <c r="B134" s="17" t="s">
        <v>1075</v>
      </c>
      <c r="C134" s="17" t="s">
        <v>1076</v>
      </c>
      <c r="D134" s="18" t="s">
        <v>1077</v>
      </c>
      <c r="E134" s="18" t="s">
        <v>1078</v>
      </c>
      <c r="F134" s="18" t="s">
        <v>1079</v>
      </c>
      <c r="G134" s="17" t="s">
        <v>123</v>
      </c>
      <c r="H134" s="18" t="s">
        <v>124</v>
      </c>
      <c r="I134" s="17" t="s">
        <v>61</v>
      </c>
      <c r="J134" s="18" t="s">
        <v>123</v>
      </c>
      <c r="K134" s="18" t="s">
        <v>720</v>
      </c>
      <c r="L134" s="18" t="s">
        <v>721</v>
      </c>
      <c r="M134" s="19">
        <f>SUMIFS(Topics!$F:$F,Topics!$B:$B,J134)</f>
        <v>101</v>
      </c>
      <c r="N134" s="19">
        <f>SUMIFS(Topics!$G:$G,Topics!$B:$B,J134)</f>
        <v>14</v>
      </c>
      <c r="O134" s="17" t="s">
        <v>722</v>
      </c>
      <c r="P134" s="17" t="s">
        <v>1080</v>
      </c>
      <c r="Q134" s="18" t="s">
        <v>1081</v>
      </c>
      <c r="R134" s="17" t="s">
        <v>1082</v>
      </c>
      <c r="S134" s="18" t="s">
        <v>1083</v>
      </c>
      <c r="T134" s="20">
        <f>IFERROR(INDEX(P6_Export!$C:$C,MATCH(B134,P6_Export!$A:$A,0)),"")</f>
        <v>46599.333333333343</v>
      </c>
      <c r="U134" s="19">
        <f>IFERROR(INDEX(P6_Export!$E:$E,MATCH(B134,P6_Export!$A:$A,0)),"")</f>
        <v>26</v>
      </c>
    </row>
    <row r="135" spans="1:21" ht="36" x14ac:dyDescent="0.25">
      <c r="A135" s="14">
        <v>131</v>
      </c>
      <c r="B135" s="14" t="s">
        <v>1084</v>
      </c>
      <c r="C135" s="14" t="s">
        <v>1076</v>
      </c>
      <c r="D135" s="5" t="s">
        <v>1077</v>
      </c>
      <c r="E135" s="5" t="s">
        <v>1085</v>
      </c>
      <c r="F135" s="5" t="s">
        <v>1086</v>
      </c>
      <c r="G135" s="14" t="s">
        <v>730</v>
      </c>
      <c r="H135" s="5" t="s">
        <v>731</v>
      </c>
      <c r="I135" s="14" t="s">
        <v>61</v>
      </c>
      <c r="J135" s="5" t="s">
        <v>732</v>
      </c>
      <c r="K135" s="5" t="s">
        <v>733</v>
      </c>
      <c r="L135" s="5" t="s">
        <v>734</v>
      </c>
      <c r="M135" s="15">
        <f>SUMIFS(Topics!$F:$F,Topics!$B:$B,J135)</f>
        <v>26</v>
      </c>
      <c r="N135" s="15">
        <f>SUMIFS(Topics!$G:$G,Topics!$B:$B,J135)</f>
        <v>4</v>
      </c>
      <c r="O135" s="14" t="s">
        <v>735</v>
      </c>
      <c r="P135" s="14" t="s">
        <v>1087</v>
      </c>
      <c r="Q135" s="5" t="s">
        <v>1088</v>
      </c>
      <c r="R135" s="14" t="s">
        <v>1089</v>
      </c>
      <c r="S135" s="5" t="s">
        <v>1090</v>
      </c>
      <c r="T135" s="16">
        <f>IFERROR(INDEX(P6_Export!$C:$C,MATCH(B135,P6_Export!$A:$A,0)),"")</f>
        <v>46602.333333333343</v>
      </c>
      <c r="U135" s="15">
        <f>IFERROR(INDEX(P6_Export!$E:$E,MATCH(B135,P6_Export!$A:$A,0)),"")</f>
        <v>29</v>
      </c>
    </row>
    <row r="136" spans="1:21" ht="36" x14ac:dyDescent="0.25">
      <c r="A136" s="17">
        <v>132</v>
      </c>
      <c r="B136" s="17" t="s">
        <v>1091</v>
      </c>
      <c r="C136" s="17" t="s">
        <v>1092</v>
      </c>
      <c r="D136" s="18" t="s">
        <v>1093</v>
      </c>
      <c r="E136" s="18" t="s">
        <v>1094</v>
      </c>
      <c r="F136" s="18" t="s">
        <v>1095</v>
      </c>
      <c r="G136" s="17" t="s">
        <v>438</v>
      </c>
      <c r="H136" s="18" t="s">
        <v>439</v>
      </c>
      <c r="I136" s="17" t="s">
        <v>61</v>
      </c>
      <c r="J136" s="18" t="s">
        <v>745</v>
      </c>
      <c r="K136" s="18" t="s">
        <v>746</v>
      </c>
      <c r="L136" s="18" t="s">
        <v>747</v>
      </c>
      <c r="M136" s="19">
        <f>SUMIFS(Topics!$F:$F,Topics!$B:$B,J136)</f>
        <v>40</v>
      </c>
      <c r="N136" s="19">
        <f>SUMIFS(Topics!$G:$G,Topics!$B:$B,J136)</f>
        <v>4</v>
      </c>
      <c r="O136" s="17" t="s">
        <v>748</v>
      </c>
      <c r="P136" s="17" t="s">
        <v>1096</v>
      </c>
      <c r="Q136" s="18" t="s">
        <v>1097</v>
      </c>
      <c r="R136" s="17" t="s">
        <v>1089</v>
      </c>
      <c r="S136" s="18" t="s">
        <v>1090</v>
      </c>
      <c r="T136" s="20">
        <f>IFERROR(INDEX(P6_Export!$C:$C,MATCH(B136,P6_Export!$A:$A,0)),"")</f>
        <v>46606.333333333343</v>
      </c>
      <c r="U136" s="19">
        <f>IFERROR(INDEX(P6_Export!$E:$E,MATCH(B136,P6_Export!$A:$A,0)),"")</f>
        <v>26</v>
      </c>
    </row>
    <row r="137" spans="1:21" ht="72" x14ac:dyDescent="0.25">
      <c r="A137" s="14">
        <v>133</v>
      </c>
      <c r="B137" s="14" t="s">
        <v>1098</v>
      </c>
      <c r="C137" s="14" t="s">
        <v>1092</v>
      </c>
      <c r="D137" s="5" t="s">
        <v>1093</v>
      </c>
      <c r="E137" s="5" t="s">
        <v>1099</v>
      </c>
      <c r="F137" s="5" t="s">
        <v>1100</v>
      </c>
      <c r="G137" s="14" t="s">
        <v>298</v>
      </c>
      <c r="H137" s="5" t="s">
        <v>299</v>
      </c>
      <c r="I137" s="14" t="s">
        <v>61</v>
      </c>
      <c r="J137" s="5" t="s">
        <v>754</v>
      </c>
      <c r="K137" s="5" t="s">
        <v>755</v>
      </c>
      <c r="L137" s="5" t="s">
        <v>756</v>
      </c>
      <c r="M137" s="15">
        <f>SUMIFS(Topics!$F:$F,Topics!$B:$B,J137)</f>
        <v>57</v>
      </c>
      <c r="N137" s="15">
        <f>SUMIFS(Topics!$G:$G,Topics!$B:$B,J137)</f>
        <v>7</v>
      </c>
      <c r="O137" s="14" t="s">
        <v>757</v>
      </c>
      <c r="P137" s="14" t="s">
        <v>1101</v>
      </c>
      <c r="Q137" s="5" t="s">
        <v>1102</v>
      </c>
      <c r="R137" s="14" t="s">
        <v>1089</v>
      </c>
      <c r="S137" s="5" t="s">
        <v>1090</v>
      </c>
      <c r="T137" s="16">
        <f>IFERROR(INDEX(P6_Export!$C:$C,MATCH(B137,P6_Export!$A:$A,0)),"")</f>
        <v>46606.333333333343</v>
      </c>
      <c r="U137" s="15">
        <f>IFERROR(INDEX(P6_Export!$E:$E,MATCH(B137,P6_Export!$A:$A,0)),"")</f>
        <v>26</v>
      </c>
    </row>
    <row r="138" spans="1:21" ht="54" x14ac:dyDescent="0.25">
      <c r="A138" s="17">
        <v>134</v>
      </c>
      <c r="B138" s="17" t="s">
        <v>1103</v>
      </c>
      <c r="C138" s="17" t="s">
        <v>1092</v>
      </c>
      <c r="D138" s="18" t="s">
        <v>1093</v>
      </c>
      <c r="E138" s="18" t="s">
        <v>1104</v>
      </c>
      <c r="F138" s="18" t="s">
        <v>1105</v>
      </c>
      <c r="G138" s="17" t="s">
        <v>97</v>
      </c>
      <c r="H138" s="18" t="s">
        <v>98</v>
      </c>
      <c r="I138" s="17" t="s">
        <v>61</v>
      </c>
      <c r="J138" s="18" t="s">
        <v>763</v>
      </c>
      <c r="K138" s="18" t="s">
        <v>764</v>
      </c>
      <c r="L138" s="18" t="s">
        <v>765</v>
      </c>
      <c r="M138" s="19">
        <f>SUMIFS(Topics!$F:$F,Topics!$B:$B,J138)</f>
        <v>37</v>
      </c>
      <c r="N138" s="19">
        <f>SUMIFS(Topics!$G:$G,Topics!$B:$B,J138)</f>
        <v>7</v>
      </c>
      <c r="O138" s="17" t="s">
        <v>766</v>
      </c>
      <c r="P138" s="17" t="s">
        <v>1106</v>
      </c>
      <c r="Q138" s="18" t="s">
        <v>1107</v>
      </c>
      <c r="R138" s="17" t="s">
        <v>1108</v>
      </c>
      <c r="S138" s="18" t="s">
        <v>1109</v>
      </c>
      <c r="T138" s="20">
        <f>IFERROR(INDEX(P6_Export!$C:$C,MATCH(B138,P6_Export!$A:$A,0)),"")</f>
        <v>46607.333333333343</v>
      </c>
      <c r="U138" s="19">
        <f>IFERROR(INDEX(P6_Export!$E:$E,MATCH(B138,P6_Export!$A:$A,0)),"")</f>
        <v>45</v>
      </c>
    </row>
    <row r="139" spans="1:21" ht="54" x14ac:dyDescent="0.25">
      <c r="A139" s="14">
        <v>135</v>
      </c>
      <c r="B139" s="14" t="s">
        <v>1110</v>
      </c>
      <c r="C139" s="14" t="s">
        <v>1092</v>
      </c>
      <c r="D139" s="5" t="s">
        <v>1093</v>
      </c>
      <c r="E139" s="5" t="s">
        <v>1111</v>
      </c>
      <c r="F139" s="5" t="s">
        <v>1112</v>
      </c>
      <c r="G139" s="14" t="s">
        <v>774</v>
      </c>
      <c r="H139" s="5" t="s">
        <v>775</v>
      </c>
      <c r="I139" s="14" t="s">
        <v>61</v>
      </c>
      <c r="J139" s="5" t="s">
        <v>776</v>
      </c>
      <c r="K139" s="5" t="s">
        <v>777</v>
      </c>
      <c r="L139" s="5" t="s">
        <v>778</v>
      </c>
      <c r="M139" s="15">
        <f>SUMIFS(Topics!$F:$F,Topics!$B:$B,J139)</f>
        <v>38</v>
      </c>
      <c r="N139" s="15">
        <f>SUMIFS(Topics!$G:$G,Topics!$B:$B,J139)</f>
        <v>6</v>
      </c>
      <c r="O139" s="14" t="s">
        <v>779</v>
      </c>
      <c r="P139" s="14" t="s">
        <v>1113</v>
      </c>
      <c r="Q139" s="5" t="s">
        <v>1114</v>
      </c>
      <c r="R139" s="14" t="s">
        <v>1115</v>
      </c>
      <c r="S139" s="5" t="s">
        <v>1116</v>
      </c>
      <c r="T139" s="16">
        <f>IFERROR(INDEX(P6_Export!$C:$C,MATCH(B139,P6_Export!$A:$A,0)),"")</f>
        <v>46606.333333333343</v>
      </c>
      <c r="U139" s="15">
        <f>IFERROR(INDEX(P6_Export!$E:$E,MATCH(B139,P6_Export!$A:$A,0)),"")</f>
        <v>46</v>
      </c>
    </row>
    <row r="140" spans="1:21" ht="36" x14ac:dyDescent="0.25">
      <c r="A140" s="17">
        <v>136</v>
      </c>
      <c r="B140" s="17" t="s">
        <v>1117</v>
      </c>
      <c r="C140" s="17" t="s">
        <v>1092</v>
      </c>
      <c r="D140" s="18" t="s">
        <v>1093</v>
      </c>
      <c r="E140" s="18" t="s">
        <v>1118</v>
      </c>
      <c r="F140" s="18" t="s">
        <v>1119</v>
      </c>
      <c r="G140" s="17" t="s">
        <v>438</v>
      </c>
      <c r="H140" s="18" t="s">
        <v>439</v>
      </c>
      <c r="I140" s="17" t="s">
        <v>61</v>
      </c>
      <c r="J140" s="18" t="s">
        <v>787</v>
      </c>
      <c r="K140" s="18" t="s">
        <v>788</v>
      </c>
      <c r="L140" s="18" t="s">
        <v>789</v>
      </c>
      <c r="M140" s="19">
        <f>SUMIFS(Topics!$F:$F,Topics!$B:$B,J140)</f>
        <v>27</v>
      </c>
      <c r="N140" s="19">
        <f>SUMIFS(Topics!$G:$G,Topics!$B:$B,J140)</f>
        <v>4</v>
      </c>
      <c r="O140" s="17" t="s">
        <v>790</v>
      </c>
      <c r="P140" s="17" t="s">
        <v>1120</v>
      </c>
      <c r="Q140" s="18" t="s">
        <v>1121</v>
      </c>
      <c r="R140" s="17" t="s">
        <v>1108</v>
      </c>
      <c r="S140" s="18" t="s">
        <v>1109</v>
      </c>
      <c r="T140" s="20">
        <f>IFERROR(INDEX(P6_Export!$C:$C,MATCH(B140,P6_Export!$A:$A,0)),"")</f>
        <v>46603.333333333343</v>
      </c>
      <c r="U140" s="19">
        <f>IFERROR(INDEX(P6_Export!$E:$E,MATCH(B140,P6_Export!$A:$A,0)),"")</f>
        <v>48</v>
      </c>
    </row>
    <row r="141" spans="1:21" ht="36" x14ac:dyDescent="0.25">
      <c r="A141" s="14">
        <v>137</v>
      </c>
      <c r="B141" s="14" t="s">
        <v>1122</v>
      </c>
      <c r="C141" s="14" t="s">
        <v>1076</v>
      </c>
      <c r="D141" s="5" t="s">
        <v>1077</v>
      </c>
      <c r="E141" s="5" t="s">
        <v>1123</v>
      </c>
      <c r="F141" s="5" t="s">
        <v>1124</v>
      </c>
      <c r="G141" s="14" t="s">
        <v>796</v>
      </c>
      <c r="H141" s="5" t="s">
        <v>797</v>
      </c>
      <c r="I141" s="14" t="s">
        <v>61</v>
      </c>
      <c r="J141" s="5" t="s">
        <v>798</v>
      </c>
      <c r="K141" s="5" t="s">
        <v>799</v>
      </c>
      <c r="L141" s="5" t="s">
        <v>800</v>
      </c>
      <c r="M141" s="15">
        <f>SUMIFS(Topics!$F:$F,Topics!$B:$B,J141)</f>
        <v>59</v>
      </c>
      <c r="N141" s="15">
        <f>SUMIFS(Topics!$G:$G,Topics!$B:$B,J141)</f>
        <v>3</v>
      </c>
      <c r="O141" s="14" t="s">
        <v>801</v>
      </c>
      <c r="P141" s="14" t="s">
        <v>1089</v>
      </c>
      <c r="Q141" s="5" t="s">
        <v>1090</v>
      </c>
      <c r="R141" s="14" t="s">
        <v>1125</v>
      </c>
      <c r="S141" s="5" t="s">
        <v>1126</v>
      </c>
      <c r="T141" s="16">
        <f>IFERROR(INDEX(P6_Export!$C:$C,MATCH(B141,P6_Export!$A:$A,0)),"")</f>
        <v>46610.333333333343</v>
      </c>
      <c r="U141" s="15">
        <f>IFERROR(INDEX(P6_Export!$E:$E,MATCH(B141,P6_Export!$A:$A,0)),"")</f>
        <v>26</v>
      </c>
    </row>
    <row r="142" spans="1:21" ht="72" x14ac:dyDescent="0.25">
      <c r="A142" s="17">
        <v>138</v>
      </c>
      <c r="B142" s="17" t="s">
        <v>1127</v>
      </c>
      <c r="C142" s="17" t="s">
        <v>1076</v>
      </c>
      <c r="D142" s="18" t="s">
        <v>1077</v>
      </c>
      <c r="E142" s="18" t="s">
        <v>1128</v>
      </c>
      <c r="F142" s="18" t="s">
        <v>1129</v>
      </c>
      <c r="G142" s="17" t="s">
        <v>796</v>
      </c>
      <c r="H142" s="18" t="s">
        <v>797</v>
      </c>
      <c r="I142" s="17" t="s">
        <v>61</v>
      </c>
      <c r="J142" s="18" t="s">
        <v>796</v>
      </c>
      <c r="K142" s="18" t="s">
        <v>807</v>
      </c>
      <c r="L142" s="18" t="s">
        <v>808</v>
      </c>
      <c r="M142" s="19">
        <f>SUMIFS(Topics!$F:$F,Topics!$B:$B,J142)</f>
        <v>48</v>
      </c>
      <c r="N142" s="19">
        <f>SUMIFS(Topics!$G:$G,Topics!$B:$B,J142)</f>
        <v>6</v>
      </c>
      <c r="O142" s="17" t="s">
        <v>809</v>
      </c>
      <c r="P142" s="17" t="s">
        <v>1125</v>
      </c>
      <c r="Q142" s="18" t="s">
        <v>1126</v>
      </c>
      <c r="R142" s="17" t="s">
        <v>1130</v>
      </c>
      <c r="S142" s="18" t="s">
        <v>1131</v>
      </c>
      <c r="T142" s="20">
        <f>IFERROR(INDEX(P6_Export!$C:$C,MATCH(B142,P6_Export!$A:$A,0)),"")</f>
        <v>46621.333333333343</v>
      </c>
      <c r="U142" s="19">
        <f>IFERROR(INDEX(P6_Export!$E:$E,MATCH(B142,P6_Export!$A:$A,0)),"")</f>
        <v>28</v>
      </c>
    </row>
    <row r="143" spans="1:21" ht="54" x14ac:dyDescent="0.25">
      <c r="A143" s="14">
        <v>139</v>
      </c>
      <c r="B143" s="14" t="s">
        <v>1132</v>
      </c>
      <c r="C143" s="14" t="s">
        <v>1076</v>
      </c>
      <c r="D143" s="5" t="s">
        <v>1077</v>
      </c>
      <c r="E143" s="5" t="s">
        <v>1133</v>
      </c>
      <c r="F143" s="5" t="s">
        <v>1134</v>
      </c>
      <c r="G143" s="14" t="s">
        <v>239</v>
      </c>
      <c r="H143" s="5" t="s">
        <v>240</v>
      </c>
      <c r="I143" s="14" t="s">
        <v>61</v>
      </c>
      <c r="J143" s="5" t="s">
        <v>815</v>
      </c>
      <c r="K143" s="5" t="s">
        <v>816</v>
      </c>
      <c r="L143" s="5" t="s">
        <v>817</v>
      </c>
      <c r="M143" s="15">
        <f>SUMIFS(Topics!$F:$F,Topics!$B:$B,J143)</f>
        <v>34</v>
      </c>
      <c r="N143" s="15">
        <f>SUMIFS(Topics!$G:$G,Topics!$B:$B,J143)</f>
        <v>6</v>
      </c>
      <c r="O143" s="14" t="s">
        <v>818</v>
      </c>
      <c r="P143" s="14" t="s">
        <v>1135</v>
      </c>
      <c r="Q143" s="5" t="s">
        <v>1136</v>
      </c>
      <c r="R143" s="14" t="s">
        <v>1137</v>
      </c>
      <c r="S143" s="5" t="s">
        <v>1138</v>
      </c>
      <c r="T143" s="16">
        <f>IFERROR(INDEX(P6_Export!$C:$C,MATCH(B143,P6_Export!$A:$A,0)),"")</f>
        <v>46625.333333333343</v>
      </c>
      <c r="U143" s="15">
        <f>IFERROR(INDEX(P6_Export!$E:$E,MATCH(B143,P6_Export!$A:$A,0)),"")</f>
        <v>33</v>
      </c>
    </row>
    <row r="144" spans="1:21" ht="54" x14ac:dyDescent="0.25">
      <c r="A144" s="17">
        <v>140</v>
      </c>
      <c r="B144" s="17" t="s">
        <v>1139</v>
      </c>
      <c r="C144" s="17" t="s">
        <v>1092</v>
      </c>
      <c r="D144" s="18" t="s">
        <v>1093</v>
      </c>
      <c r="E144" s="18" t="s">
        <v>1140</v>
      </c>
      <c r="F144" s="18" t="s">
        <v>1141</v>
      </c>
      <c r="G144" s="17" t="s">
        <v>438</v>
      </c>
      <c r="H144" s="18" t="s">
        <v>439</v>
      </c>
      <c r="I144" s="17" t="s">
        <v>61</v>
      </c>
      <c r="J144" s="18" t="s">
        <v>826</v>
      </c>
      <c r="K144" s="18" t="s">
        <v>827</v>
      </c>
      <c r="L144" s="18" t="s">
        <v>828</v>
      </c>
      <c r="M144" s="19">
        <f>SUMIFS(Topics!$F:$F,Topics!$B:$B,J144)</f>
        <v>27</v>
      </c>
      <c r="N144" s="19">
        <f>SUMIFS(Topics!$G:$G,Topics!$B:$B,J144)</f>
        <v>3</v>
      </c>
      <c r="O144" s="17" t="s">
        <v>829</v>
      </c>
      <c r="P144" s="17" t="s">
        <v>1142</v>
      </c>
      <c r="Q144" s="18" t="s">
        <v>1143</v>
      </c>
      <c r="R144" s="17" t="s">
        <v>1144</v>
      </c>
      <c r="S144" s="18" t="s">
        <v>1145</v>
      </c>
      <c r="T144" s="20">
        <f>IFERROR(INDEX(P6_Export!$C:$C,MATCH(B144,P6_Export!$A:$A,0)),"")</f>
        <v>46627.333333333343</v>
      </c>
      <c r="U144" s="19">
        <f>IFERROR(INDEX(P6_Export!$E:$E,MATCH(B144,P6_Export!$A:$A,0)),"")</f>
        <v>28</v>
      </c>
    </row>
    <row r="145" spans="1:21" ht="36" x14ac:dyDescent="0.25">
      <c r="A145" s="14">
        <v>141</v>
      </c>
      <c r="B145" s="14" t="s">
        <v>1146</v>
      </c>
      <c r="C145" s="14" t="s">
        <v>1092</v>
      </c>
      <c r="D145" s="5" t="s">
        <v>1093</v>
      </c>
      <c r="E145" s="5" t="s">
        <v>1147</v>
      </c>
      <c r="F145" s="5" t="s">
        <v>1148</v>
      </c>
      <c r="G145" s="14" t="s">
        <v>97</v>
      </c>
      <c r="H145" s="5" t="s">
        <v>98</v>
      </c>
      <c r="I145" s="14" t="s">
        <v>61</v>
      </c>
      <c r="J145" s="5" t="s">
        <v>837</v>
      </c>
      <c r="K145" s="5" t="s">
        <v>838</v>
      </c>
      <c r="L145" s="5" t="s">
        <v>839</v>
      </c>
      <c r="M145" s="15">
        <f>SUMIFS(Topics!$F:$F,Topics!$B:$B,J145)</f>
        <v>12</v>
      </c>
      <c r="N145" s="15">
        <f>SUMIFS(Topics!$G:$G,Topics!$B:$B,J145)</f>
        <v>1</v>
      </c>
      <c r="O145" s="14" t="s">
        <v>840</v>
      </c>
      <c r="P145" s="14" t="s">
        <v>1108</v>
      </c>
      <c r="Q145" s="5" t="s">
        <v>1109</v>
      </c>
      <c r="R145" s="14" t="s">
        <v>1149</v>
      </c>
      <c r="S145" s="5" t="s">
        <v>1150</v>
      </c>
      <c r="T145" s="16">
        <f>IFERROR(INDEX(P6_Export!$C:$C,MATCH(B145,P6_Export!$A:$A,0)),"")</f>
        <v>46630.333333333343</v>
      </c>
      <c r="U145" s="15">
        <f>IFERROR(INDEX(P6_Export!$E:$E,MATCH(B145,P6_Export!$A:$A,0)),"")</f>
        <v>28</v>
      </c>
    </row>
    <row r="146" spans="1:21" ht="54" x14ac:dyDescent="0.25">
      <c r="A146" s="17">
        <v>142</v>
      </c>
      <c r="B146" s="17" t="s">
        <v>1151</v>
      </c>
      <c r="C146" s="17" t="s">
        <v>1076</v>
      </c>
      <c r="D146" s="18" t="s">
        <v>1077</v>
      </c>
      <c r="E146" s="18" t="s">
        <v>1152</v>
      </c>
      <c r="F146" s="18" t="s">
        <v>1153</v>
      </c>
      <c r="G146" s="17" t="s">
        <v>846</v>
      </c>
      <c r="H146" s="18" t="s">
        <v>847</v>
      </c>
      <c r="I146" s="17" t="s">
        <v>61</v>
      </c>
      <c r="J146" s="18" t="s">
        <v>846</v>
      </c>
      <c r="K146" s="18" t="s">
        <v>848</v>
      </c>
      <c r="L146" s="18" t="s">
        <v>849</v>
      </c>
      <c r="M146" s="19">
        <f>SUMIFS(Topics!$F:$F,Topics!$B:$B,J146)</f>
        <v>45</v>
      </c>
      <c r="N146" s="19">
        <f>SUMIFS(Topics!$G:$G,Topics!$B:$B,J146)</f>
        <v>9</v>
      </c>
      <c r="O146" s="17" t="s">
        <v>850</v>
      </c>
      <c r="P146" s="17" t="s">
        <v>1149</v>
      </c>
      <c r="Q146" s="18" t="s">
        <v>1150</v>
      </c>
      <c r="R146" s="17" t="s">
        <v>1154</v>
      </c>
      <c r="S146" s="18" t="s">
        <v>1155</v>
      </c>
      <c r="T146" s="20">
        <f>IFERROR(INDEX(P6_Export!$C:$C,MATCH(B146,P6_Export!$A:$A,0)),"")</f>
        <v>46638.333333333343</v>
      </c>
      <c r="U146" s="19">
        <f>IFERROR(INDEX(P6_Export!$E:$E,MATCH(B146,P6_Export!$A:$A,0)),"")</f>
        <v>29</v>
      </c>
    </row>
    <row r="147" spans="1:21" ht="18" x14ac:dyDescent="0.25">
      <c r="A147" s="14">
        <v>143</v>
      </c>
      <c r="B147" s="14" t="s">
        <v>1156</v>
      </c>
      <c r="C147" s="14" t="s">
        <v>1076</v>
      </c>
      <c r="D147" s="5" t="s">
        <v>1077</v>
      </c>
      <c r="E147" s="5" t="s">
        <v>1157</v>
      </c>
      <c r="F147" s="5" t="s">
        <v>1158</v>
      </c>
      <c r="G147" s="14" t="s">
        <v>856</v>
      </c>
      <c r="H147" s="5" t="s">
        <v>857</v>
      </c>
      <c r="I147" s="14" t="s">
        <v>61</v>
      </c>
      <c r="J147" s="5" t="s">
        <v>858</v>
      </c>
      <c r="K147" s="5" t="s">
        <v>859</v>
      </c>
      <c r="L147" s="5" t="s">
        <v>860</v>
      </c>
      <c r="M147" s="15">
        <f>SUMIFS(Topics!$F:$F,Topics!$B:$B,J147)</f>
        <v>30</v>
      </c>
      <c r="N147" s="15">
        <f>SUMIFS(Topics!$G:$G,Topics!$B:$B,J147)</f>
        <v>3</v>
      </c>
      <c r="O147" s="14" t="s">
        <v>861</v>
      </c>
      <c r="P147" s="14" t="s">
        <v>1159</v>
      </c>
      <c r="Q147" s="5" t="s">
        <v>1160</v>
      </c>
      <c r="R147" s="14" t="s">
        <v>1161</v>
      </c>
      <c r="S147" s="5" t="s">
        <v>1162</v>
      </c>
      <c r="T147" s="16">
        <f>IFERROR(INDEX(P6_Export!$C:$C,MATCH(B147,P6_Export!$A:$A,0)),"")</f>
        <v>46634.333333333343</v>
      </c>
      <c r="U147" s="15">
        <f>IFERROR(INDEX(P6_Export!$E:$E,MATCH(B147,P6_Export!$A:$A,0)),"")</f>
        <v>46</v>
      </c>
    </row>
    <row r="148" spans="1:21" ht="54" x14ac:dyDescent="0.25">
      <c r="A148" s="17">
        <v>144</v>
      </c>
      <c r="B148" s="17" t="s">
        <v>1163</v>
      </c>
      <c r="C148" s="17" t="s">
        <v>1076</v>
      </c>
      <c r="D148" s="18" t="s">
        <v>1077</v>
      </c>
      <c r="E148" s="18" t="s">
        <v>1164</v>
      </c>
      <c r="F148" s="18" t="s">
        <v>1165</v>
      </c>
      <c r="G148" s="17" t="s">
        <v>856</v>
      </c>
      <c r="H148" s="18" t="s">
        <v>857</v>
      </c>
      <c r="I148" s="17" t="s">
        <v>61</v>
      </c>
      <c r="J148" s="18" t="s">
        <v>856</v>
      </c>
      <c r="K148" s="18" t="s">
        <v>869</v>
      </c>
      <c r="L148" s="18" t="s">
        <v>870</v>
      </c>
      <c r="M148" s="19">
        <f>SUMIFS(Topics!$F:$F,Topics!$B:$B,J148)</f>
        <v>76</v>
      </c>
      <c r="N148" s="19">
        <f>SUMIFS(Topics!$G:$G,Topics!$B:$B,J148)</f>
        <v>8</v>
      </c>
      <c r="O148" s="17" t="s">
        <v>871</v>
      </c>
      <c r="P148" s="17" t="s">
        <v>1166</v>
      </c>
      <c r="Q148" s="18" t="s">
        <v>1167</v>
      </c>
      <c r="R148" s="17" t="s">
        <v>1168</v>
      </c>
      <c r="S148" s="18" t="s">
        <v>1169</v>
      </c>
      <c r="T148" s="20">
        <f>IFERROR(INDEX(P6_Export!$C:$C,MATCH(B148,P6_Export!$A:$A,0)),"")</f>
        <v>46636.333333333343</v>
      </c>
      <c r="U148" s="19">
        <f>IFERROR(INDEX(P6_Export!$E:$E,MATCH(B148,P6_Export!$A:$A,0)),"")</f>
        <v>36</v>
      </c>
    </row>
    <row r="149" spans="1:21" ht="36" x14ac:dyDescent="0.25">
      <c r="A149" s="14">
        <v>145</v>
      </c>
      <c r="B149" s="14" t="s">
        <v>1170</v>
      </c>
      <c r="C149" s="14" t="s">
        <v>1076</v>
      </c>
      <c r="D149" s="5" t="s">
        <v>1077</v>
      </c>
      <c r="E149" s="5" t="s">
        <v>1171</v>
      </c>
      <c r="F149" s="5" t="s">
        <v>1172</v>
      </c>
      <c r="G149" s="14" t="s">
        <v>879</v>
      </c>
      <c r="H149" s="5" t="s">
        <v>880</v>
      </c>
      <c r="I149" s="14" t="s">
        <v>61</v>
      </c>
      <c r="J149" s="5" t="s">
        <v>881</v>
      </c>
      <c r="K149" s="5" t="s">
        <v>882</v>
      </c>
      <c r="L149" s="5" t="s">
        <v>883</v>
      </c>
      <c r="M149" s="15">
        <f>SUMIFS(Topics!$F:$F,Topics!$B:$B,J149)</f>
        <v>78</v>
      </c>
      <c r="N149" s="15">
        <f>SUMIFS(Topics!$G:$G,Topics!$B:$B,J149)</f>
        <v>5</v>
      </c>
      <c r="O149" s="14" t="s">
        <v>884</v>
      </c>
      <c r="P149" s="14" t="s">
        <v>1173</v>
      </c>
      <c r="Q149" s="5" t="s">
        <v>1174</v>
      </c>
      <c r="R149" s="14" t="s">
        <v>1154</v>
      </c>
      <c r="S149" s="5" t="s">
        <v>1155</v>
      </c>
      <c r="T149" s="16">
        <f>IFERROR(INDEX(P6_Export!$C:$C,MATCH(B149,P6_Export!$A:$A,0)),"")</f>
        <v>46627.333333333343</v>
      </c>
      <c r="U149" s="15">
        <f>IFERROR(INDEX(P6_Export!$E:$E,MATCH(B149,P6_Export!$A:$A,0)),"")</f>
        <v>39</v>
      </c>
    </row>
    <row r="150" spans="1:21" ht="36" x14ac:dyDescent="0.25">
      <c r="A150" s="17">
        <v>146</v>
      </c>
      <c r="B150" s="17" t="s">
        <v>1175</v>
      </c>
      <c r="C150" s="17" t="s">
        <v>1076</v>
      </c>
      <c r="D150" s="18" t="s">
        <v>1077</v>
      </c>
      <c r="E150" s="18" t="s">
        <v>1176</v>
      </c>
      <c r="F150" s="18" t="s">
        <v>1177</v>
      </c>
      <c r="G150" s="17" t="s">
        <v>890</v>
      </c>
      <c r="H150" s="18" t="s">
        <v>891</v>
      </c>
      <c r="I150" s="17" t="s">
        <v>61</v>
      </c>
      <c r="J150" s="18" t="s">
        <v>892</v>
      </c>
      <c r="K150" s="18" t="s">
        <v>893</v>
      </c>
      <c r="L150" s="18" t="s">
        <v>894</v>
      </c>
      <c r="M150" s="19">
        <f>SUMIFS(Topics!$F:$F,Topics!$B:$B,J150)</f>
        <v>24</v>
      </c>
      <c r="N150" s="19">
        <f>SUMIFS(Topics!$G:$G,Topics!$B:$B,J150)</f>
        <v>3</v>
      </c>
      <c r="O150" s="17" t="s">
        <v>895</v>
      </c>
      <c r="P150" s="17" t="s">
        <v>1154</v>
      </c>
      <c r="Q150" s="18" t="s">
        <v>1155</v>
      </c>
      <c r="R150" s="17" t="s">
        <v>1178</v>
      </c>
      <c r="S150" s="18" t="s">
        <v>1179</v>
      </c>
      <c r="T150" s="20">
        <f>IFERROR(INDEX(P6_Export!$C:$C,MATCH(B150,P6_Export!$A:$A,0)),"")</f>
        <v>46644.333333333343</v>
      </c>
      <c r="U150" s="19">
        <f>IFERROR(INDEX(P6_Export!$E:$E,MATCH(B150,P6_Export!$A:$A,0)),"")</f>
        <v>29</v>
      </c>
    </row>
    <row r="151" spans="1:21" ht="54" x14ac:dyDescent="0.25">
      <c r="A151" s="14">
        <v>147</v>
      </c>
      <c r="B151" s="14" t="s">
        <v>1180</v>
      </c>
      <c r="C151" s="14" t="s">
        <v>1076</v>
      </c>
      <c r="D151" s="5" t="s">
        <v>1077</v>
      </c>
      <c r="E151" s="5" t="s">
        <v>1181</v>
      </c>
      <c r="F151" s="5" t="s">
        <v>1182</v>
      </c>
      <c r="G151" s="14" t="s">
        <v>890</v>
      </c>
      <c r="H151" s="5" t="s">
        <v>891</v>
      </c>
      <c r="I151" s="14" t="s">
        <v>61</v>
      </c>
      <c r="J151" s="5" t="s">
        <v>890</v>
      </c>
      <c r="K151" s="5" t="s">
        <v>901</v>
      </c>
      <c r="L151" s="5" t="s">
        <v>902</v>
      </c>
      <c r="M151" s="15">
        <f>SUMIFS(Topics!$F:$F,Topics!$B:$B,J151)</f>
        <v>32</v>
      </c>
      <c r="N151" s="15">
        <f>SUMIFS(Topics!$G:$G,Topics!$B:$B,J151)</f>
        <v>5</v>
      </c>
      <c r="O151" s="14" t="s">
        <v>903</v>
      </c>
      <c r="P151" s="14" t="s">
        <v>1178</v>
      </c>
      <c r="Q151" s="5" t="s">
        <v>1179</v>
      </c>
      <c r="R151" s="14" t="s">
        <v>1183</v>
      </c>
      <c r="S151" s="5" t="s">
        <v>1184</v>
      </c>
      <c r="T151" s="16">
        <f>IFERROR(INDEX(P6_Export!$C:$C,MATCH(B151,P6_Export!$A:$A,0)),"")</f>
        <v>46651.333333333343</v>
      </c>
      <c r="U151" s="15">
        <f>IFERROR(INDEX(P6_Export!$E:$E,MATCH(B151,P6_Export!$A:$A,0)),"")</f>
        <v>31</v>
      </c>
    </row>
    <row r="152" spans="1:21" ht="36" x14ac:dyDescent="0.25">
      <c r="A152" s="17">
        <v>148</v>
      </c>
      <c r="B152" s="17" t="s">
        <v>1185</v>
      </c>
      <c r="C152" s="17" t="s">
        <v>1076</v>
      </c>
      <c r="D152" s="18" t="s">
        <v>1077</v>
      </c>
      <c r="E152" s="18" t="s">
        <v>1186</v>
      </c>
      <c r="F152" s="18" t="s">
        <v>1187</v>
      </c>
      <c r="G152" s="17" t="s">
        <v>730</v>
      </c>
      <c r="H152" s="18" t="s">
        <v>731</v>
      </c>
      <c r="I152" s="17" t="s">
        <v>61</v>
      </c>
      <c r="J152" s="18" t="s">
        <v>730</v>
      </c>
      <c r="K152" s="18" t="s">
        <v>909</v>
      </c>
      <c r="L152" s="18" t="s">
        <v>910</v>
      </c>
      <c r="M152" s="19">
        <f>SUMIFS(Topics!$F:$F,Topics!$B:$B,J152)</f>
        <v>18</v>
      </c>
      <c r="N152" s="19">
        <f>SUMIFS(Topics!$G:$G,Topics!$B:$B,J152)</f>
        <v>1</v>
      </c>
      <c r="O152" s="17" t="s">
        <v>911</v>
      </c>
      <c r="P152" s="17" t="s">
        <v>1188</v>
      </c>
      <c r="Q152" s="18" t="s">
        <v>1189</v>
      </c>
      <c r="R152" s="17" t="s">
        <v>914</v>
      </c>
      <c r="S152" s="18" t="s">
        <v>915</v>
      </c>
      <c r="T152" s="20">
        <f>IFERROR(INDEX(P6_Export!$C:$C,MATCH(B152,P6_Export!$A:$A,0)),"")</f>
        <v>46657.333333333343</v>
      </c>
      <c r="U152" s="19">
        <f>IFERROR(INDEX(P6_Export!$E:$E,MATCH(B152,P6_Export!$A:$A,0)),"")</f>
        <v>38</v>
      </c>
    </row>
    <row r="153" spans="1:21" ht="18" x14ac:dyDescent="0.25">
      <c r="A153" s="14">
        <v>149</v>
      </c>
      <c r="B153" s="14" t="s">
        <v>1190</v>
      </c>
      <c r="C153" s="14" t="s">
        <v>1191</v>
      </c>
      <c r="D153" s="5" t="s">
        <v>1192</v>
      </c>
      <c r="E153" s="5" t="s">
        <v>1193</v>
      </c>
      <c r="F153" s="5" t="s">
        <v>1194</v>
      </c>
      <c r="G153" s="14" t="s">
        <v>298</v>
      </c>
      <c r="H153" s="5" t="s">
        <v>299</v>
      </c>
      <c r="I153" s="14" t="s">
        <v>61</v>
      </c>
      <c r="J153" s="5" t="s">
        <v>921</v>
      </c>
      <c r="K153" s="5" t="s">
        <v>922</v>
      </c>
      <c r="L153" s="5" t="s">
        <v>923</v>
      </c>
      <c r="M153" s="15">
        <f>SUMIFS(Topics!$F:$F,Topics!$B:$B,J153)</f>
        <v>6</v>
      </c>
      <c r="N153" s="15">
        <f>SUMIFS(Topics!$G:$G,Topics!$B:$B,J153)</f>
        <v>1</v>
      </c>
      <c r="O153" s="14" t="s">
        <v>924</v>
      </c>
      <c r="P153" s="14" t="s">
        <v>1161</v>
      </c>
      <c r="Q153" s="5" t="s">
        <v>1162</v>
      </c>
      <c r="R153" s="14" t="s">
        <v>925</v>
      </c>
      <c r="S153" s="5" t="s">
        <v>926</v>
      </c>
      <c r="T153" s="16">
        <f>IFERROR(INDEX(P6_Export!$C:$C,MATCH(B153,P6_Export!$A:$A,0)),"")</f>
        <v>46641.333333333343</v>
      </c>
      <c r="U153" s="15">
        <f>IFERROR(INDEX(P6_Export!$E:$E,MATCH(B153,P6_Export!$A:$A,0)),"")</f>
        <v>47</v>
      </c>
    </row>
    <row r="154" spans="1:21" ht="36" x14ac:dyDescent="0.25">
      <c r="A154" s="17">
        <v>150</v>
      </c>
      <c r="B154" s="17" t="s">
        <v>1195</v>
      </c>
      <c r="C154" s="17" t="s">
        <v>1191</v>
      </c>
      <c r="D154" s="18" t="s">
        <v>1192</v>
      </c>
      <c r="E154" s="18" t="s">
        <v>1196</v>
      </c>
      <c r="F154" s="18" t="s">
        <v>1197</v>
      </c>
      <c r="G154" s="17" t="s">
        <v>438</v>
      </c>
      <c r="H154" s="18" t="s">
        <v>439</v>
      </c>
      <c r="I154" s="17" t="s">
        <v>61</v>
      </c>
      <c r="J154" s="18" t="s">
        <v>930</v>
      </c>
      <c r="K154" s="18" t="s">
        <v>931</v>
      </c>
      <c r="L154" s="18" t="s">
        <v>932</v>
      </c>
      <c r="M154" s="19">
        <f>SUMIFS(Topics!$F:$F,Topics!$B:$B,J154)</f>
        <v>29</v>
      </c>
      <c r="N154" s="19">
        <f>SUMIFS(Topics!$G:$G,Topics!$B:$B,J154)</f>
        <v>3</v>
      </c>
      <c r="O154" s="17" t="s">
        <v>933</v>
      </c>
      <c r="P154" s="17" t="s">
        <v>1198</v>
      </c>
      <c r="Q154" s="18" t="s">
        <v>1199</v>
      </c>
      <c r="R154" s="17" t="s">
        <v>925</v>
      </c>
      <c r="S154" s="18" t="s">
        <v>926</v>
      </c>
      <c r="T154" s="20">
        <f>IFERROR(INDEX(P6_Export!$C:$C,MATCH(B154,P6_Export!$A:$A,0)),"")</f>
        <v>46657.333333333343</v>
      </c>
      <c r="U154" s="19">
        <f>IFERROR(INDEX(P6_Export!$E:$E,MATCH(B154,P6_Export!$A:$A,0)),"")</f>
        <v>34</v>
      </c>
    </row>
    <row r="155" spans="1:21" ht="18" x14ac:dyDescent="0.25">
      <c r="A155" s="14">
        <v>151</v>
      </c>
      <c r="B155" s="14" t="s">
        <v>1200</v>
      </c>
      <c r="C155" s="14" t="s">
        <v>1191</v>
      </c>
      <c r="D155" s="5" t="s">
        <v>1192</v>
      </c>
      <c r="E155" s="5" t="s">
        <v>1201</v>
      </c>
      <c r="F155" s="5" t="s">
        <v>1202</v>
      </c>
      <c r="G155" s="14" t="s">
        <v>438</v>
      </c>
      <c r="H155" s="5" t="s">
        <v>439</v>
      </c>
      <c r="I155" s="14" t="s">
        <v>61</v>
      </c>
      <c r="J155" s="5" t="s">
        <v>939</v>
      </c>
      <c r="K155" s="5" t="s">
        <v>940</v>
      </c>
      <c r="L155" s="5" t="s">
        <v>941</v>
      </c>
      <c r="M155" s="15">
        <f>SUMIFS(Topics!$F:$F,Topics!$B:$B,J155)</f>
        <v>30</v>
      </c>
      <c r="N155" s="15">
        <f>SUMIFS(Topics!$G:$G,Topics!$B:$B,J155)</f>
        <v>3</v>
      </c>
      <c r="O155" s="14" t="s">
        <v>942</v>
      </c>
      <c r="P155" s="14" t="s">
        <v>1203</v>
      </c>
      <c r="Q155" s="5" t="s">
        <v>1204</v>
      </c>
      <c r="R155" s="14" t="s">
        <v>925</v>
      </c>
      <c r="S155" s="5" t="s">
        <v>926</v>
      </c>
      <c r="T155" s="16">
        <f>IFERROR(INDEX(P6_Export!$C:$C,MATCH(B155,P6_Export!$A:$A,0)),"")</f>
        <v>46630.333333333343</v>
      </c>
      <c r="U155" s="15">
        <f>IFERROR(INDEX(P6_Export!$E:$E,MATCH(B155,P6_Export!$A:$A,0)),"")</f>
        <v>56</v>
      </c>
    </row>
    <row r="156" spans="1:21" ht="144" x14ac:dyDescent="0.25">
      <c r="A156" s="17">
        <v>152</v>
      </c>
      <c r="B156" s="17" t="s">
        <v>1205</v>
      </c>
      <c r="C156" s="17" t="s">
        <v>1206</v>
      </c>
      <c r="D156" s="18" t="s">
        <v>1207</v>
      </c>
      <c r="E156" s="18" t="s">
        <v>1208</v>
      </c>
      <c r="F156" s="18" t="s">
        <v>1209</v>
      </c>
      <c r="G156" s="17" t="s">
        <v>123</v>
      </c>
      <c r="H156" s="18" t="s">
        <v>124</v>
      </c>
      <c r="I156" s="17" t="s">
        <v>61</v>
      </c>
      <c r="J156" s="18" t="s">
        <v>123</v>
      </c>
      <c r="K156" s="18" t="s">
        <v>720</v>
      </c>
      <c r="L156" s="18" t="s">
        <v>721</v>
      </c>
      <c r="M156" s="19">
        <f>SUMIFS(Topics!$F:$F,Topics!$B:$B,J156)</f>
        <v>101</v>
      </c>
      <c r="N156" s="19">
        <f>SUMIFS(Topics!$G:$G,Topics!$B:$B,J156)</f>
        <v>14</v>
      </c>
      <c r="O156" s="17" t="s">
        <v>722</v>
      </c>
      <c r="P156" s="17" t="s">
        <v>1210</v>
      </c>
      <c r="Q156" s="18" t="s">
        <v>1211</v>
      </c>
      <c r="R156" s="17" t="s">
        <v>1212</v>
      </c>
      <c r="S156" s="18" t="s">
        <v>1213</v>
      </c>
      <c r="T156" s="20">
        <f>IFERROR(INDEX(P6_Export!$C:$C,MATCH(B156,P6_Export!$A:$A,0)),"")</f>
        <v>46638.333333333343</v>
      </c>
      <c r="U156" s="19">
        <f>IFERROR(INDEX(P6_Export!$E:$E,MATCH(B156,P6_Export!$A:$A,0)),"")</f>
        <v>0</v>
      </c>
    </row>
    <row r="157" spans="1:21" ht="36" x14ac:dyDescent="0.25">
      <c r="A157" s="14">
        <v>153</v>
      </c>
      <c r="B157" s="14" t="s">
        <v>1214</v>
      </c>
      <c r="C157" s="14" t="s">
        <v>1206</v>
      </c>
      <c r="D157" s="5" t="s">
        <v>1207</v>
      </c>
      <c r="E157" s="5" t="s">
        <v>1215</v>
      </c>
      <c r="F157" s="5" t="s">
        <v>1216</v>
      </c>
      <c r="G157" s="14" t="s">
        <v>730</v>
      </c>
      <c r="H157" s="5" t="s">
        <v>731</v>
      </c>
      <c r="I157" s="14" t="s">
        <v>61</v>
      </c>
      <c r="J157" s="5" t="s">
        <v>732</v>
      </c>
      <c r="K157" s="5" t="s">
        <v>733</v>
      </c>
      <c r="L157" s="5" t="s">
        <v>734</v>
      </c>
      <c r="M157" s="15">
        <f>SUMIFS(Topics!$F:$F,Topics!$B:$B,J157)</f>
        <v>26</v>
      </c>
      <c r="N157" s="15">
        <f>SUMIFS(Topics!$G:$G,Topics!$B:$B,J157)</f>
        <v>4</v>
      </c>
      <c r="O157" s="14" t="s">
        <v>735</v>
      </c>
      <c r="P157" s="14" t="s">
        <v>1217</v>
      </c>
      <c r="Q157" s="5" t="s">
        <v>1218</v>
      </c>
      <c r="R157" s="14" t="s">
        <v>1219</v>
      </c>
      <c r="S157" s="5" t="s">
        <v>1220</v>
      </c>
      <c r="T157" s="16">
        <f>IFERROR(INDEX(P6_Export!$C:$C,MATCH(B157,P6_Export!$A:$A,0)),"")</f>
        <v>46642.333333333343</v>
      </c>
      <c r="U157" s="15">
        <f>IFERROR(INDEX(P6_Export!$E:$E,MATCH(B157,P6_Export!$A:$A,0)),"")</f>
        <v>3</v>
      </c>
    </row>
    <row r="158" spans="1:21" ht="36" x14ac:dyDescent="0.25">
      <c r="A158" s="17">
        <v>154</v>
      </c>
      <c r="B158" s="17" t="s">
        <v>1221</v>
      </c>
      <c r="C158" s="17" t="s">
        <v>1222</v>
      </c>
      <c r="D158" s="18" t="s">
        <v>1223</v>
      </c>
      <c r="E158" s="18" t="s">
        <v>1224</v>
      </c>
      <c r="F158" s="18" t="s">
        <v>1225</v>
      </c>
      <c r="G158" s="17" t="s">
        <v>438</v>
      </c>
      <c r="H158" s="18" t="s">
        <v>439</v>
      </c>
      <c r="I158" s="17" t="s">
        <v>61</v>
      </c>
      <c r="J158" s="18" t="s">
        <v>745</v>
      </c>
      <c r="K158" s="18" t="s">
        <v>746</v>
      </c>
      <c r="L158" s="18" t="s">
        <v>747</v>
      </c>
      <c r="M158" s="19">
        <f>SUMIFS(Topics!$F:$F,Topics!$B:$B,J158)</f>
        <v>40</v>
      </c>
      <c r="N158" s="19">
        <f>SUMIFS(Topics!$G:$G,Topics!$B:$B,J158)</f>
        <v>4</v>
      </c>
      <c r="O158" s="17" t="s">
        <v>748</v>
      </c>
      <c r="P158" s="17" t="s">
        <v>1226</v>
      </c>
      <c r="Q158" s="18" t="s">
        <v>1227</v>
      </c>
      <c r="R158" s="17" t="s">
        <v>1219</v>
      </c>
      <c r="S158" s="18" t="s">
        <v>1220</v>
      </c>
      <c r="T158" s="20">
        <f>IFERROR(INDEX(P6_Export!$C:$C,MATCH(B158,P6_Export!$A:$A,0)),"")</f>
        <v>46645.333333333343</v>
      </c>
      <c r="U158" s="19">
        <f>IFERROR(INDEX(P6_Export!$E:$E,MATCH(B158,P6_Export!$A:$A,0)),"")</f>
        <v>0</v>
      </c>
    </row>
    <row r="159" spans="1:21" ht="72" x14ac:dyDescent="0.25">
      <c r="A159" s="14">
        <v>155</v>
      </c>
      <c r="B159" s="14" t="s">
        <v>1228</v>
      </c>
      <c r="C159" s="14" t="s">
        <v>1222</v>
      </c>
      <c r="D159" s="5" t="s">
        <v>1223</v>
      </c>
      <c r="E159" s="5" t="s">
        <v>1229</v>
      </c>
      <c r="F159" s="5" t="s">
        <v>1230</v>
      </c>
      <c r="G159" s="14" t="s">
        <v>298</v>
      </c>
      <c r="H159" s="5" t="s">
        <v>299</v>
      </c>
      <c r="I159" s="14" t="s">
        <v>61</v>
      </c>
      <c r="J159" s="5" t="s">
        <v>754</v>
      </c>
      <c r="K159" s="5" t="s">
        <v>755</v>
      </c>
      <c r="L159" s="5" t="s">
        <v>756</v>
      </c>
      <c r="M159" s="15">
        <f>SUMIFS(Topics!$F:$F,Topics!$B:$B,J159)</f>
        <v>57</v>
      </c>
      <c r="N159" s="15">
        <f>SUMIFS(Topics!$G:$G,Topics!$B:$B,J159)</f>
        <v>7</v>
      </c>
      <c r="O159" s="14" t="s">
        <v>757</v>
      </c>
      <c r="P159" s="14" t="s">
        <v>1231</v>
      </c>
      <c r="Q159" s="5" t="s">
        <v>1232</v>
      </c>
      <c r="R159" s="14" t="s">
        <v>1219</v>
      </c>
      <c r="S159" s="5" t="s">
        <v>1220</v>
      </c>
      <c r="T159" s="16">
        <f>IFERROR(INDEX(P6_Export!$C:$C,MATCH(B159,P6_Export!$A:$A,0)),"")</f>
        <v>46645.333333333343</v>
      </c>
      <c r="U159" s="15">
        <f>IFERROR(INDEX(P6_Export!$E:$E,MATCH(B159,P6_Export!$A:$A,0)),"")</f>
        <v>0</v>
      </c>
    </row>
    <row r="160" spans="1:21" ht="54" x14ac:dyDescent="0.25">
      <c r="A160" s="17">
        <v>156</v>
      </c>
      <c r="B160" s="17" t="s">
        <v>1233</v>
      </c>
      <c r="C160" s="17" t="s">
        <v>1222</v>
      </c>
      <c r="D160" s="18" t="s">
        <v>1223</v>
      </c>
      <c r="E160" s="18" t="s">
        <v>1234</v>
      </c>
      <c r="F160" s="18" t="s">
        <v>1235</v>
      </c>
      <c r="G160" s="17" t="s">
        <v>97</v>
      </c>
      <c r="H160" s="18" t="s">
        <v>98</v>
      </c>
      <c r="I160" s="17" t="s">
        <v>61</v>
      </c>
      <c r="J160" s="18" t="s">
        <v>763</v>
      </c>
      <c r="K160" s="18" t="s">
        <v>764</v>
      </c>
      <c r="L160" s="18" t="s">
        <v>765</v>
      </c>
      <c r="M160" s="19">
        <f>SUMIFS(Topics!$F:$F,Topics!$B:$B,J160)</f>
        <v>37</v>
      </c>
      <c r="N160" s="19">
        <f>SUMIFS(Topics!$G:$G,Topics!$B:$B,J160)</f>
        <v>7</v>
      </c>
      <c r="O160" s="17" t="s">
        <v>766</v>
      </c>
      <c r="P160" s="17" t="s">
        <v>1236</v>
      </c>
      <c r="Q160" s="18" t="s">
        <v>1237</v>
      </c>
      <c r="R160" s="17" t="s">
        <v>1238</v>
      </c>
      <c r="S160" s="18" t="s">
        <v>1239</v>
      </c>
      <c r="T160" s="20">
        <f>IFERROR(INDEX(P6_Export!$C:$C,MATCH(B160,P6_Export!$A:$A,0)),"")</f>
        <v>46646.333333333343</v>
      </c>
      <c r="U160" s="19">
        <f>IFERROR(INDEX(P6_Export!$E:$E,MATCH(B160,P6_Export!$A:$A,0)),"")</f>
        <v>17</v>
      </c>
    </row>
    <row r="161" spans="1:21" ht="54" x14ac:dyDescent="0.25">
      <c r="A161" s="14">
        <v>157</v>
      </c>
      <c r="B161" s="14" t="s">
        <v>1240</v>
      </c>
      <c r="C161" s="14" t="s">
        <v>1222</v>
      </c>
      <c r="D161" s="5" t="s">
        <v>1223</v>
      </c>
      <c r="E161" s="5" t="s">
        <v>1241</v>
      </c>
      <c r="F161" s="5" t="s">
        <v>1242</v>
      </c>
      <c r="G161" s="14" t="s">
        <v>774</v>
      </c>
      <c r="H161" s="5" t="s">
        <v>775</v>
      </c>
      <c r="I161" s="14" t="s">
        <v>61</v>
      </c>
      <c r="J161" s="5" t="s">
        <v>776</v>
      </c>
      <c r="K161" s="5" t="s">
        <v>777</v>
      </c>
      <c r="L161" s="5" t="s">
        <v>778</v>
      </c>
      <c r="M161" s="15">
        <f>SUMIFS(Topics!$F:$F,Topics!$B:$B,J161)</f>
        <v>38</v>
      </c>
      <c r="N161" s="15">
        <f>SUMIFS(Topics!$G:$G,Topics!$B:$B,J161)</f>
        <v>6</v>
      </c>
      <c r="O161" s="14" t="s">
        <v>779</v>
      </c>
      <c r="P161" s="14" t="s">
        <v>1243</v>
      </c>
      <c r="Q161" s="5" t="s">
        <v>1244</v>
      </c>
      <c r="R161" s="14" t="s">
        <v>1245</v>
      </c>
      <c r="S161" s="5" t="s">
        <v>1246</v>
      </c>
      <c r="T161" s="16">
        <f>IFERROR(INDEX(P6_Export!$C:$C,MATCH(B161,P6_Export!$A:$A,0)),"")</f>
        <v>46645.333333333343</v>
      </c>
      <c r="U161" s="15">
        <f>IFERROR(INDEX(P6_Export!$E:$E,MATCH(B161,P6_Export!$A:$A,0)),"")</f>
        <v>18</v>
      </c>
    </row>
    <row r="162" spans="1:21" ht="36" x14ac:dyDescent="0.25">
      <c r="A162" s="17">
        <v>158</v>
      </c>
      <c r="B162" s="17" t="s">
        <v>1247</v>
      </c>
      <c r="C162" s="17" t="s">
        <v>1222</v>
      </c>
      <c r="D162" s="18" t="s">
        <v>1223</v>
      </c>
      <c r="E162" s="18" t="s">
        <v>1248</v>
      </c>
      <c r="F162" s="18" t="s">
        <v>1249</v>
      </c>
      <c r="G162" s="17" t="s">
        <v>438</v>
      </c>
      <c r="H162" s="18" t="s">
        <v>439</v>
      </c>
      <c r="I162" s="17" t="s">
        <v>61</v>
      </c>
      <c r="J162" s="18" t="s">
        <v>787</v>
      </c>
      <c r="K162" s="18" t="s">
        <v>788</v>
      </c>
      <c r="L162" s="18" t="s">
        <v>789</v>
      </c>
      <c r="M162" s="19">
        <f>SUMIFS(Topics!$F:$F,Topics!$B:$B,J162)</f>
        <v>27</v>
      </c>
      <c r="N162" s="19">
        <f>SUMIFS(Topics!$G:$G,Topics!$B:$B,J162)</f>
        <v>4</v>
      </c>
      <c r="O162" s="17" t="s">
        <v>790</v>
      </c>
      <c r="P162" s="17" t="s">
        <v>1250</v>
      </c>
      <c r="Q162" s="18" t="s">
        <v>1251</v>
      </c>
      <c r="R162" s="17" t="s">
        <v>1238</v>
      </c>
      <c r="S162" s="18" t="s">
        <v>1239</v>
      </c>
      <c r="T162" s="20">
        <f>IFERROR(INDEX(P6_Export!$C:$C,MATCH(B162,P6_Export!$A:$A,0)),"")</f>
        <v>46643.333333333343</v>
      </c>
      <c r="U162" s="19">
        <f>IFERROR(INDEX(P6_Export!$E:$E,MATCH(B162,P6_Export!$A:$A,0)),"")</f>
        <v>20</v>
      </c>
    </row>
    <row r="163" spans="1:21" ht="36" x14ac:dyDescent="0.25">
      <c r="A163" s="14">
        <v>159</v>
      </c>
      <c r="B163" s="14" t="s">
        <v>1252</v>
      </c>
      <c r="C163" s="14" t="s">
        <v>1206</v>
      </c>
      <c r="D163" s="5" t="s">
        <v>1207</v>
      </c>
      <c r="E163" s="5" t="s">
        <v>1253</v>
      </c>
      <c r="F163" s="5" t="s">
        <v>1254</v>
      </c>
      <c r="G163" s="14" t="s">
        <v>796</v>
      </c>
      <c r="H163" s="5" t="s">
        <v>797</v>
      </c>
      <c r="I163" s="14" t="s">
        <v>61</v>
      </c>
      <c r="J163" s="5" t="s">
        <v>798</v>
      </c>
      <c r="K163" s="5" t="s">
        <v>799</v>
      </c>
      <c r="L163" s="5" t="s">
        <v>800</v>
      </c>
      <c r="M163" s="15">
        <f>SUMIFS(Topics!$F:$F,Topics!$B:$B,J163)</f>
        <v>59</v>
      </c>
      <c r="N163" s="15">
        <f>SUMIFS(Topics!$G:$G,Topics!$B:$B,J163)</f>
        <v>3</v>
      </c>
      <c r="O163" s="14" t="s">
        <v>801</v>
      </c>
      <c r="P163" s="14" t="s">
        <v>1219</v>
      </c>
      <c r="Q163" s="5" t="s">
        <v>1220</v>
      </c>
      <c r="R163" s="14" t="s">
        <v>1255</v>
      </c>
      <c r="S163" s="5" t="s">
        <v>1256</v>
      </c>
      <c r="T163" s="16">
        <f>IFERROR(INDEX(P6_Export!$C:$C,MATCH(B163,P6_Export!$A:$A,0)),"")</f>
        <v>46650.333333333343</v>
      </c>
      <c r="U163" s="15">
        <f>IFERROR(INDEX(P6_Export!$E:$E,MATCH(B163,P6_Export!$A:$A,0)),"")</f>
        <v>0</v>
      </c>
    </row>
    <row r="164" spans="1:21" ht="72" x14ac:dyDescent="0.25">
      <c r="A164" s="17">
        <v>160</v>
      </c>
      <c r="B164" s="17" t="s">
        <v>1257</v>
      </c>
      <c r="C164" s="17" t="s">
        <v>1206</v>
      </c>
      <c r="D164" s="18" t="s">
        <v>1207</v>
      </c>
      <c r="E164" s="18" t="s">
        <v>1258</v>
      </c>
      <c r="F164" s="18" t="s">
        <v>1259</v>
      </c>
      <c r="G164" s="17" t="s">
        <v>796</v>
      </c>
      <c r="H164" s="18" t="s">
        <v>797</v>
      </c>
      <c r="I164" s="17" t="s">
        <v>61</v>
      </c>
      <c r="J164" s="18" t="s">
        <v>796</v>
      </c>
      <c r="K164" s="18" t="s">
        <v>807</v>
      </c>
      <c r="L164" s="18" t="s">
        <v>808</v>
      </c>
      <c r="M164" s="19">
        <f>SUMIFS(Topics!$F:$F,Topics!$B:$B,J164)</f>
        <v>48</v>
      </c>
      <c r="N164" s="19">
        <f>SUMIFS(Topics!$G:$G,Topics!$B:$B,J164)</f>
        <v>6</v>
      </c>
      <c r="O164" s="17" t="s">
        <v>809</v>
      </c>
      <c r="P164" s="17" t="s">
        <v>1255</v>
      </c>
      <c r="Q164" s="18" t="s">
        <v>1256</v>
      </c>
      <c r="R164" s="17" t="s">
        <v>1260</v>
      </c>
      <c r="S164" s="18" t="s">
        <v>1261</v>
      </c>
      <c r="T164" s="20">
        <f>IFERROR(INDEX(P6_Export!$C:$C,MATCH(B164,P6_Export!$A:$A,0)),"")</f>
        <v>46662.333333333343</v>
      </c>
      <c r="U164" s="19">
        <f>IFERROR(INDEX(P6_Export!$E:$E,MATCH(B164,P6_Export!$A:$A,0)),"")</f>
        <v>0</v>
      </c>
    </row>
    <row r="165" spans="1:21" ht="54" x14ac:dyDescent="0.25">
      <c r="A165" s="14">
        <v>161</v>
      </c>
      <c r="B165" s="14" t="s">
        <v>1262</v>
      </c>
      <c r="C165" s="14" t="s">
        <v>1206</v>
      </c>
      <c r="D165" s="5" t="s">
        <v>1207</v>
      </c>
      <c r="E165" s="5" t="s">
        <v>1263</v>
      </c>
      <c r="F165" s="5" t="s">
        <v>1264</v>
      </c>
      <c r="G165" s="14" t="s">
        <v>239</v>
      </c>
      <c r="H165" s="5" t="s">
        <v>240</v>
      </c>
      <c r="I165" s="14" t="s">
        <v>61</v>
      </c>
      <c r="J165" s="5" t="s">
        <v>815</v>
      </c>
      <c r="K165" s="5" t="s">
        <v>816</v>
      </c>
      <c r="L165" s="5" t="s">
        <v>817</v>
      </c>
      <c r="M165" s="15">
        <f>SUMIFS(Topics!$F:$F,Topics!$B:$B,J165)</f>
        <v>34</v>
      </c>
      <c r="N165" s="15">
        <f>SUMIFS(Topics!$G:$G,Topics!$B:$B,J165)</f>
        <v>6</v>
      </c>
      <c r="O165" s="14" t="s">
        <v>818</v>
      </c>
      <c r="P165" s="14" t="s">
        <v>1265</v>
      </c>
      <c r="Q165" s="5" t="s">
        <v>1266</v>
      </c>
      <c r="R165" s="14" t="s">
        <v>1267</v>
      </c>
      <c r="S165" s="5" t="s">
        <v>1268</v>
      </c>
      <c r="T165" s="16">
        <f>IFERROR(INDEX(P6_Export!$C:$C,MATCH(B165,P6_Export!$A:$A,0)),"")</f>
        <v>46666.333333333343</v>
      </c>
      <c r="U165" s="15">
        <f>IFERROR(INDEX(P6_Export!$E:$E,MATCH(B165,P6_Export!$A:$A,0)),"")</f>
        <v>7</v>
      </c>
    </row>
    <row r="166" spans="1:21" ht="54" x14ac:dyDescent="0.25">
      <c r="A166" s="17">
        <v>162</v>
      </c>
      <c r="B166" s="17" t="s">
        <v>1269</v>
      </c>
      <c r="C166" s="17" t="s">
        <v>1222</v>
      </c>
      <c r="D166" s="18" t="s">
        <v>1223</v>
      </c>
      <c r="E166" s="18" t="s">
        <v>1270</v>
      </c>
      <c r="F166" s="18" t="s">
        <v>1271</v>
      </c>
      <c r="G166" s="17" t="s">
        <v>438</v>
      </c>
      <c r="H166" s="18" t="s">
        <v>439</v>
      </c>
      <c r="I166" s="17" t="s">
        <v>61</v>
      </c>
      <c r="J166" s="18" t="s">
        <v>826</v>
      </c>
      <c r="K166" s="18" t="s">
        <v>827</v>
      </c>
      <c r="L166" s="18" t="s">
        <v>828</v>
      </c>
      <c r="M166" s="19">
        <f>SUMIFS(Topics!$F:$F,Topics!$B:$B,J166)</f>
        <v>27</v>
      </c>
      <c r="N166" s="19">
        <f>SUMIFS(Topics!$G:$G,Topics!$B:$B,J166)</f>
        <v>3</v>
      </c>
      <c r="O166" s="17" t="s">
        <v>829</v>
      </c>
      <c r="P166" s="17" t="s">
        <v>1272</v>
      </c>
      <c r="Q166" s="18" t="s">
        <v>1273</v>
      </c>
      <c r="R166" s="17" t="s">
        <v>1274</v>
      </c>
      <c r="S166" s="18" t="s">
        <v>1275</v>
      </c>
      <c r="T166" s="20">
        <f>IFERROR(INDEX(P6_Export!$C:$C,MATCH(B166,P6_Export!$A:$A,0)),"")</f>
        <v>46667.333333333343</v>
      </c>
      <c r="U166" s="19">
        <f>IFERROR(INDEX(P6_Export!$E:$E,MATCH(B166,P6_Export!$A:$A,0)),"")</f>
        <v>0</v>
      </c>
    </row>
    <row r="167" spans="1:21" ht="36" x14ac:dyDescent="0.25">
      <c r="A167" s="14">
        <v>163</v>
      </c>
      <c r="B167" s="14" t="s">
        <v>1276</v>
      </c>
      <c r="C167" s="14" t="s">
        <v>1222</v>
      </c>
      <c r="D167" s="5" t="s">
        <v>1223</v>
      </c>
      <c r="E167" s="5" t="s">
        <v>1277</v>
      </c>
      <c r="F167" s="5" t="s">
        <v>1278</v>
      </c>
      <c r="G167" s="14" t="s">
        <v>97</v>
      </c>
      <c r="H167" s="5" t="s">
        <v>98</v>
      </c>
      <c r="I167" s="14" t="s">
        <v>61</v>
      </c>
      <c r="J167" s="5" t="s">
        <v>837</v>
      </c>
      <c r="K167" s="5" t="s">
        <v>838</v>
      </c>
      <c r="L167" s="5" t="s">
        <v>839</v>
      </c>
      <c r="M167" s="15">
        <f>SUMIFS(Topics!$F:$F,Topics!$B:$B,J167)</f>
        <v>12</v>
      </c>
      <c r="N167" s="15">
        <f>SUMIFS(Topics!$G:$G,Topics!$B:$B,J167)</f>
        <v>1</v>
      </c>
      <c r="O167" s="14" t="s">
        <v>840</v>
      </c>
      <c r="P167" s="14" t="s">
        <v>1238</v>
      </c>
      <c r="Q167" s="5" t="s">
        <v>1239</v>
      </c>
      <c r="R167" s="14" t="s">
        <v>1279</v>
      </c>
      <c r="S167" s="5" t="s">
        <v>1280</v>
      </c>
      <c r="T167" s="16">
        <f>IFERROR(INDEX(P6_Export!$C:$C,MATCH(B167,P6_Export!$A:$A,0)),"")</f>
        <v>46671.333333333343</v>
      </c>
      <c r="U167" s="15">
        <f>IFERROR(INDEX(P6_Export!$E:$E,MATCH(B167,P6_Export!$A:$A,0)),"")</f>
        <v>0</v>
      </c>
    </row>
    <row r="168" spans="1:21" ht="54" x14ac:dyDescent="0.25">
      <c r="A168" s="17">
        <v>164</v>
      </c>
      <c r="B168" s="17" t="s">
        <v>1281</v>
      </c>
      <c r="C168" s="17" t="s">
        <v>1206</v>
      </c>
      <c r="D168" s="18" t="s">
        <v>1207</v>
      </c>
      <c r="E168" s="18" t="s">
        <v>1282</v>
      </c>
      <c r="F168" s="18" t="s">
        <v>1283</v>
      </c>
      <c r="G168" s="17" t="s">
        <v>846</v>
      </c>
      <c r="H168" s="18" t="s">
        <v>847</v>
      </c>
      <c r="I168" s="17" t="s">
        <v>61</v>
      </c>
      <c r="J168" s="18" t="s">
        <v>846</v>
      </c>
      <c r="K168" s="18" t="s">
        <v>848</v>
      </c>
      <c r="L168" s="18" t="s">
        <v>849</v>
      </c>
      <c r="M168" s="19">
        <f>SUMIFS(Topics!$F:$F,Topics!$B:$B,J168)</f>
        <v>45</v>
      </c>
      <c r="N168" s="19">
        <f>SUMIFS(Topics!$G:$G,Topics!$B:$B,J168)</f>
        <v>9</v>
      </c>
      <c r="O168" s="17" t="s">
        <v>850</v>
      </c>
      <c r="P168" s="17" t="s">
        <v>1279</v>
      </c>
      <c r="Q168" s="18" t="s">
        <v>1280</v>
      </c>
      <c r="R168" s="17" t="s">
        <v>1284</v>
      </c>
      <c r="S168" s="18" t="s">
        <v>1285</v>
      </c>
      <c r="T168" s="20">
        <f>IFERROR(INDEX(P6_Export!$C:$C,MATCH(B168,P6_Export!$A:$A,0)),"")</f>
        <v>46679.333333333343</v>
      </c>
      <c r="U168" s="19">
        <f>IFERROR(INDEX(P6_Export!$E:$E,MATCH(B168,P6_Export!$A:$A,0)),"")</f>
        <v>0</v>
      </c>
    </row>
    <row r="169" spans="1:21" ht="18" x14ac:dyDescent="0.25">
      <c r="A169" s="14">
        <v>165</v>
      </c>
      <c r="B169" s="14" t="s">
        <v>1286</v>
      </c>
      <c r="C169" s="14" t="s">
        <v>1206</v>
      </c>
      <c r="D169" s="5" t="s">
        <v>1207</v>
      </c>
      <c r="E169" s="5" t="s">
        <v>1287</v>
      </c>
      <c r="F169" s="5" t="s">
        <v>1288</v>
      </c>
      <c r="G169" s="14" t="s">
        <v>856</v>
      </c>
      <c r="H169" s="5" t="s">
        <v>857</v>
      </c>
      <c r="I169" s="14" t="s">
        <v>61</v>
      </c>
      <c r="J169" s="5" t="s">
        <v>858</v>
      </c>
      <c r="K169" s="5" t="s">
        <v>859</v>
      </c>
      <c r="L169" s="5" t="s">
        <v>860</v>
      </c>
      <c r="M169" s="15">
        <f>SUMIFS(Topics!$F:$F,Topics!$B:$B,J169)</f>
        <v>30</v>
      </c>
      <c r="N169" s="15">
        <f>SUMIFS(Topics!$G:$G,Topics!$B:$B,J169)</f>
        <v>3</v>
      </c>
      <c r="O169" s="14" t="s">
        <v>861</v>
      </c>
      <c r="P169" s="14" t="s">
        <v>1289</v>
      </c>
      <c r="Q169" s="5" t="s">
        <v>1290</v>
      </c>
      <c r="R169" s="14" t="s">
        <v>1291</v>
      </c>
      <c r="S169" s="5" t="s">
        <v>1292</v>
      </c>
      <c r="T169" s="16">
        <f>IFERROR(INDEX(P6_Export!$C:$C,MATCH(B169,P6_Export!$A:$A,0)),"")</f>
        <v>46674.333333333343</v>
      </c>
      <c r="U169" s="15">
        <f>IFERROR(INDEX(P6_Export!$E:$E,MATCH(B169,P6_Export!$A:$A,0)),"")</f>
        <v>15</v>
      </c>
    </row>
    <row r="170" spans="1:21" ht="54" x14ac:dyDescent="0.25">
      <c r="A170" s="17">
        <v>166</v>
      </c>
      <c r="B170" s="17" t="s">
        <v>1293</v>
      </c>
      <c r="C170" s="17" t="s">
        <v>1206</v>
      </c>
      <c r="D170" s="18" t="s">
        <v>1207</v>
      </c>
      <c r="E170" s="18" t="s">
        <v>1294</v>
      </c>
      <c r="F170" s="18" t="s">
        <v>1295</v>
      </c>
      <c r="G170" s="17" t="s">
        <v>856</v>
      </c>
      <c r="H170" s="18" t="s">
        <v>857</v>
      </c>
      <c r="I170" s="17" t="s">
        <v>61</v>
      </c>
      <c r="J170" s="18" t="s">
        <v>856</v>
      </c>
      <c r="K170" s="18" t="s">
        <v>869</v>
      </c>
      <c r="L170" s="18" t="s">
        <v>870</v>
      </c>
      <c r="M170" s="19">
        <f>SUMIFS(Topics!$F:$F,Topics!$B:$B,J170)</f>
        <v>76</v>
      </c>
      <c r="N170" s="19">
        <f>SUMIFS(Topics!$G:$G,Topics!$B:$B,J170)</f>
        <v>8</v>
      </c>
      <c r="O170" s="17" t="s">
        <v>871</v>
      </c>
      <c r="P170" s="17" t="s">
        <v>1296</v>
      </c>
      <c r="Q170" s="18" t="s">
        <v>1297</v>
      </c>
      <c r="R170" s="17" t="s">
        <v>1298</v>
      </c>
      <c r="S170" s="18" t="s">
        <v>1299</v>
      </c>
      <c r="T170" s="20">
        <f>IFERROR(INDEX(P6_Export!$C:$C,MATCH(B170,P6_Export!$A:$A,0)),"")</f>
        <v>46677.333333333343</v>
      </c>
      <c r="U170" s="19">
        <f>IFERROR(INDEX(P6_Export!$E:$E,MATCH(B170,P6_Export!$A:$A,0)),"")</f>
        <v>7</v>
      </c>
    </row>
    <row r="171" spans="1:21" ht="36" x14ac:dyDescent="0.25">
      <c r="A171" s="14">
        <v>167</v>
      </c>
      <c r="B171" s="14" t="s">
        <v>1300</v>
      </c>
      <c r="C171" s="14" t="s">
        <v>1206</v>
      </c>
      <c r="D171" s="5" t="s">
        <v>1207</v>
      </c>
      <c r="E171" s="5" t="s">
        <v>1301</v>
      </c>
      <c r="F171" s="5" t="s">
        <v>1302</v>
      </c>
      <c r="G171" s="14" t="s">
        <v>879</v>
      </c>
      <c r="H171" s="5" t="s">
        <v>880</v>
      </c>
      <c r="I171" s="14" t="s">
        <v>61</v>
      </c>
      <c r="J171" s="5" t="s">
        <v>881</v>
      </c>
      <c r="K171" s="5" t="s">
        <v>882</v>
      </c>
      <c r="L171" s="5" t="s">
        <v>883</v>
      </c>
      <c r="M171" s="15">
        <f>SUMIFS(Topics!$F:$F,Topics!$B:$B,J171)</f>
        <v>78</v>
      </c>
      <c r="N171" s="15">
        <f>SUMIFS(Topics!$G:$G,Topics!$B:$B,J171)</f>
        <v>5</v>
      </c>
      <c r="O171" s="14" t="s">
        <v>884</v>
      </c>
      <c r="P171" s="14" t="s">
        <v>1303</v>
      </c>
      <c r="Q171" s="5" t="s">
        <v>1304</v>
      </c>
      <c r="R171" s="14" t="s">
        <v>1284</v>
      </c>
      <c r="S171" s="5" t="s">
        <v>1285</v>
      </c>
      <c r="T171" s="16">
        <f>IFERROR(INDEX(P6_Export!$C:$C,MATCH(B171,P6_Export!$A:$A,0)),"")</f>
        <v>46667.333333333343</v>
      </c>
      <c r="U171" s="15">
        <f>IFERROR(INDEX(P6_Export!$E:$E,MATCH(B171,P6_Export!$A:$A,0)),"")</f>
        <v>10</v>
      </c>
    </row>
    <row r="172" spans="1:21" ht="36" x14ac:dyDescent="0.25">
      <c r="A172" s="17">
        <v>168</v>
      </c>
      <c r="B172" s="17" t="s">
        <v>1305</v>
      </c>
      <c r="C172" s="17" t="s">
        <v>1206</v>
      </c>
      <c r="D172" s="18" t="s">
        <v>1207</v>
      </c>
      <c r="E172" s="18" t="s">
        <v>1306</v>
      </c>
      <c r="F172" s="18" t="s">
        <v>1307</v>
      </c>
      <c r="G172" s="17" t="s">
        <v>890</v>
      </c>
      <c r="H172" s="18" t="s">
        <v>891</v>
      </c>
      <c r="I172" s="17" t="s">
        <v>61</v>
      </c>
      <c r="J172" s="18" t="s">
        <v>892</v>
      </c>
      <c r="K172" s="18" t="s">
        <v>893</v>
      </c>
      <c r="L172" s="18" t="s">
        <v>894</v>
      </c>
      <c r="M172" s="19">
        <f>SUMIFS(Topics!$F:$F,Topics!$B:$B,J172)</f>
        <v>24</v>
      </c>
      <c r="N172" s="19">
        <f>SUMIFS(Topics!$G:$G,Topics!$B:$B,J172)</f>
        <v>3</v>
      </c>
      <c r="O172" s="17" t="s">
        <v>895</v>
      </c>
      <c r="P172" s="17" t="s">
        <v>1284</v>
      </c>
      <c r="Q172" s="18" t="s">
        <v>1285</v>
      </c>
      <c r="R172" s="17" t="s">
        <v>1308</v>
      </c>
      <c r="S172" s="18" t="s">
        <v>1309</v>
      </c>
      <c r="T172" s="20">
        <f>IFERROR(INDEX(P6_Export!$C:$C,MATCH(B172,P6_Export!$A:$A,0)),"")</f>
        <v>46685.333333333343</v>
      </c>
      <c r="U172" s="19">
        <f>IFERROR(INDEX(P6_Export!$E:$E,MATCH(B172,P6_Export!$A:$A,0)),"")</f>
        <v>0</v>
      </c>
    </row>
    <row r="173" spans="1:21" ht="54" x14ac:dyDescent="0.25">
      <c r="A173" s="14">
        <v>169</v>
      </c>
      <c r="B173" s="14" t="s">
        <v>1310</v>
      </c>
      <c r="C173" s="14" t="s">
        <v>1206</v>
      </c>
      <c r="D173" s="5" t="s">
        <v>1207</v>
      </c>
      <c r="E173" s="5" t="s">
        <v>1311</v>
      </c>
      <c r="F173" s="5" t="s">
        <v>1312</v>
      </c>
      <c r="G173" s="14" t="s">
        <v>890</v>
      </c>
      <c r="H173" s="5" t="s">
        <v>891</v>
      </c>
      <c r="I173" s="14" t="s">
        <v>61</v>
      </c>
      <c r="J173" s="5" t="s">
        <v>890</v>
      </c>
      <c r="K173" s="5" t="s">
        <v>901</v>
      </c>
      <c r="L173" s="5" t="s">
        <v>902</v>
      </c>
      <c r="M173" s="15">
        <f>SUMIFS(Topics!$F:$F,Topics!$B:$B,J173)</f>
        <v>32</v>
      </c>
      <c r="N173" s="15">
        <f>SUMIFS(Topics!$G:$G,Topics!$B:$B,J173)</f>
        <v>5</v>
      </c>
      <c r="O173" s="14" t="s">
        <v>903</v>
      </c>
      <c r="P173" s="14" t="s">
        <v>1308</v>
      </c>
      <c r="Q173" s="5" t="s">
        <v>1309</v>
      </c>
      <c r="R173" s="14" t="s">
        <v>1313</v>
      </c>
      <c r="S173" s="5" t="s">
        <v>1314</v>
      </c>
      <c r="T173" s="16">
        <f>IFERROR(INDEX(P6_Export!$C:$C,MATCH(B173,P6_Export!$A:$A,0)),"")</f>
        <v>46692.333333333343</v>
      </c>
      <c r="U173" s="15">
        <f>IFERROR(INDEX(P6_Export!$E:$E,MATCH(B173,P6_Export!$A:$A,0)),"")</f>
        <v>0</v>
      </c>
    </row>
    <row r="174" spans="1:21" ht="36" x14ac:dyDescent="0.25">
      <c r="A174" s="17">
        <v>170</v>
      </c>
      <c r="B174" s="17" t="s">
        <v>1315</v>
      </c>
      <c r="C174" s="17" t="s">
        <v>1206</v>
      </c>
      <c r="D174" s="18" t="s">
        <v>1207</v>
      </c>
      <c r="E174" s="18" t="s">
        <v>1316</v>
      </c>
      <c r="F174" s="18" t="s">
        <v>1317</v>
      </c>
      <c r="G174" s="17" t="s">
        <v>730</v>
      </c>
      <c r="H174" s="18" t="s">
        <v>731</v>
      </c>
      <c r="I174" s="17" t="s">
        <v>61</v>
      </c>
      <c r="J174" s="18" t="s">
        <v>730</v>
      </c>
      <c r="K174" s="18" t="s">
        <v>909</v>
      </c>
      <c r="L174" s="18" t="s">
        <v>910</v>
      </c>
      <c r="M174" s="19">
        <f>SUMIFS(Topics!$F:$F,Topics!$B:$B,J174)</f>
        <v>18</v>
      </c>
      <c r="N174" s="19">
        <f>SUMIFS(Topics!$G:$G,Topics!$B:$B,J174)</f>
        <v>1</v>
      </c>
      <c r="O174" s="17" t="s">
        <v>911</v>
      </c>
      <c r="P174" s="17" t="s">
        <v>1318</v>
      </c>
      <c r="Q174" s="18" t="s">
        <v>1319</v>
      </c>
      <c r="R174" s="17" t="s">
        <v>914</v>
      </c>
      <c r="S174" s="18" t="s">
        <v>915</v>
      </c>
      <c r="T174" s="20">
        <f>IFERROR(INDEX(P6_Export!$C:$C,MATCH(B174,P6_Export!$A:$A,0)),"")</f>
        <v>46697.333333333343</v>
      </c>
      <c r="U174" s="19">
        <f>IFERROR(INDEX(P6_Export!$E:$E,MATCH(B174,P6_Export!$A:$A,0)),"")</f>
        <v>4</v>
      </c>
    </row>
    <row r="175" spans="1:21" ht="18" x14ac:dyDescent="0.25">
      <c r="A175" s="14">
        <v>171</v>
      </c>
      <c r="B175" s="14" t="s">
        <v>1320</v>
      </c>
      <c r="C175" s="14" t="s">
        <v>1321</v>
      </c>
      <c r="D175" s="5" t="s">
        <v>1322</v>
      </c>
      <c r="E175" s="5" t="s">
        <v>1323</v>
      </c>
      <c r="F175" s="5" t="s">
        <v>1324</v>
      </c>
      <c r="G175" s="14" t="s">
        <v>298</v>
      </c>
      <c r="H175" s="5" t="s">
        <v>299</v>
      </c>
      <c r="I175" s="14" t="s">
        <v>61</v>
      </c>
      <c r="J175" s="5" t="s">
        <v>921</v>
      </c>
      <c r="K175" s="5" t="s">
        <v>922</v>
      </c>
      <c r="L175" s="5" t="s">
        <v>923</v>
      </c>
      <c r="M175" s="15">
        <f>SUMIFS(Topics!$F:$F,Topics!$B:$B,J175)</f>
        <v>6</v>
      </c>
      <c r="N175" s="15">
        <f>SUMIFS(Topics!$G:$G,Topics!$B:$B,J175)</f>
        <v>1</v>
      </c>
      <c r="O175" s="14" t="s">
        <v>924</v>
      </c>
      <c r="P175" s="14" t="s">
        <v>1291</v>
      </c>
      <c r="Q175" s="5" t="s">
        <v>1292</v>
      </c>
      <c r="R175" s="14" t="s">
        <v>925</v>
      </c>
      <c r="S175" s="5" t="s">
        <v>926</v>
      </c>
      <c r="T175" s="16">
        <f>IFERROR(INDEX(P6_Export!$C:$C,MATCH(B175,P6_Export!$A:$A,0)),"")</f>
        <v>46681.333333333343</v>
      </c>
      <c r="U175" s="15">
        <f>IFERROR(INDEX(P6_Export!$E:$E,MATCH(B175,P6_Export!$A:$A,0)),"")</f>
        <v>13</v>
      </c>
    </row>
    <row r="176" spans="1:21" ht="36" x14ac:dyDescent="0.25">
      <c r="A176" s="17">
        <v>172</v>
      </c>
      <c r="B176" s="17" t="s">
        <v>1325</v>
      </c>
      <c r="C176" s="17" t="s">
        <v>1321</v>
      </c>
      <c r="D176" s="18" t="s">
        <v>1322</v>
      </c>
      <c r="E176" s="18" t="s">
        <v>1326</v>
      </c>
      <c r="F176" s="18" t="s">
        <v>1327</v>
      </c>
      <c r="G176" s="17" t="s">
        <v>438</v>
      </c>
      <c r="H176" s="18" t="s">
        <v>439</v>
      </c>
      <c r="I176" s="17" t="s">
        <v>61</v>
      </c>
      <c r="J176" s="18" t="s">
        <v>930</v>
      </c>
      <c r="K176" s="18" t="s">
        <v>931</v>
      </c>
      <c r="L176" s="18" t="s">
        <v>932</v>
      </c>
      <c r="M176" s="19">
        <f>SUMIFS(Topics!$F:$F,Topics!$B:$B,J176)</f>
        <v>29</v>
      </c>
      <c r="N176" s="19">
        <f>SUMIFS(Topics!$G:$G,Topics!$B:$B,J176)</f>
        <v>3</v>
      </c>
      <c r="O176" s="17" t="s">
        <v>933</v>
      </c>
      <c r="P176" s="17" t="s">
        <v>1328</v>
      </c>
      <c r="Q176" s="18" t="s">
        <v>1329</v>
      </c>
      <c r="R176" s="17" t="s">
        <v>925</v>
      </c>
      <c r="S176" s="18" t="s">
        <v>926</v>
      </c>
      <c r="T176" s="20">
        <f>IFERROR(INDEX(P6_Export!$C:$C,MATCH(B176,P6_Export!$A:$A,0)),"")</f>
        <v>46697.333333333343</v>
      </c>
      <c r="U176" s="19">
        <f>IFERROR(INDEX(P6_Export!$E:$E,MATCH(B176,P6_Export!$A:$A,0)),"")</f>
        <v>0</v>
      </c>
    </row>
    <row r="177" spans="1:21" ht="18" x14ac:dyDescent="0.25">
      <c r="A177" s="14">
        <v>173</v>
      </c>
      <c r="B177" s="14" t="s">
        <v>1330</v>
      </c>
      <c r="C177" s="14" t="s">
        <v>1321</v>
      </c>
      <c r="D177" s="5" t="s">
        <v>1322</v>
      </c>
      <c r="E177" s="5" t="s">
        <v>1331</v>
      </c>
      <c r="F177" s="5" t="s">
        <v>1332</v>
      </c>
      <c r="G177" s="14" t="s">
        <v>438</v>
      </c>
      <c r="H177" s="5" t="s">
        <v>439</v>
      </c>
      <c r="I177" s="14" t="s">
        <v>61</v>
      </c>
      <c r="J177" s="5" t="s">
        <v>939</v>
      </c>
      <c r="K177" s="5" t="s">
        <v>940</v>
      </c>
      <c r="L177" s="5" t="s">
        <v>941</v>
      </c>
      <c r="M177" s="15">
        <f>SUMIFS(Topics!$F:$F,Topics!$B:$B,J177)</f>
        <v>30</v>
      </c>
      <c r="N177" s="15">
        <f>SUMIFS(Topics!$G:$G,Topics!$B:$B,J177)</f>
        <v>3</v>
      </c>
      <c r="O177" s="14" t="s">
        <v>942</v>
      </c>
      <c r="P177" s="14" t="s">
        <v>1333</v>
      </c>
      <c r="Q177" s="5" t="s">
        <v>1334</v>
      </c>
      <c r="R177" s="14" t="s">
        <v>925</v>
      </c>
      <c r="S177" s="5" t="s">
        <v>926</v>
      </c>
      <c r="T177" s="16">
        <f>IFERROR(INDEX(P6_Export!$C:$C,MATCH(B177,P6_Export!$A:$A,0)),"")</f>
        <v>46671.333333333343</v>
      </c>
      <c r="U177" s="15">
        <f>IFERROR(INDEX(P6_Export!$E:$E,MATCH(B177,P6_Export!$A:$A,0)),"")</f>
        <v>22</v>
      </c>
    </row>
    <row r="178" spans="1:21" ht="18" x14ac:dyDescent="0.25">
      <c r="A178" s="17">
        <v>174</v>
      </c>
      <c r="B178" s="17" t="s">
        <v>1335</v>
      </c>
      <c r="C178" s="17" t="s">
        <v>1336</v>
      </c>
      <c r="D178" s="18" t="s">
        <v>1337</v>
      </c>
      <c r="E178" s="18" t="s">
        <v>1338</v>
      </c>
      <c r="F178" s="18" t="s">
        <v>1339</v>
      </c>
      <c r="G178" s="17" t="s">
        <v>123</v>
      </c>
      <c r="H178" s="18" t="s">
        <v>124</v>
      </c>
      <c r="I178" s="17" t="s">
        <v>61</v>
      </c>
      <c r="J178" s="18" t="s">
        <v>1340</v>
      </c>
      <c r="K178" s="18" t="s">
        <v>1341</v>
      </c>
      <c r="L178" s="18" t="s">
        <v>1342</v>
      </c>
      <c r="M178" s="19">
        <f>SUMIFS(Topics!$F:$F,Topics!$B:$B,J178)</f>
        <v>2</v>
      </c>
      <c r="N178" s="19">
        <f>SUMIFS(Topics!$G:$G,Topics!$B:$B,J178)</f>
        <v>1</v>
      </c>
      <c r="O178" s="17" t="s">
        <v>1343</v>
      </c>
      <c r="P178" s="17" t="s">
        <v>1344</v>
      </c>
      <c r="Q178" s="18" t="s">
        <v>1345</v>
      </c>
      <c r="R178" s="17" t="s">
        <v>1346</v>
      </c>
      <c r="S178" s="18" t="s">
        <v>1347</v>
      </c>
      <c r="T178" s="20">
        <f>IFERROR(INDEX(P6_Export!$C:$C,MATCH(B178,P6_Export!$A:$A,0)),"")</f>
        <v>46631.333333333343</v>
      </c>
      <c r="U178" s="19">
        <f>IFERROR(INDEX(P6_Export!$E:$E,MATCH(B178,P6_Export!$A:$A,0)),"")</f>
        <v>25</v>
      </c>
    </row>
    <row r="179" spans="1:21" ht="54" x14ac:dyDescent="0.25">
      <c r="A179" s="14">
        <v>175</v>
      </c>
      <c r="B179" s="14" t="s">
        <v>1348</v>
      </c>
      <c r="C179" s="14" t="s">
        <v>1336</v>
      </c>
      <c r="D179" s="5" t="s">
        <v>1337</v>
      </c>
      <c r="E179" s="5" t="s">
        <v>1349</v>
      </c>
      <c r="F179" s="5" t="s">
        <v>1350</v>
      </c>
      <c r="G179" s="14" t="s">
        <v>239</v>
      </c>
      <c r="H179" s="5" t="s">
        <v>240</v>
      </c>
      <c r="I179" s="14" t="s">
        <v>61</v>
      </c>
      <c r="J179" s="5" t="s">
        <v>1351</v>
      </c>
      <c r="K179" s="5" t="s">
        <v>1352</v>
      </c>
      <c r="L179" s="5" t="s">
        <v>1353</v>
      </c>
      <c r="M179" s="15">
        <f>SUMIFS(Topics!$F:$F,Topics!$B:$B,J179)</f>
        <v>19</v>
      </c>
      <c r="N179" s="15">
        <f>SUMIFS(Topics!$G:$G,Topics!$B:$B,J179)</f>
        <v>5</v>
      </c>
      <c r="O179" s="14" t="s">
        <v>1354</v>
      </c>
      <c r="P179" s="14" t="s">
        <v>1346</v>
      </c>
      <c r="Q179" s="5" t="s">
        <v>1347</v>
      </c>
      <c r="R179" s="14" t="s">
        <v>1355</v>
      </c>
      <c r="S179" s="5" t="s">
        <v>1356</v>
      </c>
      <c r="T179" s="16">
        <f>IFERROR(INDEX(P6_Export!$C:$C,MATCH(B179,P6_Export!$A:$A,0)),"")</f>
        <v>46636.333333333343</v>
      </c>
      <c r="U179" s="15">
        <f>IFERROR(INDEX(P6_Export!$E:$E,MATCH(B179,P6_Export!$A:$A,0)),"")</f>
        <v>25</v>
      </c>
    </row>
    <row r="180" spans="1:21" ht="36" x14ac:dyDescent="0.25">
      <c r="A180" s="17">
        <v>176</v>
      </c>
      <c r="B180" s="17" t="s">
        <v>1357</v>
      </c>
      <c r="C180" s="17" t="s">
        <v>1336</v>
      </c>
      <c r="D180" s="18" t="s">
        <v>1337</v>
      </c>
      <c r="E180" s="18" t="s">
        <v>1358</v>
      </c>
      <c r="F180" s="18" t="s">
        <v>1359</v>
      </c>
      <c r="G180" s="17" t="s">
        <v>239</v>
      </c>
      <c r="H180" s="18" t="s">
        <v>240</v>
      </c>
      <c r="I180" s="17" t="s">
        <v>61</v>
      </c>
      <c r="J180" s="18" t="s">
        <v>1360</v>
      </c>
      <c r="K180" s="18" t="s">
        <v>1361</v>
      </c>
      <c r="L180" s="18" t="s">
        <v>1362</v>
      </c>
      <c r="M180" s="19">
        <f>SUMIFS(Topics!$F:$F,Topics!$B:$B,J180)</f>
        <v>33</v>
      </c>
      <c r="N180" s="19">
        <f>SUMIFS(Topics!$G:$G,Topics!$B:$B,J180)</f>
        <v>4</v>
      </c>
      <c r="O180" s="17" t="s">
        <v>1363</v>
      </c>
      <c r="P180" s="17" t="s">
        <v>1355</v>
      </c>
      <c r="Q180" s="18" t="s">
        <v>1356</v>
      </c>
      <c r="R180" s="17" t="s">
        <v>1364</v>
      </c>
      <c r="S180" s="18" t="s">
        <v>1365</v>
      </c>
      <c r="T180" s="20">
        <f>IFERROR(INDEX(P6_Export!$C:$C,MATCH(B180,P6_Export!$A:$A,0)),"")</f>
        <v>46642.333333333343</v>
      </c>
      <c r="U180" s="19">
        <f>IFERROR(INDEX(P6_Export!$E:$E,MATCH(B180,P6_Export!$A:$A,0)),"")</f>
        <v>25</v>
      </c>
    </row>
    <row r="181" spans="1:21" ht="54" x14ac:dyDescent="0.25">
      <c r="A181" s="14">
        <v>177</v>
      </c>
      <c r="B181" s="14" t="s">
        <v>1366</v>
      </c>
      <c r="C181" s="14" t="s">
        <v>1336</v>
      </c>
      <c r="D181" s="5" t="s">
        <v>1337</v>
      </c>
      <c r="E181" s="5" t="s">
        <v>1367</v>
      </c>
      <c r="F181" s="5" t="s">
        <v>1368</v>
      </c>
      <c r="G181" s="14" t="s">
        <v>239</v>
      </c>
      <c r="H181" s="5" t="s">
        <v>240</v>
      </c>
      <c r="I181" s="14" t="s">
        <v>61</v>
      </c>
      <c r="J181" s="5" t="s">
        <v>1369</v>
      </c>
      <c r="K181" s="5" t="s">
        <v>1370</v>
      </c>
      <c r="L181" s="5" t="s">
        <v>1371</v>
      </c>
      <c r="M181" s="15">
        <f>SUMIFS(Topics!$F:$F,Topics!$B:$B,J181)</f>
        <v>2</v>
      </c>
      <c r="N181" s="15">
        <f>SUMIFS(Topics!$G:$G,Topics!$B:$B,J181)</f>
        <v>1</v>
      </c>
      <c r="O181" s="14" t="s">
        <v>1372</v>
      </c>
      <c r="P181" s="14" t="s">
        <v>1373</v>
      </c>
      <c r="Q181" s="5" t="s">
        <v>1374</v>
      </c>
      <c r="R181" s="14" t="s">
        <v>1375</v>
      </c>
      <c r="S181" s="5" t="s">
        <v>1376</v>
      </c>
      <c r="T181" s="16">
        <f>IFERROR(INDEX(P6_Export!$C:$C,MATCH(B181,P6_Export!$A:$A,0)),"")</f>
        <v>46645.333333333343</v>
      </c>
      <c r="U181" s="15">
        <f>IFERROR(INDEX(P6_Export!$E:$E,MATCH(B181,P6_Export!$A:$A,0)),"")</f>
        <v>37</v>
      </c>
    </row>
    <row r="182" spans="1:21" ht="18" x14ac:dyDescent="0.25">
      <c r="A182" s="17">
        <v>178</v>
      </c>
      <c r="B182" s="17" t="s">
        <v>1377</v>
      </c>
      <c r="C182" s="17" t="s">
        <v>1336</v>
      </c>
      <c r="D182" s="18" t="s">
        <v>1337</v>
      </c>
      <c r="E182" s="18" t="s">
        <v>1378</v>
      </c>
      <c r="F182" s="18" t="s">
        <v>1379</v>
      </c>
      <c r="G182" s="17" t="s">
        <v>325</v>
      </c>
      <c r="H182" s="18" t="s">
        <v>326</v>
      </c>
      <c r="I182" s="17" t="s">
        <v>61</v>
      </c>
      <c r="J182" s="18" t="s">
        <v>1380</v>
      </c>
      <c r="K182" s="18" t="s">
        <v>1381</v>
      </c>
      <c r="L182" s="18" t="s">
        <v>1382</v>
      </c>
      <c r="M182" s="19">
        <f>SUMIFS(Topics!$F:$F,Topics!$B:$B,J182)</f>
        <v>17</v>
      </c>
      <c r="N182" s="19">
        <f>SUMIFS(Topics!$G:$G,Topics!$B:$B,J182)</f>
        <v>1</v>
      </c>
      <c r="O182" s="17" t="s">
        <v>1383</v>
      </c>
      <c r="P182" s="17" t="s">
        <v>1384</v>
      </c>
      <c r="Q182" s="18" t="s">
        <v>1385</v>
      </c>
      <c r="R182" s="17" t="s">
        <v>925</v>
      </c>
      <c r="S182" s="18" t="s">
        <v>926</v>
      </c>
      <c r="T182" s="20">
        <f>IFERROR(INDEX(P6_Export!$C:$C,MATCH(B182,P6_Export!$A:$A,0)),"")</f>
        <v>46650.333333333343</v>
      </c>
      <c r="U182" s="19">
        <f>IFERROR(INDEX(P6_Export!$E:$E,MATCH(B182,P6_Export!$A:$A,0)),"")</f>
        <v>39</v>
      </c>
    </row>
    <row r="183" spans="1:21" ht="18" x14ac:dyDescent="0.25">
      <c r="A183" s="14">
        <v>179</v>
      </c>
      <c r="B183" s="14" t="s">
        <v>1386</v>
      </c>
      <c r="C183" s="14" t="s">
        <v>1336</v>
      </c>
      <c r="D183" s="5" t="s">
        <v>1337</v>
      </c>
      <c r="E183" s="5" t="s">
        <v>1387</v>
      </c>
      <c r="F183" s="5" t="s">
        <v>1388</v>
      </c>
      <c r="G183" s="14" t="s">
        <v>97</v>
      </c>
      <c r="H183" s="5" t="s">
        <v>98</v>
      </c>
      <c r="I183" s="14" t="s">
        <v>61</v>
      </c>
      <c r="J183" s="5" t="s">
        <v>1389</v>
      </c>
      <c r="K183" s="5" t="s">
        <v>1390</v>
      </c>
      <c r="L183" s="5" t="s">
        <v>1391</v>
      </c>
      <c r="M183" s="15">
        <f>SUMIFS(Topics!$F:$F,Topics!$B:$B,J183)</f>
        <v>15</v>
      </c>
      <c r="N183" s="15">
        <f>SUMIFS(Topics!$G:$G,Topics!$B:$B,J183)</f>
        <v>2</v>
      </c>
      <c r="O183" s="14" t="s">
        <v>1392</v>
      </c>
      <c r="P183" s="14" t="s">
        <v>1393</v>
      </c>
      <c r="Q183" s="5" t="s">
        <v>1394</v>
      </c>
      <c r="R183" s="14" t="s">
        <v>925</v>
      </c>
      <c r="S183" s="5" t="s">
        <v>926</v>
      </c>
      <c r="T183" s="16">
        <f>IFERROR(INDEX(P6_Export!$C:$C,MATCH(B183,P6_Export!$A:$A,0)),"")</f>
        <v>46652.333333333343</v>
      </c>
      <c r="U183" s="15">
        <f>IFERROR(INDEX(P6_Export!$E:$E,MATCH(B183,P6_Export!$A:$A,0)),"")</f>
        <v>37</v>
      </c>
    </row>
    <row r="184" spans="1:21" ht="36" x14ac:dyDescent="0.25">
      <c r="A184" s="17">
        <v>180</v>
      </c>
      <c r="B184" s="17" t="s">
        <v>1395</v>
      </c>
      <c r="C184" s="17" t="s">
        <v>1396</v>
      </c>
      <c r="D184" s="18" t="s">
        <v>1397</v>
      </c>
      <c r="E184" s="18" t="s">
        <v>1398</v>
      </c>
      <c r="F184" s="18" t="s">
        <v>1399</v>
      </c>
      <c r="G184" s="17" t="s">
        <v>438</v>
      </c>
      <c r="H184" s="18" t="s">
        <v>439</v>
      </c>
      <c r="I184" s="17" t="s">
        <v>61</v>
      </c>
      <c r="J184" s="18" t="s">
        <v>1400</v>
      </c>
      <c r="K184" s="18" t="s">
        <v>1401</v>
      </c>
      <c r="L184" s="18" t="s">
        <v>1402</v>
      </c>
      <c r="M184" s="19">
        <f>SUMIFS(Topics!$F:$F,Topics!$B:$B,J184)</f>
        <v>2</v>
      </c>
      <c r="N184" s="19">
        <f>SUMIFS(Topics!$G:$G,Topics!$B:$B,J184)</f>
        <v>1</v>
      </c>
      <c r="O184" s="17" t="s">
        <v>1403</v>
      </c>
      <c r="P184" s="17" t="s">
        <v>1404</v>
      </c>
      <c r="Q184" s="18" t="s">
        <v>1405</v>
      </c>
      <c r="R184" s="17" t="s">
        <v>925</v>
      </c>
      <c r="S184" s="18" t="s">
        <v>926</v>
      </c>
      <c r="T184" s="20">
        <f>IFERROR(INDEX(P6_Export!$C:$C,MATCH(B184,P6_Export!$A:$A,0)),"")</f>
        <v>46447.333333333343</v>
      </c>
      <c r="U184" s="19">
        <f>IFERROR(INDEX(P6_Export!$E:$E,MATCH(B184,P6_Export!$A:$A,0)),"")</f>
        <v>204</v>
      </c>
    </row>
    <row r="185" spans="1:21" ht="36" x14ac:dyDescent="0.25">
      <c r="A185" s="14">
        <v>181</v>
      </c>
      <c r="B185" s="14" t="s">
        <v>1406</v>
      </c>
      <c r="C185" s="14" t="s">
        <v>1396</v>
      </c>
      <c r="D185" s="5" t="s">
        <v>1397</v>
      </c>
      <c r="E185" s="5" t="s">
        <v>1407</v>
      </c>
      <c r="F185" s="5" t="s">
        <v>1408</v>
      </c>
      <c r="G185" s="14" t="s">
        <v>774</v>
      </c>
      <c r="H185" s="5" t="s">
        <v>775</v>
      </c>
      <c r="I185" s="14" t="s">
        <v>61</v>
      </c>
      <c r="J185" s="5" t="s">
        <v>1409</v>
      </c>
      <c r="K185" s="5" t="s">
        <v>1410</v>
      </c>
      <c r="L185" s="5" t="s">
        <v>1411</v>
      </c>
      <c r="M185" s="15">
        <f>SUMIFS(Topics!$F:$F,Topics!$B:$B,J185)</f>
        <v>14</v>
      </c>
      <c r="N185" s="15">
        <f>SUMIFS(Topics!$G:$G,Topics!$B:$B,J185)</f>
        <v>4</v>
      </c>
      <c r="O185" s="14" t="s">
        <v>1412</v>
      </c>
      <c r="P185" s="14" t="s">
        <v>1413</v>
      </c>
      <c r="Q185" s="5" t="s">
        <v>1414</v>
      </c>
      <c r="R185" s="14" t="s">
        <v>1415</v>
      </c>
      <c r="S185" s="5" t="s">
        <v>1416</v>
      </c>
      <c r="T185" s="16">
        <f>IFERROR(INDEX(P6_Export!$C:$C,MATCH(B185,P6_Export!$A:$A,0)),"")</f>
        <v>46657.333333333343</v>
      </c>
      <c r="U185" s="15">
        <f>IFERROR(INDEX(P6_Export!$E:$E,MATCH(B185,P6_Export!$A:$A,0)),"")</f>
        <v>30</v>
      </c>
    </row>
    <row r="186" spans="1:21" ht="36" x14ac:dyDescent="0.25">
      <c r="A186" s="17">
        <v>182</v>
      </c>
      <c r="B186" s="17" t="s">
        <v>1417</v>
      </c>
      <c r="C186" s="17" t="s">
        <v>1396</v>
      </c>
      <c r="D186" s="18" t="s">
        <v>1397</v>
      </c>
      <c r="E186" s="18" t="s">
        <v>1418</v>
      </c>
      <c r="F186" s="18" t="s">
        <v>1419</v>
      </c>
      <c r="G186" s="17" t="s">
        <v>774</v>
      </c>
      <c r="H186" s="18" t="s">
        <v>775</v>
      </c>
      <c r="I186" s="17" t="s">
        <v>61</v>
      </c>
      <c r="J186" s="18" t="s">
        <v>1420</v>
      </c>
      <c r="K186" s="18" t="s">
        <v>1421</v>
      </c>
      <c r="L186" s="18" t="s">
        <v>1422</v>
      </c>
      <c r="M186" s="19">
        <f>SUMIFS(Topics!$F:$F,Topics!$B:$B,J186)</f>
        <v>7</v>
      </c>
      <c r="N186" s="19">
        <f>SUMIFS(Topics!$G:$G,Topics!$B:$B,J186)</f>
        <v>7</v>
      </c>
      <c r="O186" s="17" t="s">
        <v>1423</v>
      </c>
      <c r="P186" s="17" t="s">
        <v>1415</v>
      </c>
      <c r="Q186" s="18" t="s">
        <v>1416</v>
      </c>
      <c r="R186" s="17" t="s">
        <v>925</v>
      </c>
      <c r="S186" s="18" t="s">
        <v>926</v>
      </c>
      <c r="T186" s="20">
        <f>IFERROR(INDEX(P6_Export!$C:$C,MATCH(B186,P6_Export!$A:$A,0)),"")</f>
        <v>46662.333333333343</v>
      </c>
      <c r="U186" s="19">
        <f>IFERROR(INDEX(P6_Export!$E:$E,MATCH(B186,P6_Export!$A:$A,0)),"")</f>
        <v>30</v>
      </c>
    </row>
    <row r="187" spans="1:21" ht="36" x14ac:dyDescent="0.25">
      <c r="A187" s="14">
        <v>183</v>
      </c>
      <c r="B187" s="14" t="s">
        <v>1424</v>
      </c>
      <c r="C187" s="14" t="s">
        <v>1396</v>
      </c>
      <c r="D187" s="5" t="s">
        <v>1397</v>
      </c>
      <c r="E187" s="5" t="s">
        <v>1425</v>
      </c>
      <c r="F187" s="5" t="s">
        <v>1426</v>
      </c>
      <c r="G187" s="14" t="s">
        <v>774</v>
      </c>
      <c r="H187" s="5" t="s">
        <v>775</v>
      </c>
      <c r="I187" s="14" t="s">
        <v>61</v>
      </c>
      <c r="J187" s="5" t="s">
        <v>1427</v>
      </c>
      <c r="K187" s="5" t="s">
        <v>1428</v>
      </c>
      <c r="L187" s="5" t="s">
        <v>1429</v>
      </c>
      <c r="M187" s="15">
        <f>SUMIFS(Topics!$F:$F,Topics!$B:$B,J187)</f>
        <v>22</v>
      </c>
      <c r="N187" s="15">
        <f>SUMIFS(Topics!$G:$G,Topics!$B:$B,J187)</f>
        <v>3</v>
      </c>
      <c r="O187" s="14" t="s">
        <v>1430</v>
      </c>
      <c r="P187" s="14" t="s">
        <v>1431</v>
      </c>
      <c r="Q187" s="5" t="s">
        <v>1432</v>
      </c>
      <c r="R187" s="14" t="s">
        <v>925</v>
      </c>
      <c r="S187" s="5" t="s">
        <v>926</v>
      </c>
      <c r="T187" s="16">
        <f>IFERROR(INDEX(P6_Export!$C:$C,MATCH(B187,P6_Export!$A:$A,0)),"")</f>
        <v>46673.333333333343</v>
      </c>
      <c r="U187" s="15">
        <f>IFERROR(INDEX(P6_Export!$E:$E,MATCH(B187,P6_Export!$A:$A,0)),"")</f>
        <v>20</v>
      </c>
    </row>
    <row r="188" spans="1:21" ht="36" x14ac:dyDescent="0.25">
      <c r="A188" s="17">
        <v>184</v>
      </c>
      <c r="B188" s="17" t="s">
        <v>1433</v>
      </c>
      <c r="C188" s="17" t="s">
        <v>1396</v>
      </c>
      <c r="D188" s="18" t="s">
        <v>1397</v>
      </c>
      <c r="E188" s="18" t="s">
        <v>1434</v>
      </c>
      <c r="F188" s="18" t="s">
        <v>1435</v>
      </c>
      <c r="G188" s="17" t="s">
        <v>1436</v>
      </c>
      <c r="H188" s="18" t="s">
        <v>1437</v>
      </c>
      <c r="I188" s="17" t="s">
        <v>61</v>
      </c>
      <c r="J188" s="18" t="s">
        <v>1436</v>
      </c>
      <c r="K188" s="18" t="s">
        <v>1438</v>
      </c>
      <c r="L188" s="18" t="s">
        <v>1439</v>
      </c>
      <c r="M188" s="19">
        <f>SUMIFS(Topics!$F:$F,Topics!$B:$B,J188)</f>
        <v>22</v>
      </c>
      <c r="N188" s="19">
        <f>SUMIFS(Topics!$G:$G,Topics!$B:$B,J188)</f>
        <v>6</v>
      </c>
      <c r="O188" s="17" t="s">
        <v>1440</v>
      </c>
      <c r="P188" s="17" t="s">
        <v>1441</v>
      </c>
      <c r="Q188" s="18" t="s">
        <v>1442</v>
      </c>
      <c r="R188" s="17" t="s">
        <v>925</v>
      </c>
      <c r="S188" s="18" t="s">
        <v>926</v>
      </c>
      <c r="T188" s="20">
        <f>IFERROR(INDEX(P6_Export!$C:$C,MATCH(B188,P6_Export!$A:$A,0)),"")</f>
        <v>46650.333333333343</v>
      </c>
      <c r="U188" s="19">
        <f>IFERROR(INDEX(P6_Export!$E:$E,MATCH(B188,P6_Export!$A:$A,0)),"")</f>
        <v>39</v>
      </c>
    </row>
    <row r="189" spans="1:21" ht="18" x14ac:dyDescent="0.25">
      <c r="A189" s="14">
        <v>185</v>
      </c>
      <c r="B189" s="14" t="s">
        <v>1443</v>
      </c>
      <c r="C189" s="14" t="s">
        <v>1444</v>
      </c>
      <c r="D189" s="5" t="s">
        <v>1445</v>
      </c>
      <c r="E189" s="5" t="s">
        <v>1446</v>
      </c>
      <c r="F189" s="5" t="s">
        <v>1447</v>
      </c>
      <c r="G189" s="14" t="s">
        <v>59</v>
      </c>
      <c r="H189" s="5" t="s">
        <v>60</v>
      </c>
      <c r="I189" s="14" t="s">
        <v>61</v>
      </c>
      <c r="J189" s="5" t="s">
        <v>1448</v>
      </c>
      <c r="K189" s="5" t="s">
        <v>1449</v>
      </c>
      <c r="L189" s="5" t="s">
        <v>1450</v>
      </c>
      <c r="M189" s="15">
        <f>SUMIFS(Topics!$F:$F,Topics!$B:$B,J189)</f>
        <v>27</v>
      </c>
      <c r="N189" s="15">
        <f>SUMIFS(Topics!$G:$G,Topics!$B:$B,J189)</f>
        <v>5</v>
      </c>
      <c r="O189" s="14" t="s">
        <v>1451</v>
      </c>
      <c r="P189" s="14" t="s">
        <v>1452</v>
      </c>
      <c r="Q189" s="5" t="s">
        <v>1453</v>
      </c>
      <c r="R189" s="14" t="s">
        <v>914</v>
      </c>
      <c r="S189" s="5" t="s">
        <v>915</v>
      </c>
      <c r="T189" s="16">
        <f>IFERROR(INDEX(P6_Export!$C:$C,MATCH(B189,P6_Export!$A:$A,0)),"")</f>
        <v>46450.333333333343</v>
      </c>
      <c r="U189" s="15">
        <f>IFERROR(INDEX(P6_Export!$E:$E,MATCH(B189,P6_Export!$A:$A,0)),"")</f>
        <v>205</v>
      </c>
    </row>
    <row r="190" spans="1:21" ht="18" x14ac:dyDescent="0.25">
      <c r="A190" s="17">
        <v>186</v>
      </c>
      <c r="B190" s="17" t="s">
        <v>1454</v>
      </c>
      <c r="C190" s="17" t="s">
        <v>1444</v>
      </c>
      <c r="D190" s="18" t="s">
        <v>1445</v>
      </c>
      <c r="E190" s="18" t="s">
        <v>1455</v>
      </c>
      <c r="F190" s="18" t="s">
        <v>1456</v>
      </c>
      <c r="G190" s="17" t="s">
        <v>298</v>
      </c>
      <c r="H190" s="18" t="s">
        <v>299</v>
      </c>
      <c r="I190" s="17" t="s">
        <v>61</v>
      </c>
      <c r="J190" s="18" t="s">
        <v>1457</v>
      </c>
      <c r="K190" s="18" t="s">
        <v>1458</v>
      </c>
      <c r="L190" s="18" t="s">
        <v>1459</v>
      </c>
      <c r="M190" s="19">
        <f>SUMIFS(Topics!$F:$F,Topics!$B:$B,J190)</f>
        <v>14</v>
      </c>
      <c r="N190" s="19">
        <f>SUMIFS(Topics!$G:$G,Topics!$B:$B,J190)</f>
        <v>2</v>
      </c>
      <c r="O190" s="17" t="s">
        <v>1460</v>
      </c>
      <c r="P190" s="17" t="s">
        <v>1461</v>
      </c>
      <c r="Q190" s="18" t="s">
        <v>1462</v>
      </c>
      <c r="R190" s="17" t="s">
        <v>1463</v>
      </c>
      <c r="S190" s="18" t="s">
        <v>1464</v>
      </c>
      <c r="T190" s="20">
        <f>IFERROR(INDEX(P6_Export!$C:$C,MATCH(B190,P6_Export!$A:$A,0)),"")</f>
        <v>46436.333333333343</v>
      </c>
      <c r="U190" s="19">
        <f>IFERROR(INDEX(P6_Export!$E:$E,MATCH(B190,P6_Export!$A:$A,0)),"")</f>
        <v>175</v>
      </c>
    </row>
    <row r="191" spans="1:21" ht="36" x14ac:dyDescent="0.25">
      <c r="A191" s="14">
        <v>187</v>
      </c>
      <c r="B191" s="14" t="s">
        <v>1465</v>
      </c>
      <c r="C191" s="14" t="s">
        <v>1444</v>
      </c>
      <c r="D191" s="5" t="s">
        <v>1445</v>
      </c>
      <c r="E191" s="5" t="s">
        <v>1466</v>
      </c>
      <c r="F191" s="5" t="s">
        <v>1467</v>
      </c>
      <c r="G191" s="14" t="s">
        <v>298</v>
      </c>
      <c r="H191" s="5" t="s">
        <v>299</v>
      </c>
      <c r="I191" s="14" t="s">
        <v>61</v>
      </c>
      <c r="J191" s="5" t="s">
        <v>1468</v>
      </c>
      <c r="K191" s="5" t="s">
        <v>1469</v>
      </c>
      <c r="L191" s="5" t="s">
        <v>1470</v>
      </c>
      <c r="M191" s="15">
        <f>SUMIFS(Topics!$F:$F,Topics!$B:$B,J191)</f>
        <v>23</v>
      </c>
      <c r="N191" s="15">
        <f>SUMIFS(Topics!$G:$G,Topics!$B:$B,J191)</f>
        <v>8</v>
      </c>
      <c r="O191" s="14" t="s">
        <v>1471</v>
      </c>
      <c r="P191" s="14" t="s">
        <v>1463</v>
      </c>
      <c r="Q191" s="5" t="s">
        <v>1464</v>
      </c>
      <c r="R191" s="14" t="s">
        <v>1472</v>
      </c>
      <c r="S191" s="5" t="s">
        <v>1473</v>
      </c>
      <c r="T191" s="16">
        <f>IFERROR(INDEX(P6_Export!$C:$C,MATCH(B191,P6_Export!$A:$A,0)),"")</f>
        <v>46446.333333333343</v>
      </c>
      <c r="U191" s="15">
        <f>IFERROR(INDEX(P6_Export!$E:$E,MATCH(B191,P6_Export!$A:$A,0)),"")</f>
        <v>175</v>
      </c>
    </row>
    <row r="192" spans="1:21" ht="18" x14ac:dyDescent="0.25">
      <c r="A192" s="17">
        <v>188</v>
      </c>
      <c r="B192" s="17" t="s">
        <v>1474</v>
      </c>
      <c r="C192" s="17" t="s">
        <v>1444</v>
      </c>
      <c r="D192" s="18" t="s">
        <v>1445</v>
      </c>
      <c r="E192" s="18" t="s">
        <v>1475</v>
      </c>
      <c r="F192" s="18" t="s">
        <v>1476</v>
      </c>
      <c r="G192" s="17" t="s">
        <v>298</v>
      </c>
      <c r="H192" s="18" t="s">
        <v>299</v>
      </c>
      <c r="I192" s="17" t="s">
        <v>61</v>
      </c>
      <c r="J192" s="18" t="s">
        <v>1477</v>
      </c>
      <c r="K192" s="18" t="s">
        <v>1478</v>
      </c>
      <c r="L192" s="18" t="s">
        <v>1479</v>
      </c>
      <c r="M192" s="19">
        <f>SUMIFS(Topics!$F:$F,Topics!$B:$B,J192)</f>
        <v>12</v>
      </c>
      <c r="N192" s="19">
        <f>SUMIFS(Topics!$G:$G,Topics!$B:$B,J192)</f>
        <v>4</v>
      </c>
      <c r="O192" s="17" t="s">
        <v>1480</v>
      </c>
      <c r="P192" s="17" t="s">
        <v>1472</v>
      </c>
      <c r="Q192" s="18" t="s">
        <v>1473</v>
      </c>
      <c r="R192" s="17" t="s">
        <v>1481</v>
      </c>
      <c r="S192" s="18" t="s">
        <v>1482</v>
      </c>
      <c r="T192" s="20">
        <f>IFERROR(INDEX(P6_Export!$C:$C,MATCH(B192,P6_Export!$A:$A,0)),"")</f>
        <v>46454.333333333343</v>
      </c>
      <c r="U192" s="19">
        <f>IFERROR(INDEX(P6_Export!$E:$E,MATCH(B192,P6_Export!$A:$A,0)),"")</f>
        <v>175</v>
      </c>
    </row>
    <row r="193" spans="1:21" ht="18" x14ac:dyDescent="0.25">
      <c r="A193" s="14">
        <v>189</v>
      </c>
      <c r="B193" s="14" t="s">
        <v>1483</v>
      </c>
      <c r="C193" s="14" t="s">
        <v>1444</v>
      </c>
      <c r="D193" s="5" t="s">
        <v>1445</v>
      </c>
      <c r="E193" s="5" t="s">
        <v>1484</v>
      </c>
      <c r="F193" s="5" t="s">
        <v>1485</v>
      </c>
      <c r="G193" s="14" t="s">
        <v>298</v>
      </c>
      <c r="H193" s="5" t="s">
        <v>299</v>
      </c>
      <c r="I193" s="14" t="s">
        <v>61</v>
      </c>
      <c r="J193" s="5" t="s">
        <v>1486</v>
      </c>
      <c r="K193" s="5" t="s">
        <v>1487</v>
      </c>
      <c r="L193" s="5" t="s">
        <v>1488</v>
      </c>
      <c r="M193" s="15">
        <f>SUMIFS(Topics!$F:$F,Topics!$B:$B,J193)</f>
        <v>4</v>
      </c>
      <c r="N193" s="15">
        <f>SUMIFS(Topics!$G:$G,Topics!$B:$B,J193)</f>
        <v>2</v>
      </c>
      <c r="O193" s="14" t="s">
        <v>1489</v>
      </c>
      <c r="P193" s="14" t="s">
        <v>1481</v>
      </c>
      <c r="Q193" s="5" t="s">
        <v>1482</v>
      </c>
      <c r="R193" s="14" t="s">
        <v>1490</v>
      </c>
      <c r="S193" s="5" t="s">
        <v>1491</v>
      </c>
      <c r="T193" s="16">
        <f>IFERROR(INDEX(P6_Export!$C:$C,MATCH(B193,P6_Export!$A:$A,0)),"")</f>
        <v>46462.333333333343</v>
      </c>
      <c r="U193" s="15">
        <f>IFERROR(INDEX(P6_Export!$E:$E,MATCH(B193,P6_Export!$A:$A,0)),"")</f>
        <v>175</v>
      </c>
    </row>
    <row r="194" spans="1:21" ht="54" x14ac:dyDescent="0.25">
      <c r="A194" s="17">
        <v>190</v>
      </c>
      <c r="B194" s="17" t="s">
        <v>1492</v>
      </c>
      <c r="C194" s="17" t="s">
        <v>1444</v>
      </c>
      <c r="D194" s="18" t="s">
        <v>1445</v>
      </c>
      <c r="E194" s="18" t="s">
        <v>1493</v>
      </c>
      <c r="F194" s="18" t="s">
        <v>1494</v>
      </c>
      <c r="G194" s="17" t="s">
        <v>298</v>
      </c>
      <c r="H194" s="18" t="s">
        <v>299</v>
      </c>
      <c r="I194" s="17" t="s">
        <v>61</v>
      </c>
      <c r="J194" s="18" t="s">
        <v>1495</v>
      </c>
      <c r="K194" s="18" t="s">
        <v>1496</v>
      </c>
      <c r="L194" s="18" t="s">
        <v>1488</v>
      </c>
      <c r="M194" s="19">
        <f>SUMIFS(Topics!$F:$F,Topics!$B:$B,J194)</f>
        <v>8</v>
      </c>
      <c r="N194" s="19">
        <f>SUMIFS(Topics!$G:$G,Topics!$B:$B,J194)</f>
        <v>3</v>
      </c>
      <c r="O194" s="17" t="s">
        <v>1497</v>
      </c>
      <c r="P194" s="17" t="s">
        <v>1490</v>
      </c>
      <c r="Q194" s="18" t="s">
        <v>1491</v>
      </c>
      <c r="R194" s="17" t="s">
        <v>1498</v>
      </c>
      <c r="S194" s="18" t="s">
        <v>1499</v>
      </c>
      <c r="T194" s="20">
        <f>IFERROR(INDEX(P6_Export!$C:$C,MATCH(B194,P6_Export!$A:$A,0)),"")</f>
        <v>46467.333333333343</v>
      </c>
      <c r="U194" s="19">
        <f>IFERROR(INDEX(P6_Export!$E:$E,MATCH(B194,P6_Export!$A:$A,0)),"")</f>
        <v>175</v>
      </c>
    </row>
    <row r="195" spans="1:21" ht="36" x14ac:dyDescent="0.25">
      <c r="A195" s="14">
        <v>191</v>
      </c>
      <c r="B195" s="14" t="s">
        <v>1500</v>
      </c>
      <c r="C195" s="14" t="s">
        <v>1444</v>
      </c>
      <c r="D195" s="5" t="s">
        <v>1445</v>
      </c>
      <c r="E195" s="5" t="s">
        <v>1501</v>
      </c>
      <c r="F195" s="5" t="s">
        <v>1502</v>
      </c>
      <c r="G195" s="14" t="s">
        <v>298</v>
      </c>
      <c r="H195" s="5" t="s">
        <v>299</v>
      </c>
      <c r="I195" s="14" t="s">
        <v>61</v>
      </c>
      <c r="J195" s="5" t="s">
        <v>1503</v>
      </c>
      <c r="K195" s="5" t="s">
        <v>1504</v>
      </c>
      <c r="L195" s="5" t="s">
        <v>1505</v>
      </c>
      <c r="M195" s="15">
        <f>SUMIFS(Topics!$F:$F,Topics!$B:$B,J195)</f>
        <v>23</v>
      </c>
      <c r="N195" s="15">
        <f>SUMIFS(Topics!$G:$G,Topics!$B:$B,J195)</f>
        <v>5</v>
      </c>
      <c r="O195" s="14" t="s">
        <v>1506</v>
      </c>
      <c r="P195" s="14" t="s">
        <v>1507</v>
      </c>
      <c r="Q195" s="5" t="s">
        <v>1508</v>
      </c>
      <c r="R195" s="14" t="s">
        <v>1509</v>
      </c>
      <c r="S195" s="5" t="s">
        <v>1510</v>
      </c>
      <c r="T195" s="16">
        <f>IFERROR(INDEX(P6_Export!$C:$C,MATCH(B195,P6_Export!$A:$A,0)),"")</f>
        <v>46474.333333333343</v>
      </c>
      <c r="U195" s="15">
        <f>IFERROR(INDEX(P6_Export!$E:$E,MATCH(B195,P6_Export!$A:$A,0)),"")</f>
        <v>175</v>
      </c>
    </row>
    <row r="196" spans="1:21" ht="36" x14ac:dyDescent="0.25">
      <c r="A196" s="17">
        <v>192</v>
      </c>
      <c r="B196" s="17" t="s">
        <v>1511</v>
      </c>
      <c r="C196" s="17" t="s">
        <v>1444</v>
      </c>
      <c r="D196" s="18" t="s">
        <v>1445</v>
      </c>
      <c r="E196" s="18" t="s">
        <v>1512</v>
      </c>
      <c r="F196" s="18" t="s">
        <v>1513</v>
      </c>
      <c r="G196" s="17" t="s">
        <v>438</v>
      </c>
      <c r="H196" s="18" t="s">
        <v>439</v>
      </c>
      <c r="I196" s="17" t="s">
        <v>61</v>
      </c>
      <c r="J196" s="18" t="s">
        <v>1514</v>
      </c>
      <c r="K196" s="18" t="s">
        <v>1515</v>
      </c>
      <c r="L196" s="18" t="s">
        <v>1516</v>
      </c>
      <c r="M196" s="19">
        <f>SUMIFS(Topics!$F:$F,Topics!$B:$B,J196)</f>
        <v>43</v>
      </c>
      <c r="N196" s="19">
        <f>SUMIFS(Topics!$G:$G,Topics!$B:$B,J196)</f>
        <v>7</v>
      </c>
      <c r="O196" s="17" t="s">
        <v>1517</v>
      </c>
      <c r="P196" s="17" t="s">
        <v>1518</v>
      </c>
      <c r="Q196" s="18" t="s">
        <v>1519</v>
      </c>
      <c r="R196" s="17" t="s">
        <v>1520</v>
      </c>
      <c r="S196" s="18" t="s">
        <v>1521</v>
      </c>
      <c r="T196" s="20">
        <f>IFERROR(INDEX(P6_Export!$C:$C,MATCH(B196,P6_Export!$A:$A,0)),"")</f>
        <v>46474.333333333343</v>
      </c>
      <c r="U196" s="19">
        <f>IFERROR(INDEX(P6_Export!$E:$E,MATCH(B196,P6_Export!$A:$A,0)),"")</f>
        <v>175</v>
      </c>
    </row>
    <row r="197" spans="1:21" ht="18" x14ac:dyDescent="0.25">
      <c r="A197" s="14">
        <v>193</v>
      </c>
      <c r="B197" s="14" t="s">
        <v>1522</v>
      </c>
      <c r="C197" s="14" t="s">
        <v>1444</v>
      </c>
      <c r="D197" s="5" t="s">
        <v>1445</v>
      </c>
      <c r="E197" s="5" t="s">
        <v>1523</v>
      </c>
      <c r="F197" s="5" t="s">
        <v>1524</v>
      </c>
      <c r="G197" s="14" t="s">
        <v>438</v>
      </c>
      <c r="H197" s="5" t="s">
        <v>439</v>
      </c>
      <c r="I197" s="14" t="s">
        <v>61</v>
      </c>
      <c r="J197" s="5" t="s">
        <v>1525</v>
      </c>
      <c r="K197" s="5" t="s">
        <v>1526</v>
      </c>
      <c r="L197" s="5" t="s">
        <v>1527</v>
      </c>
      <c r="M197" s="15">
        <f>SUMIFS(Topics!$F:$F,Topics!$B:$B,J197)</f>
        <v>8</v>
      </c>
      <c r="N197" s="15">
        <f>SUMIFS(Topics!$G:$G,Topics!$B:$B,J197)</f>
        <v>4</v>
      </c>
      <c r="O197" s="14" t="s">
        <v>1528</v>
      </c>
      <c r="P197" s="14" t="s">
        <v>1529</v>
      </c>
      <c r="Q197" s="5" t="s">
        <v>1530</v>
      </c>
      <c r="R197" s="14" t="s">
        <v>925</v>
      </c>
      <c r="S197" s="5" t="s">
        <v>926</v>
      </c>
      <c r="T197" s="16">
        <f>IFERROR(INDEX(P6_Export!$C:$C,MATCH(B197,P6_Export!$A:$A,0)),"")</f>
        <v>46481.333333333343</v>
      </c>
      <c r="U197" s="15">
        <f>IFERROR(INDEX(P6_Export!$E:$E,MATCH(B197,P6_Export!$A:$A,0)),"")</f>
        <v>179</v>
      </c>
    </row>
    <row r="198" spans="1:21" ht="18" x14ac:dyDescent="0.25">
      <c r="A198" s="17">
        <v>194</v>
      </c>
      <c r="B198" s="17" t="s">
        <v>1531</v>
      </c>
      <c r="C198" s="17" t="s">
        <v>1444</v>
      </c>
      <c r="D198" s="18" t="s">
        <v>1445</v>
      </c>
      <c r="E198" s="18" t="s">
        <v>1532</v>
      </c>
      <c r="F198" s="18" t="s">
        <v>1533</v>
      </c>
      <c r="G198" s="17" t="s">
        <v>438</v>
      </c>
      <c r="H198" s="18" t="s">
        <v>439</v>
      </c>
      <c r="I198" s="17" t="s">
        <v>61</v>
      </c>
      <c r="J198" s="18" t="s">
        <v>1534</v>
      </c>
      <c r="K198" s="18" t="s">
        <v>1535</v>
      </c>
      <c r="L198" s="18" t="s">
        <v>1536</v>
      </c>
      <c r="M198" s="19">
        <f>SUMIFS(Topics!$F:$F,Topics!$B:$B,J198)</f>
        <v>12</v>
      </c>
      <c r="N198" s="19">
        <f>SUMIFS(Topics!$G:$G,Topics!$B:$B,J198)</f>
        <v>2</v>
      </c>
      <c r="O198" s="17" t="s">
        <v>1537</v>
      </c>
      <c r="P198" s="17" t="s">
        <v>1538</v>
      </c>
      <c r="Q198" s="18" t="s">
        <v>1539</v>
      </c>
      <c r="R198" s="17" t="s">
        <v>925</v>
      </c>
      <c r="S198" s="18" t="s">
        <v>926</v>
      </c>
      <c r="T198" s="20">
        <f>IFERROR(INDEX(P6_Export!$C:$C,MATCH(B198,P6_Export!$A:$A,0)),"")</f>
        <v>46478.333333333343</v>
      </c>
      <c r="U198" s="19">
        <f>IFERROR(INDEX(P6_Export!$E:$E,MATCH(B198,P6_Export!$A:$A,0)),"")</f>
        <v>181</v>
      </c>
    </row>
    <row r="199" spans="1:21" ht="36" x14ac:dyDescent="0.25">
      <c r="A199" s="14">
        <v>195</v>
      </c>
      <c r="B199" s="14" t="s">
        <v>1540</v>
      </c>
      <c r="C199" s="14" t="s">
        <v>1444</v>
      </c>
      <c r="D199" s="5" t="s">
        <v>1445</v>
      </c>
      <c r="E199" s="5" t="s">
        <v>1541</v>
      </c>
      <c r="F199" s="5" t="s">
        <v>1542</v>
      </c>
      <c r="G199" s="14" t="s">
        <v>1543</v>
      </c>
      <c r="H199" s="5" t="s">
        <v>1544</v>
      </c>
      <c r="I199" s="14" t="s">
        <v>61</v>
      </c>
      <c r="J199" s="5" t="s">
        <v>1545</v>
      </c>
      <c r="K199" s="5" t="s">
        <v>1546</v>
      </c>
      <c r="L199" s="5" t="s">
        <v>1547</v>
      </c>
      <c r="M199" s="15">
        <f>SUMIFS(Topics!$F:$F,Topics!$B:$B,J199)</f>
        <v>14</v>
      </c>
      <c r="N199" s="15">
        <f>SUMIFS(Topics!$G:$G,Topics!$B:$B,J199)</f>
        <v>3</v>
      </c>
      <c r="O199" s="14" t="s">
        <v>1548</v>
      </c>
      <c r="P199" s="14" t="s">
        <v>1509</v>
      </c>
      <c r="Q199" s="5" t="s">
        <v>1510</v>
      </c>
      <c r="R199" s="14" t="s">
        <v>1549</v>
      </c>
      <c r="S199" s="5" t="s">
        <v>1550</v>
      </c>
      <c r="T199" s="16">
        <f>IFERROR(INDEX(P6_Export!$C:$C,MATCH(B199,P6_Export!$A:$A,0)),"")</f>
        <v>46480.333333333343</v>
      </c>
      <c r="U199" s="15">
        <f>IFERROR(INDEX(P6_Export!$E:$E,MATCH(B199,P6_Export!$A:$A,0)),"")</f>
        <v>175</v>
      </c>
    </row>
    <row r="200" spans="1:21" ht="36" x14ac:dyDescent="0.25">
      <c r="A200" s="17">
        <v>196</v>
      </c>
      <c r="B200" s="17" t="s">
        <v>1551</v>
      </c>
      <c r="C200" s="17" t="s">
        <v>1444</v>
      </c>
      <c r="D200" s="18" t="s">
        <v>1445</v>
      </c>
      <c r="E200" s="18" t="s">
        <v>1552</v>
      </c>
      <c r="F200" s="18" t="s">
        <v>1553</v>
      </c>
      <c r="G200" s="17" t="s">
        <v>1543</v>
      </c>
      <c r="H200" s="18" t="s">
        <v>1544</v>
      </c>
      <c r="I200" s="17" t="s">
        <v>61</v>
      </c>
      <c r="J200" s="18" t="s">
        <v>1554</v>
      </c>
      <c r="K200" s="18" t="s">
        <v>1555</v>
      </c>
      <c r="L200" s="18" t="s">
        <v>1556</v>
      </c>
      <c r="M200" s="19">
        <f>SUMIFS(Topics!$F:$F,Topics!$B:$B,J200)</f>
        <v>9</v>
      </c>
      <c r="N200" s="19">
        <f>SUMIFS(Topics!$G:$G,Topics!$B:$B,J200)</f>
        <v>1</v>
      </c>
      <c r="O200" s="17" t="s">
        <v>1557</v>
      </c>
      <c r="P200" s="17" t="s">
        <v>1558</v>
      </c>
      <c r="Q200" s="18" t="s">
        <v>1559</v>
      </c>
      <c r="R200" s="17" t="s">
        <v>914</v>
      </c>
      <c r="S200" s="18" t="s">
        <v>915</v>
      </c>
      <c r="T200" s="20">
        <f>IFERROR(INDEX(P6_Export!$C:$C,MATCH(B200,P6_Export!$A:$A,0)),"")</f>
        <v>46490.333333333343</v>
      </c>
      <c r="U200" s="19">
        <f>IFERROR(INDEX(P6_Export!$E:$E,MATCH(B200,P6_Export!$A:$A,0)),"")</f>
        <v>175</v>
      </c>
    </row>
    <row r="201" spans="1:21" ht="36" x14ac:dyDescent="0.25">
      <c r="A201" s="14">
        <v>197</v>
      </c>
      <c r="B201" s="14" t="s">
        <v>1560</v>
      </c>
      <c r="C201" s="14" t="s">
        <v>1444</v>
      </c>
      <c r="D201" s="5" t="s">
        <v>1445</v>
      </c>
      <c r="E201" s="5" t="s">
        <v>1561</v>
      </c>
      <c r="F201" s="5" t="s">
        <v>1562</v>
      </c>
      <c r="G201" s="14" t="s">
        <v>1543</v>
      </c>
      <c r="H201" s="5" t="s">
        <v>1544</v>
      </c>
      <c r="I201" s="14" t="s">
        <v>61</v>
      </c>
      <c r="J201" s="5" t="s">
        <v>1563</v>
      </c>
      <c r="K201" s="5" t="s">
        <v>1564</v>
      </c>
      <c r="L201" s="5" t="s">
        <v>1565</v>
      </c>
      <c r="M201" s="15">
        <f>SUMIFS(Topics!$F:$F,Topics!$B:$B,J201)</f>
        <v>15</v>
      </c>
      <c r="N201" s="15">
        <f>SUMIFS(Topics!$G:$G,Topics!$B:$B,J201)</f>
        <v>2</v>
      </c>
      <c r="O201" s="14" t="s">
        <v>1566</v>
      </c>
      <c r="P201" s="14" t="s">
        <v>1567</v>
      </c>
      <c r="Q201" s="5" t="s">
        <v>1568</v>
      </c>
      <c r="R201" s="14" t="s">
        <v>914</v>
      </c>
      <c r="S201" s="5" t="s">
        <v>915</v>
      </c>
      <c r="T201" s="16">
        <f>IFERROR(INDEX(P6_Export!$C:$C,MATCH(B201,P6_Export!$A:$A,0)),"")</f>
        <v>46485.333333333343</v>
      </c>
      <c r="U201" s="15">
        <f>IFERROR(INDEX(P6_Export!$E:$E,MATCH(B201,P6_Export!$A:$A,0)),"")</f>
        <v>179</v>
      </c>
    </row>
    <row r="202" spans="1:21" ht="72" x14ac:dyDescent="0.25">
      <c r="A202" s="17">
        <v>198</v>
      </c>
      <c r="B202" s="17" t="s">
        <v>1569</v>
      </c>
      <c r="C202" s="17" t="s">
        <v>1444</v>
      </c>
      <c r="D202" s="18" t="s">
        <v>1445</v>
      </c>
      <c r="E202" s="18" t="s">
        <v>1570</v>
      </c>
      <c r="F202" s="18" t="s">
        <v>1571</v>
      </c>
      <c r="G202" s="17" t="s">
        <v>856</v>
      </c>
      <c r="H202" s="18" t="s">
        <v>857</v>
      </c>
      <c r="I202" s="17" t="s">
        <v>61</v>
      </c>
      <c r="J202" s="18" t="s">
        <v>1572</v>
      </c>
      <c r="K202" s="18" t="s">
        <v>1573</v>
      </c>
      <c r="L202" s="18" t="s">
        <v>1574</v>
      </c>
      <c r="M202" s="19">
        <f>SUMIFS(Topics!$F:$F,Topics!$B:$B,J202)</f>
        <v>39</v>
      </c>
      <c r="N202" s="19">
        <f>SUMIFS(Topics!$G:$G,Topics!$B:$B,J202)</f>
        <v>6</v>
      </c>
      <c r="O202" s="17" t="s">
        <v>1575</v>
      </c>
      <c r="P202" s="17" t="s">
        <v>1576</v>
      </c>
      <c r="Q202" s="18" t="s">
        <v>1577</v>
      </c>
      <c r="R202" s="17" t="s">
        <v>1578</v>
      </c>
      <c r="S202" s="18" t="s">
        <v>1579</v>
      </c>
      <c r="T202" s="20">
        <f>IFERROR(INDEX(P6_Export!$C:$C,MATCH(B202,P6_Export!$A:$A,0)),"")</f>
        <v>46662.333333333343</v>
      </c>
      <c r="U202" s="19">
        <f>IFERROR(INDEX(P6_Export!$E:$E,MATCH(B202,P6_Export!$A:$A,0)),"")</f>
        <v>25</v>
      </c>
    </row>
    <row r="203" spans="1:21" ht="18" x14ac:dyDescent="0.25">
      <c r="A203" s="14">
        <v>199</v>
      </c>
      <c r="B203" s="14" t="s">
        <v>1580</v>
      </c>
      <c r="C203" s="14" t="s">
        <v>1444</v>
      </c>
      <c r="D203" s="5" t="s">
        <v>1445</v>
      </c>
      <c r="E203" s="5" t="s">
        <v>1581</v>
      </c>
      <c r="F203" s="5" t="s">
        <v>1582</v>
      </c>
      <c r="G203" s="14" t="s">
        <v>796</v>
      </c>
      <c r="H203" s="5" t="s">
        <v>797</v>
      </c>
      <c r="I203" s="14" t="s">
        <v>61</v>
      </c>
      <c r="J203" s="5" t="s">
        <v>1583</v>
      </c>
      <c r="K203" s="5" t="s">
        <v>1584</v>
      </c>
      <c r="L203" s="5" t="s">
        <v>1585</v>
      </c>
      <c r="M203" s="15">
        <f>SUMIFS(Topics!$F:$F,Topics!$B:$B,J203)</f>
        <v>13</v>
      </c>
      <c r="N203" s="15">
        <f>SUMIFS(Topics!$G:$G,Topics!$B:$B,J203)</f>
        <v>1</v>
      </c>
      <c r="O203" s="14" t="s">
        <v>1586</v>
      </c>
      <c r="P203" s="14" t="s">
        <v>1587</v>
      </c>
      <c r="Q203" s="5" t="s">
        <v>1588</v>
      </c>
      <c r="R203" s="14" t="s">
        <v>914</v>
      </c>
      <c r="S203" s="5" t="s">
        <v>915</v>
      </c>
      <c r="T203" s="16">
        <f>IFERROR(INDEX(P6_Export!$C:$C,MATCH(B203,P6_Export!$A:$A,0)),"")</f>
        <v>46649.333333333343</v>
      </c>
      <c r="U203" s="15">
        <f>IFERROR(INDEX(P6_Export!$E:$E,MATCH(B203,P6_Export!$A:$A,0)),"")</f>
        <v>44</v>
      </c>
    </row>
    <row r="204" spans="1:21" ht="36" x14ac:dyDescent="0.25">
      <c r="A204" s="17">
        <v>200</v>
      </c>
      <c r="B204" s="17" t="s">
        <v>1589</v>
      </c>
      <c r="C204" s="17" t="s">
        <v>1444</v>
      </c>
      <c r="D204" s="18" t="s">
        <v>1445</v>
      </c>
      <c r="E204" s="18" t="s">
        <v>1590</v>
      </c>
      <c r="F204" s="18" t="s">
        <v>1591</v>
      </c>
      <c r="G204" s="17" t="s">
        <v>879</v>
      </c>
      <c r="H204" s="18" t="s">
        <v>880</v>
      </c>
      <c r="I204" s="17" t="s">
        <v>61</v>
      </c>
      <c r="J204" s="18" t="s">
        <v>1592</v>
      </c>
      <c r="K204" s="18" t="s">
        <v>1593</v>
      </c>
      <c r="L204" s="18" t="s">
        <v>1594</v>
      </c>
      <c r="M204" s="19">
        <f>SUMIFS(Topics!$F:$F,Topics!$B:$B,J204)</f>
        <v>15</v>
      </c>
      <c r="N204" s="19">
        <f>SUMIFS(Topics!$G:$G,Topics!$B:$B,J204)</f>
        <v>3</v>
      </c>
      <c r="O204" s="17" t="s">
        <v>1595</v>
      </c>
      <c r="P204" s="17" t="s">
        <v>1578</v>
      </c>
      <c r="Q204" s="18" t="s">
        <v>1579</v>
      </c>
      <c r="R204" s="17" t="s">
        <v>914</v>
      </c>
      <c r="S204" s="18" t="s">
        <v>915</v>
      </c>
      <c r="T204" s="20">
        <f>IFERROR(INDEX(P6_Export!$C:$C,MATCH(B204,P6_Export!$A:$A,0)),"")</f>
        <v>46672.333333333343</v>
      </c>
      <c r="U204" s="19">
        <f>IFERROR(INDEX(P6_Export!$E:$E,MATCH(B204,P6_Export!$A:$A,0)),"")</f>
        <v>25</v>
      </c>
    </row>
    <row r="205" spans="1:21" ht="36" x14ac:dyDescent="0.25">
      <c r="A205" s="14">
        <v>201</v>
      </c>
      <c r="B205" s="14" t="s">
        <v>1596</v>
      </c>
      <c r="C205" s="14" t="s">
        <v>1444</v>
      </c>
      <c r="D205" s="5" t="s">
        <v>1445</v>
      </c>
      <c r="E205" s="5" t="s">
        <v>1597</v>
      </c>
      <c r="F205" s="5" t="s">
        <v>1598</v>
      </c>
      <c r="G205" s="14" t="s">
        <v>879</v>
      </c>
      <c r="H205" s="5" t="s">
        <v>880</v>
      </c>
      <c r="I205" s="14" t="s">
        <v>61</v>
      </c>
      <c r="J205" s="5" t="s">
        <v>1599</v>
      </c>
      <c r="K205" s="5" t="s">
        <v>1600</v>
      </c>
      <c r="L205" s="5" t="s">
        <v>1601</v>
      </c>
      <c r="M205" s="15">
        <f>SUMIFS(Topics!$F:$F,Topics!$B:$B,J205)</f>
        <v>10</v>
      </c>
      <c r="N205" s="15">
        <f>SUMIFS(Topics!$G:$G,Topics!$B:$B,J205)</f>
        <v>1</v>
      </c>
      <c r="O205" s="14" t="s">
        <v>1602</v>
      </c>
      <c r="P205" s="14" t="s">
        <v>1603</v>
      </c>
      <c r="Q205" s="5" t="s">
        <v>1604</v>
      </c>
      <c r="R205" s="14" t="s">
        <v>914</v>
      </c>
      <c r="S205" s="5" t="s">
        <v>915</v>
      </c>
      <c r="T205" s="16">
        <f>IFERROR(INDEX(P6_Export!$C:$C,MATCH(B205,P6_Export!$A:$A,0)),"")</f>
        <v>46683.333333333343</v>
      </c>
      <c r="U205" s="15">
        <f>IFERROR(INDEX(P6_Export!$E:$E,MATCH(B205,P6_Export!$A:$A,0)),"")</f>
        <v>16</v>
      </c>
    </row>
    <row r="206" spans="1:21" ht="36" x14ac:dyDescent="0.25">
      <c r="A206" s="17">
        <v>202</v>
      </c>
      <c r="B206" s="17" t="s">
        <v>1605</v>
      </c>
      <c r="C206" s="17" t="s">
        <v>1606</v>
      </c>
      <c r="D206" s="18" t="s">
        <v>1607</v>
      </c>
      <c r="E206" s="18" t="s">
        <v>1608</v>
      </c>
      <c r="F206" s="18" t="s">
        <v>1609</v>
      </c>
      <c r="G206" s="17" t="s">
        <v>1610</v>
      </c>
      <c r="H206" s="18" t="s">
        <v>1611</v>
      </c>
      <c r="I206" s="17" t="s">
        <v>61</v>
      </c>
      <c r="J206" s="18" t="s">
        <v>1612</v>
      </c>
      <c r="K206" s="18" t="s">
        <v>1613</v>
      </c>
      <c r="L206" s="18" t="s">
        <v>1614</v>
      </c>
      <c r="M206" s="19">
        <f>SUMIFS(Topics!$F:$F,Topics!$B:$B,J206)</f>
        <v>23</v>
      </c>
      <c r="N206" s="19">
        <f>SUMIFS(Topics!$G:$G,Topics!$B:$B,J206)</f>
        <v>3</v>
      </c>
      <c r="O206" s="17" t="s">
        <v>1615</v>
      </c>
      <c r="P206" s="17" t="s">
        <v>925</v>
      </c>
      <c r="Q206" s="18" t="s">
        <v>926</v>
      </c>
      <c r="R206" s="17" t="s">
        <v>1616</v>
      </c>
      <c r="S206" s="18" t="s">
        <v>1617</v>
      </c>
      <c r="T206" s="20">
        <f>IFERROR(INDEX(P6_Export!$C:$C,MATCH(B206,P6_Export!$A:$A,0)),"")</f>
        <v>46709.333333333343</v>
      </c>
      <c r="U206" s="19">
        <f>IFERROR(INDEX(P6_Export!$E:$E,MATCH(B206,P6_Export!$A:$A,0)),"")</f>
        <v>0</v>
      </c>
    </row>
    <row r="207" spans="1:21" ht="36" x14ac:dyDescent="0.25">
      <c r="A207" s="14">
        <v>203</v>
      </c>
      <c r="B207" s="14" t="s">
        <v>1618</v>
      </c>
      <c r="C207" s="14" t="s">
        <v>1606</v>
      </c>
      <c r="D207" s="5" t="s">
        <v>1607</v>
      </c>
      <c r="E207" s="5" t="s">
        <v>1619</v>
      </c>
      <c r="F207" s="5" t="s">
        <v>1620</v>
      </c>
      <c r="G207" s="14" t="s">
        <v>1610</v>
      </c>
      <c r="H207" s="5" t="s">
        <v>1611</v>
      </c>
      <c r="I207" s="14" t="s">
        <v>61</v>
      </c>
      <c r="J207" s="5" t="s">
        <v>1621</v>
      </c>
      <c r="K207" s="5" t="s">
        <v>1622</v>
      </c>
      <c r="L207" s="5" t="s">
        <v>1623</v>
      </c>
      <c r="M207" s="15">
        <f>SUMIFS(Topics!$F:$F,Topics!$B:$B,J207)</f>
        <v>16</v>
      </c>
      <c r="N207" s="15">
        <f>SUMIFS(Topics!$G:$G,Topics!$B:$B,J207)</f>
        <v>3</v>
      </c>
      <c r="O207" s="14" t="s">
        <v>1624</v>
      </c>
      <c r="P207" s="14" t="s">
        <v>925</v>
      </c>
      <c r="Q207" s="5" t="s">
        <v>926</v>
      </c>
      <c r="R207" s="14" t="s">
        <v>1616</v>
      </c>
      <c r="S207" s="5" t="s">
        <v>1617</v>
      </c>
      <c r="T207" s="16">
        <f>IFERROR(INDEX(P6_Export!$C:$C,MATCH(B207,P6_Export!$A:$A,0)),"")</f>
        <v>46709.333333333343</v>
      </c>
      <c r="U207" s="15">
        <f>IFERROR(INDEX(P6_Export!$E:$E,MATCH(B207,P6_Export!$A:$A,0)),"")</f>
        <v>0</v>
      </c>
    </row>
    <row r="208" spans="1:21" ht="36" x14ac:dyDescent="0.25">
      <c r="A208" s="17">
        <v>204</v>
      </c>
      <c r="B208" s="17" t="s">
        <v>1625</v>
      </c>
      <c r="C208" s="17" t="s">
        <v>1606</v>
      </c>
      <c r="D208" s="18" t="s">
        <v>1607</v>
      </c>
      <c r="E208" s="18" t="s">
        <v>1626</v>
      </c>
      <c r="F208" s="18" t="s">
        <v>1627</v>
      </c>
      <c r="G208" s="17" t="s">
        <v>1610</v>
      </c>
      <c r="H208" s="18" t="s">
        <v>1611</v>
      </c>
      <c r="I208" s="17" t="s">
        <v>61</v>
      </c>
      <c r="J208" s="18" t="s">
        <v>1628</v>
      </c>
      <c r="K208" s="18" t="s">
        <v>1629</v>
      </c>
      <c r="L208" s="18" t="s">
        <v>1623</v>
      </c>
      <c r="M208" s="19">
        <f>SUMIFS(Topics!$F:$F,Topics!$B:$B,J208)</f>
        <v>18</v>
      </c>
      <c r="N208" s="19">
        <f>SUMIFS(Topics!$G:$G,Topics!$B:$B,J208)</f>
        <v>1</v>
      </c>
      <c r="O208" s="17" t="s">
        <v>1630</v>
      </c>
      <c r="P208" s="17" t="s">
        <v>925</v>
      </c>
      <c r="Q208" s="18" t="s">
        <v>926</v>
      </c>
      <c r="R208" s="17" t="s">
        <v>1616</v>
      </c>
      <c r="S208" s="18" t="s">
        <v>1617</v>
      </c>
      <c r="T208" s="20">
        <f>IFERROR(INDEX(P6_Export!$C:$C,MATCH(B208,P6_Export!$A:$A,0)),"")</f>
        <v>46709.333333333343</v>
      </c>
      <c r="U208" s="19">
        <f>IFERROR(INDEX(P6_Export!$E:$E,MATCH(B208,P6_Export!$A:$A,0)),"")</f>
        <v>0</v>
      </c>
    </row>
    <row r="209" spans="1:21" ht="36" x14ac:dyDescent="0.25">
      <c r="A209" s="14">
        <v>205</v>
      </c>
      <c r="B209" s="14" t="s">
        <v>1631</v>
      </c>
      <c r="C209" s="14" t="s">
        <v>1606</v>
      </c>
      <c r="D209" s="5" t="s">
        <v>1607</v>
      </c>
      <c r="E209" s="5" t="s">
        <v>1632</v>
      </c>
      <c r="F209" s="5" t="s">
        <v>1633</v>
      </c>
      <c r="G209" s="14" t="s">
        <v>1610</v>
      </c>
      <c r="H209" s="5" t="s">
        <v>1611</v>
      </c>
      <c r="I209" s="14" t="s">
        <v>61</v>
      </c>
      <c r="J209" s="5" t="s">
        <v>1634</v>
      </c>
      <c r="K209" s="5" t="s">
        <v>1635</v>
      </c>
      <c r="L209" s="5" t="s">
        <v>1636</v>
      </c>
      <c r="M209" s="15">
        <f>SUMIFS(Topics!$F:$F,Topics!$B:$B,J209)</f>
        <v>46</v>
      </c>
      <c r="N209" s="15">
        <f>SUMIFS(Topics!$G:$G,Topics!$B:$B,J209)</f>
        <v>12</v>
      </c>
      <c r="O209" s="14" t="s">
        <v>1637</v>
      </c>
      <c r="P209" s="14" t="s">
        <v>925</v>
      </c>
      <c r="Q209" s="5" t="s">
        <v>926</v>
      </c>
      <c r="R209" s="14" t="s">
        <v>1616</v>
      </c>
      <c r="S209" s="5" t="s">
        <v>1617</v>
      </c>
      <c r="T209" s="16">
        <f>IFERROR(INDEX(P6_Export!$C:$C,MATCH(B209,P6_Export!$A:$A,0)),"")</f>
        <v>46709.333333333343</v>
      </c>
      <c r="U209" s="15">
        <f>IFERROR(INDEX(P6_Export!$E:$E,MATCH(B209,P6_Export!$A:$A,0)),"")</f>
        <v>0</v>
      </c>
    </row>
    <row r="210" spans="1:21" ht="36" x14ac:dyDescent="0.25">
      <c r="A210" s="17">
        <v>206</v>
      </c>
      <c r="B210" s="17" t="s">
        <v>1638</v>
      </c>
      <c r="C210" s="17" t="s">
        <v>1606</v>
      </c>
      <c r="D210" s="18" t="s">
        <v>1607</v>
      </c>
      <c r="E210" s="18" t="s">
        <v>1639</v>
      </c>
      <c r="F210" s="18" t="s">
        <v>1640</v>
      </c>
      <c r="G210" s="17" t="s">
        <v>1610</v>
      </c>
      <c r="H210" s="18" t="s">
        <v>1611</v>
      </c>
      <c r="I210" s="17" t="s">
        <v>61</v>
      </c>
      <c r="J210" s="18" t="s">
        <v>1641</v>
      </c>
      <c r="K210" s="18" t="s">
        <v>1642</v>
      </c>
      <c r="L210" s="18" t="s">
        <v>1643</v>
      </c>
      <c r="M210" s="19">
        <f>SUMIFS(Topics!$F:$F,Topics!$B:$B,J210)</f>
        <v>20</v>
      </c>
      <c r="N210" s="19">
        <f>SUMIFS(Topics!$G:$G,Topics!$B:$B,J210)</f>
        <v>7</v>
      </c>
      <c r="O210" s="17" t="s">
        <v>1644</v>
      </c>
      <c r="P210" s="17" t="s">
        <v>925</v>
      </c>
      <c r="Q210" s="18" t="s">
        <v>926</v>
      </c>
      <c r="R210" s="17" t="s">
        <v>1616</v>
      </c>
      <c r="S210" s="18" t="s">
        <v>1617</v>
      </c>
      <c r="T210" s="20">
        <f>IFERROR(INDEX(P6_Export!$C:$C,MATCH(B210,P6_Export!$A:$A,0)),"")</f>
        <v>46709.333333333343</v>
      </c>
      <c r="U210" s="19">
        <f>IFERROR(INDEX(P6_Export!$E:$E,MATCH(B210,P6_Export!$A:$A,0)),"")</f>
        <v>0</v>
      </c>
    </row>
    <row r="211" spans="1:21" ht="36" x14ac:dyDescent="0.25">
      <c r="A211" s="14">
        <v>207</v>
      </c>
      <c r="B211" s="14" t="s">
        <v>1645</v>
      </c>
      <c r="C211" s="14" t="s">
        <v>1606</v>
      </c>
      <c r="D211" s="5" t="s">
        <v>1607</v>
      </c>
      <c r="E211" s="5" t="s">
        <v>1646</v>
      </c>
      <c r="F211" s="5" t="s">
        <v>1647</v>
      </c>
      <c r="G211" s="14" t="s">
        <v>1610</v>
      </c>
      <c r="H211" s="5" t="s">
        <v>1611</v>
      </c>
      <c r="I211" s="14" t="s">
        <v>61</v>
      </c>
      <c r="J211" s="5" t="s">
        <v>1648</v>
      </c>
      <c r="K211" s="5" t="s">
        <v>1649</v>
      </c>
      <c r="L211" s="5" t="s">
        <v>1643</v>
      </c>
      <c r="M211" s="15">
        <f>SUMIFS(Topics!$F:$F,Topics!$B:$B,J211)</f>
        <v>3</v>
      </c>
      <c r="N211" s="15">
        <f>SUMIFS(Topics!$G:$G,Topics!$B:$B,J211)</f>
        <v>1</v>
      </c>
      <c r="O211" s="14" t="s">
        <v>1650</v>
      </c>
      <c r="P211" s="14" t="s">
        <v>925</v>
      </c>
      <c r="Q211" s="5" t="s">
        <v>926</v>
      </c>
      <c r="R211" s="14" t="s">
        <v>1616</v>
      </c>
      <c r="S211" s="5" t="s">
        <v>1617</v>
      </c>
      <c r="T211" s="16">
        <f>IFERROR(INDEX(P6_Export!$C:$C,MATCH(B211,P6_Export!$A:$A,0)),"")</f>
        <v>46709.333333333343</v>
      </c>
      <c r="U211" s="15">
        <f>IFERROR(INDEX(P6_Export!$E:$E,MATCH(B211,P6_Export!$A:$A,0)),"")</f>
        <v>0</v>
      </c>
    </row>
    <row r="212" spans="1:21" ht="36" x14ac:dyDescent="0.25">
      <c r="A212" s="17">
        <v>208</v>
      </c>
      <c r="B212" s="17" t="s">
        <v>1651</v>
      </c>
      <c r="C212" s="17" t="s">
        <v>1606</v>
      </c>
      <c r="D212" s="18" t="s">
        <v>1607</v>
      </c>
      <c r="E212" s="18" t="s">
        <v>1652</v>
      </c>
      <c r="F212" s="18" t="s">
        <v>1653</v>
      </c>
      <c r="G212" s="17" t="s">
        <v>1610</v>
      </c>
      <c r="H212" s="18" t="s">
        <v>1611</v>
      </c>
      <c r="I212" s="17" t="s">
        <v>61</v>
      </c>
      <c r="J212" s="18" t="s">
        <v>1654</v>
      </c>
      <c r="K212" s="18" t="s">
        <v>1655</v>
      </c>
      <c r="L212" s="18" t="s">
        <v>1656</v>
      </c>
      <c r="M212" s="19">
        <f>SUMIFS(Topics!$F:$F,Topics!$B:$B,J212)</f>
        <v>45</v>
      </c>
      <c r="N212" s="19">
        <f>SUMIFS(Topics!$G:$G,Topics!$B:$B,J212)</f>
        <v>5</v>
      </c>
      <c r="O212" s="17" t="s">
        <v>1657</v>
      </c>
      <c r="P212" s="17" t="s">
        <v>914</v>
      </c>
      <c r="Q212" s="18" t="s">
        <v>915</v>
      </c>
      <c r="R212" s="17" t="s">
        <v>1616</v>
      </c>
      <c r="S212" s="18" t="s">
        <v>1617</v>
      </c>
      <c r="T212" s="20">
        <f>IFERROR(INDEX(P6_Export!$C:$C,MATCH(B212,P6_Export!$A:$A,0)),"")</f>
        <v>46705.333333333343</v>
      </c>
      <c r="U212" s="19">
        <f>IFERROR(INDEX(P6_Export!$E:$E,MATCH(B212,P6_Export!$A:$A,0)),"")</f>
        <v>4</v>
      </c>
    </row>
    <row r="213" spans="1:21" ht="36" x14ac:dyDescent="0.25">
      <c r="A213" s="14">
        <v>209</v>
      </c>
      <c r="B213" s="14" t="s">
        <v>1658</v>
      </c>
      <c r="C213" s="14" t="s">
        <v>1606</v>
      </c>
      <c r="D213" s="5" t="s">
        <v>1607</v>
      </c>
      <c r="E213" s="5" t="s">
        <v>1659</v>
      </c>
      <c r="F213" s="5" t="s">
        <v>1660</v>
      </c>
      <c r="G213" s="14" t="s">
        <v>1610</v>
      </c>
      <c r="H213" s="5" t="s">
        <v>1611</v>
      </c>
      <c r="I213" s="14" t="s">
        <v>61</v>
      </c>
      <c r="J213" s="5" t="s">
        <v>1661</v>
      </c>
      <c r="K213" s="5" t="s">
        <v>1662</v>
      </c>
      <c r="L213" s="5" t="s">
        <v>1663</v>
      </c>
      <c r="M213" s="15">
        <f>SUMIFS(Topics!$F:$F,Topics!$B:$B,J213)</f>
        <v>27</v>
      </c>
      <c r="N213" s="15">
        <f>SUMIFS(Topics!$G:$G,Topics!$B:$B,J213)</f>
        <v>5</v>
      </c>
      <c r="O213" s="14" t="s">
        <v>1664</v>
      </c>
      <c r="P213" s="14" t="s">
        <v>1616</v>
      </c>
      <c r="Q213" s="5" t="s">
        <v>1617</v>
      </c>
      <c r="R213" s="14" t="s">
        <v>1665</v>
      </c>
      <c r="S213" s="5" t="s">
        <v>1666</v>
      </c>
      <c r="T213" s="16">
        <f>IFERROR(INDEX(P6_Export!$C:$C,MATCH(B213,P6_Export!$A:$A,0)),"")</f>
        <v>46716.333333333343</v>
      </c>
      <c r="U213" s="15">
        <f>IFERROR(INDEX(P6_Export!$E:$E,MATCH(B213,P6_Export!$A:$A,0)),"")</f>
        <v>0</v>
      </c>
    </row>
    <row r="214" spans="1:21" ht="36" x14ac:dyDescent="0.25">
      <c r="A214" s="17">
        <v>210</v>
      </c>
      <c r="B214" s="17" t="s">
        <v>1667</v>
      </c>
      <c r="C214" s="17" t="s">
        <v>1606</v>
      </c>
      <c r="D214" s="18" t="s">
        <v>1607</v>
      </c>
      <c r="E214" s="18" t="s">
        <v>1668</v>
      </c>
      <c r="F214" s="18" t="s">
        <v>1669</v>
      </c>
      <c r="G214" s="17" t="s">
        <v>1610</v>
      </c>
      <c r="H214" s="18" t="s">
        <v>1611</v>
      </c>
      <c r="I214" s="17" t="s">
        <v>61</v>
      </c>
      <c r="J214" s="18" t="s">
        <v>1670</v>
      </c>
      <c r="K214" s="18" t="s">
        <v>1671</v>
      </c>
      <c r="L214" s="18" t="s">
        <v>1672</v>
      </c>
      <c r="M214" s="19">
        <f>SUMIFS(Topics!$F:$F,Topics!$B:$B,J214)</f>
        <v>21</v>
      </c>
      <c r="N214" s="19">
        <f>SUMIFS(Topics!$G:$G,Topics!$B:$B,J214)</f>
        <v>10</v>
      </c>
      <c r="O214" s="17" t="s">
        <v>1673</v>
      </c>
      <c r="P214" s="17" t="s">
        <v>1674</v>
      </c>
      <c r="Q214" s="18" t="s">
        <v>1675</v>
      </c>
      <c r="R214" s="17" t="s">
        <v>1676</v>
      </c>
      <c r="S214" s="18" t="s">
        <v>1677</v>
      </c>
      <c r="T214" s="20">
        <f>IFERROR(INDEX(P6_Export!$C:$C,MATCH(B214,P6_Export!$A:$A,0)),"")</f>
        <v>47094.333333333343</v>
      </c>
      <c r="U214" s="19">
        <f>IFERROR(INDEX(P6_Export!$E:$E,MATCH(B214,P6_Export!$A:$A,0)),"")</f>
        <v>0</v>
      </c>
    </row>
    <row r="215" spans="1:21" ht="54" x14ac:dyDescent="0.25">
      <c r="A215" s="14">
        <v>211</v>
      </c>
      <c r="B215" s="14" t="s">
        <v>1678</v>
      </c>
      <c r="C215" s="14" t="s">
        <v>1679</v>
      </c>
      <c r="D215" s="5" t="s">
        <v>1680</v>
      </c>
      <c r="E215" s="5" t="s">
        <v>1681</v>
      </c>
      <c r="F215" s="5" t="s">
        <v>1682</v>
      </c>
      <c r="G215" s="14" t="s">
        <v>1683</v>
      </c>
      <c r="H215" s="5" t="s">
        <v>1684</v>
      </c>
      <c r="I215" s="14" t="s">
        <v>61</v>
      </c>
      <c r="J215" s="5" t="s">
        <v>1683</v>
      </c>
      <c r="K215" s="5" t="s">
        <v>1685</v>
      </c>
      <c r="L215" s="5" t="s">
        <v>1686</v>
      </c>
      <c r="M215" s="15">
        <f>SUMIFS(Topics!$F:$F,Topics!$B:$B,J215)</f>
        <v>72</v>
      </c>
      <c r="N215" s="15">
        <f>SUMIFS(Topics!$G:$G,Topics!$B:$B,J215)</f>
        <v>31</v>
      </c>
      <c r="O215" s="14" t="s">
        <v>1687</v>
      </c>
      <c r="P215" s="14" t="s">
        <v>1688</v>
      </c>
      <c r="Q215" s="5" t="s">
        <v>1689</v>
      </c>
      <c r="R215" s="14" t="s">
        <v>1665</v>
      </c>
      <c r="S215" s="5" t="s">
        <v>1666</v>
      </c>
      <c r="T215" s="16">
        <f>IFERROR(INDEX(P6_Export!$C:$C,MATCH(B215,P6_Export!$A:$A,0)),"")</f>
        <v>46366.333333333343</v>
      </c>
      <c r="U215" s="15">
        <f>IFERROR(INDEX(P6_Export!$E:$E,MATCH(B215,P6_Export!$A:$A,0)),"")</f>
        <v>289</v>
      </c>
    </row>
    <row r="216" spans="1:21" ht="36" x14ac:dyDescent="0.25">
      <c r="A216" s="17">
        <v>212</v>
      </c>
      <c r="B216" s="17" t="s">
        <v>1690</v>
      </c>
      <c r="C216" s="17" t="s">
        <v>1679</v>
      </c>
      <c r="D216" s="18" t="s">
        <v>1680</v>
      </c>
      <c r="E216" s="18" t="s">
        <v>1691</v>
      </c>
      <c r="F216" s="18" t="s">
        <v>1692</v>
      </c>
      <c r="G216" s="17" t="s">
        <v>1693</v>
      </c>
      <c r="H216" s="18" t="s">
        <v>1694</v>
      </c>
      <c r="I216" s="17" t="s">
        <v>61</v>
      </c>
      <c r="J216" s="18" t="s">
        <v>1695</v>
      </c>
      <c r="K216" s="18" t="s">
        <v>1696</v>
      </c>
      <c r="L216" s="18" t="s">
        <v>1697</v>
      </c>
      <c r="M216" s="19">
        <f>SUMIFS(Topics!$F:$F,Topics!$B:$B,J216)</f>
        <v>24</v>
      </c>
      <c r="N216" s="19">
        <f>SUMIFS(Topics!$G:$G,Topics!$B:$B,J216)</f>
        <v>13</v>
      </c>
      <c r="O216" s="17" t="s">
        <v>1698</v>
      </c>
      <c r="P216" s="17" t="s">
        <v>1699</v>
      </c>
      <c r="Q216" s="18" t="s">
        <v>1700</v>
      </c>
      <c r="R216" s="17" t="s">
        <v>1665</v>
      </c>
      <c r="S216" s="18" t="s">
        <v>1666</v>
      </c>
      <c r="T216" s="20">
        <f>IFERROR(INDEX(P6_Export!$C:$C,MATCH(B216,P6_Export!$A:$A,0)),"")</f>
        <v>46344.333333333343</v>
      </c>
      <c r="U216" s="19">
        <f>IFERROR(INDEX(P6_Export!$E:$E,MATCH(B216,P6_Export!$A:$A,0)),"")</f>
        <v>308</v>
      </c>
    </row>
    <row r="217" spans="1:21" ht="36" x14ac:dyDescent="0.25">
      <c r="A217" s="14">
        <v>213</v>
      </c>
      <c r="B217" s="14" t="s">
        <v>1701</v>
      </c>
      <c r="C217" s="14" t="s">
        <v>1679</v>
      </c>
      <c r="D217" s="5" t="s">
        <v>1680</v>
      </c>
      <c r="E217" s="5" t="s">
        <v>1702</v>
      </c>
      <c r="F217" s="5" t="s">
        <v>1703</v>
      </c>
      <c r="G217" s="14" t="s">
        <v>1693</v>
      </c>
      <c r="H217" s="5" t="s">
        <v>1694</v>
      </c>
      <c r="I217" s="14" t="s">
        <v>61</v>
      </c>
      <c r="J217" s="5" t="s">
        <v>1704</v>
      </c>
      <c r="K217" s="5" t="s">
        <v>1705</v>
      </c>
      <c r="L217" s="5" t="s">
        <v>1706</v>
      </c>
      <c r="M217" s="15">
        <f>SUMIFS(Topics!$F:$F,Topics!$B:$B,J217)</f>
        <v>11</v>
      </c>
      <c r="N217" s="15">
        <f>SUMIFS(Topics!$G:$G,Topics!$B:$B,J217)</f>
        <v>9</v>
      </c>
      <c r="O217" s="14" t="s">
        <v>1707</v>
      </c>
      <c r="P217" s="14" t="s">
        <v>1708</v>
      </c>
      <c r="Q217" s="5" t="s">
        <v>1709</v>
      </c>
      <c r="R217" s="14" t="s">
        <v>1665</v>
      </c>
      <c r="S217" s="5" t="s">
        <v>1666</v>
      </c>
      <c r="T217" s="16">
        <f>IFERROR(INDEX(P6_Export!$C:$C,MATCH(B217,P6_Export!$A:$A,0)),"")</f>
        <v>46344.333333333343</v>
      </c>
      <c r="U217" s="15">
        <f>IFERROR(INDEX(P6_Export!$E:$E,MATCH(B217,P6_Export!$A:$A,0)),"")</f>
        <v>308</v>
      </c>
    </row>
    <row r="218" spans="1:21" ht="36" x14ac:dyDescent="0.25">
      <c r="A218" s="17">
        <v>214</v>
      </c>
      <c r="B218" s="17" t="s">
        <v>1710</v>
      </c>
      <c r="C218" s="17" t="s">
        <v>1679</v>
      </c>
      <c r="D218" s="18" t="s">
        <v>1680</v>
      </c>
      <c r="E218" s="18" t="s">
        <v>1711</v>
      </c>
      <c r="F218" s="18" t="s">
        <v>1712</v>
      </c>
      <c r="G218" s="17" t="s">
        <v>1693</v>
      </c>
      <c r="H218" s="18" t="s">
        <v>1694</v>
      </c>
      <c r="I218" s="17" t="s">
        <v>61</v>
      </c>
      <c r="J218" s="18" t="s">
        <v>1713</v>
      </c>
      <c r="K218" s="18" t="s">
        <v>1714</v>
      </c>
      <c r="L218" s="18" t="s">
        <v>1715</v>
      </c>
      <c r="M218" s="19">
        <f>SUMIFS(Topics!$F:$F,Topics!$B:$B,J218)</f>
        <v>31</v>
      </c>
      <c r="N218" s="19">
        <f>SUMIFS(Topics!$G:$G,Topics!$B:$B,J218)</f>
        <v>18</v>
      </c>
      <c r="O218" s="17" t="s">
        <v>1716</v>
      </c>
      <c r="P218" s="17" t="s">
        <v>1717</v>
      </c>
      <c r="Q218" s="18" t="s">
        <v>1718</v>
      </c>
      <c r="R218" s="17" t="s">
        <v>1719</v>
      </c>
      <c r="S218" s="18" t="s">
        <v>1720</v>
      </c>
      <c r="T218" s="20">
        <f>IFERROR(INDEX(P6_Export!$C:$C,MATCH(B218,P6_Export!$A:$A,0)),"")</f>
        <v>46345.333333333343</v>
      </c>
      <c r="U218" s="19">
        <f>IFERROR(INDEX(P6_Export!$E:$E,MATCH(B218,P6_Export!$A:$A,0)),"")</f>
        <v>304</v>
      </c>
    </row>
    <row r="219" spans="1:21" ht="36" x14ac:dyDescent="0.25">
      <c r="A219" s="14">
        <v>215</v>
      </c>
      <c r="B219" s="14" t="s">
        <v>1721</v>
      </c>
      <c r="C219" s="14" t="s">
        <v>1679</v>
      </c>
      <c r="D219" s="5" t="s">
        <v>1680</v>
      </c>
      <c r="E219" s="5" t="s">
        <v>1722</v>
      </c>
      <c r="F219" s="5" t="s">
        <v>1723</v>
      </c>
      <c r="G219" s="14" t="s">
        <v>1693</v>
      </c>
      <c r="H219" s="5" t="s">
        <v>1694</v>
      </c>
      <c r="I219" s="14" t="s">
        <v>61</v>
      </c>
      <c r="J219" s="5" t="s">
        <v>1724</v>
      </c>
      <c r="K219" s="5" t="s">
        <v>1725</v>
      </c>
      <c r="L219" s="5" t="s">
        <v>1726</v>
      </c>
      <c r="M219" s="15">
        <f>SUMIFS(Topics!$F:$F,Topics!$B:$B,J219)</f>
        <v>27</v>
      </c>
      <c r="N219" s="15">
        <f>SUMIFS(Topics!$G:$G,Topics!$B:$B,J219)</f>
        <v>16</v>
      </c>
      <c r="O219" s="14" t="s">
        <v>1727</v>
      </c>
      <c r="P219" s="14" t="s">
        <v>1719</v>
      </c>
      <c r="Q219" s="5" t="s">
        <v>1720</v>
      </c>
      <c r="R219" s="14" t="s">
        <v>1665</v>
      </c>
      <c r="S219" s="5" t="s">
        <v>1666</v>
      </c>
      <c r="T219" s="16">
        <f>IFERROR(INDEX(P6_Export!$C:$C,MATCH(B219,P6_Export!$A:$A,0)),"")</f>
        <v>46349.333333333343</v>
      </c>
      <c r="U219" s="15">
        <f>IFERROR(INDEX(P6_Export!$E:$E,MATCH(B219,P6_Export!$A:$A,0)),"")</f>
        <v>304</v>
      </c>
    </row>
    <row r="220" spans="1:21" ht="54" x14ac:dyDescent="0.25">
      <c r="A220" s="17">
        <v>216</v>
      </c>
      <c r="B220" s="17" t="s">
        <v>1728</v>
      </c>
      <c r="C220" s="17" t="s">
        <v>1679</v>
      </c>
      <c r="D220" s="18" t="s">
        <v>1680</v>
      </c>
      <c r="E220" s="18" t="s">
        <v>1729</v>
      </c>
      <c r="F220" s="18" t="s">
        <v>1730</v>
      </c>
      <c r="G220" s="17" t="s">
        <v>1693</v>
      </c>
      <c r="H220" s="18" t="s">
        <v>1694</v>
      </c>
      <c r="I220" s="17" t="s">
        <v>61</v>
      </c>
      <c r="J220" s="18" t="s">
        <v>1731</v>
      </c>
      <c r="K220" s="18" t="s">
        <v>1732</v>
      </c>
      <c r="L220" s="18" t="s">
        <v>1733</v>
      </c>
      <c r="M220" s="19">
        <f>SUMIFS(Topics!$F:$F,Topics!$B:$B,J220)</f>
        <v>47</v>
      </c>
      <c r="N220" s="19">
        <f>SUMIFS(Topics!$G:$G,Topics!$B:$B,J220)</f>
        <v>21</v>
      </c>
      <c r="O220" s="17" t="s">
        <v>1734</v>
      </c>
      <c r="P220" s="17" t="s">
        <v>1735</v>
      </c>
      <c r="Q220" s="18" t="s">
        <v>1736</v>
      </c>
      <c r="R220" s="17" t="s">
        <v>1665</v>
      </c>
      <c r="S220" s="18" t="s">
        <v>1666</v>
      </c>
      <c r="T220" s="20">
        <f>IFERROR(INDEX(P6_Export!$C:$C,MATCH(B220,P6_Export!$A:$A,0)),"")</f>
        <v>46344.333333333343</v>
      </c>
      <c r="U220" s="19">
        <f>IFERROR(INDEX(P6_Export!$E:$E,MATCH(B220,P6_Export!$A:$A,0)),"")</f>
        <v>308</v>
      </c>
    </row>
    <row r="221" spans="1:21" ht="36" x14ac:dyDescent="0.25">
      <c r="A221" s="14">
        <v>217</v>
      </c>
      <c r="B221" s="14" t="s">
        <v>1737</v>
      </c>
      <c r="C221" s="14" t="s">
        <v>1679</v>
      </c>
      <c r="D221" s="5" t="s">
        <v>1680</v>
      </c>
      <c r="E221" s="5" t="s">
        <v>1738</v>
      </c>
      <c r="F221" s="5" t="s">
        <v>1739</v>
      </c>
      <c r="G221" s="14" t="s">
        <v>1740</v>
      </c>
      <c r="H221" s="5" t="s">
        <v>1741</v>
      </c>
      <c r="I221" s="14" t="s">
        <v>61</v>
      </c>
      <c r="J221" s="5" t="s">
        <v>1740</v>
      </c>
      <c r="K221" s="5" t="s">
        <v>1742</v>
      </c>
      <c r="L221" s="5" t="s">
        <v>1743</v>
      </c>
      <c r="M221" s="15">
        <f>SUMIFS(Topics!$F:$F,Topics!$B:$B,J221)</f>
        <v>32</v>
      </c>
      <c r="N221" s="15">
        <f>SUMIFS(Topics!$G:$G,Topics!$B:$B,J221)</f>
        <v>16</v>
      </c>
      <c r="O221" s="14" t="s">
        <v>1744</v>
      </c>
      <c r="P221" s="14" t="s">
        <v>1745</v>
      </c>
      <c r="Q221" s="5" t="s">
        <v>1746</v>
      </c>
      <c r="R221" s="14" t="s">
        <v>1665</v>
      </c>
      <c r="S221" s="5" t="s">
        <v>1666</v>
      </c>
      <c r="T221" s="16">
        <f>IFERROR(INDEX(P6_Export!$C:$C,MATCH(B221,P6_Export!$A:$A,0)),"")</f>
        <v>46351.333333333343</v>
      </c>
      <c r="U221" s="15">
        <f>IFERROR(INDEX(P6_Export!$E:$E,MATCH(B221,P6_Export!$A:$A,0)),"")</f>
        <v>302</v>
      </c>
    </row>
    <row r="222" spans="1:21" ht="36" x14ac:dyDescent="0.25">
      <c r="A222" s="17">
        <v>218</v>
      </c>
      <c r="B222" s="17" t="s">
        <v>1747</v>
      </c>
      <c r="C222" s="17" t="s">
        <v>1679</v>
      </c>
      <c r="D222" s="18" t="s">
        <v>1680</v>
      </c>
      <c r="E222" s="18" t="s">
        <v>1748</v>
      </c>
      <c r="F222" s="18" t="s">
        <v>1749</v>
      </c>
      <c r="G222" s="17" t="s">
        <v>1543</v>
      </c>
      <c r="H222" s="18" t="s">
        <v>1544</v>
      </c>
      <c r="I222" s="17" t="s">
        <v>61</v>
      </c>
      <c r="J222" s="18" t="s">
        <v>1750</v>
      </c>
      <c r="K222" s="18" t="s">
        <v>1751</v>
      </c>
      <c r="L222" s="18" t="s">
        <v>1752</v>
      </c>
      <c r="M222" s="19">
        <f>SUMIFS(Topics!$F:$F,Topics!$B:$B,J222)</f>
        <v>17</v>
      </c>
      <c r="N222" s="19">
        <f>SUMIFS(Topics!$G:$G,Topics!$B:$B,J222)</f>
        <v>7</v>
      </c>
      <c r="O222" s="17" t="s">
        <v>1753</v>
      </c>
      <c r="P222" s="17" t="s">
        <v>1754</v>
      </c>
      <c r="Q222" s="18" t="s">
        <v>1755</v>
      </c>
      <c r="R222" s="17" t="s">
        <v>1756</v>
      </c>
      <c r="S222" s="18" t="s">
        <v>1757</v>
      </c>
      <c r="T222" s="20">
        <f>IFERROR(INDEX(P6_Export!$C:$C,MATCH(B222,P6_Export!$A:$A,0)),"")</f>
        <v>46473.333333333343</v>
      </c>
      <c r="U222" s="19">
        <f>IFERROR(INDEX(P6_Export!$E:$E,MATCH(B222,P6_Export!$A:$A,0)),"")</f>
        <v>198</v>
      </c>
    </row>
    <row r="223" spans="1:21" ht="36" x14ac:dyDescent="0.25">
      <c r="A223" s="14">
        <v>219</v>
      </c>
      <c r="B223" s="14" t="s">
        <v>1758</v>
      </c>
      <c r="C223" s="14" t="s">
        <v>1679</v>
      </c>
      <c r="D223" s="5" t="s">
        <v>1680</v>
      </c>
      <c r="E223" s="5" t="s">
        <v>1759</v>
      </c>
      <c r="F223" s="5" t="s">
        <v>1760</v>
      </c>
      <c r="G223" s="14" t="s">
        <v>1543</v>
      </c>
      <c r="H223" s="5" t="s">
        <v>1544</v>
      </c>
      <c r="I223" s="14" t="s">
        <v>61</v>
      </c>
      <c r="J223" s="5" t="s">
        <v>1761</v>
      </c>
      <c r="K223" s="5" t="s">
        <v>1762</v>
      </c>
      <c r="L223" s="5" t="s">
        <v>1763</v>
      </c>
      <c r="M223" s="15">
        <f>SUMIFS(Topics!$F:$F,Topics!$B:$B,J223)</f>
        <v>6</v>
      </c>
      <c r="N223" s="15">
        <f>SUMIFS(Topics!$G:$G,Topics!$B:$B,J223)</f>
        <v>2</v>
      </c>
      <c r="O223" s="14" t="s">
        <v>1764</v>
      </c>
      <c r="P223" s="14" t="s">
        <v>1756</v>
      </c>
      <c r="Q223" s="5" t="s">
        <v>1757</v>
      </c>
      <c r="R223" s="14" t="s">
        <v>1765</v>
      </c>
      <c r="S223" s="5" t="s">
        <v>1766</v>
      </c>
      <c r="T223" s="16">
        <f>IFERROR(INDEX(P6_Export!$C:$C,MATCH(B223,P6_Export!$A:$A,0)),"")</f>
        <v>46475.333333333343</v>
      </c>
      <c r="U223" s="15">
        <f>IFERROR(INDEX(P6_Export!$E:$E,MATCH(B223,P6_Export!$A:$A,0)),"")</f>
        <v>198</v>
      </c>
    </row>
    <row r="224" spans="1:21" ht="36" x14ac:dyDescent="0.25">
      <c r="A224" s="17">
        <v>220</v>
      </c>
      <c r="B224" s="17" t="s">
        <v>1767</v>
      </c>
      <c r="C224" s="17" t="s">
        <v>1679</v>
      </c>
      <c r="D224" s="18" t="s">
        <v>1680</v>
      </c>
      <c r="E224" s="18" t="s">
        <v>1768</v>
      </c>
      <c r="F224" s="18" t="s">
        <v>1769</v>
      </c>
      <c r="G224" s="17" t="s">
        <v>1543</v>
      </c>
      <c r="H224" s="18" t="s">
        <v>1544</v>
      </c>
      <c r="I224" s="17" t="s">
        <v>61</v>
      </c>
      <c r="J224" s="18" t="s">
        <v>1770</v>
      </c>
      <c r="K224" s="18" t="s">
        <v>1771</v>
      </c>
      <c r="L224" s="18" t="s">
        <v>1772</v>
      </c>
      <c r="M224" s="19">
        <f>SUMIFS(Topics!$F:$F,Topics!$B:$B,J224)</f>
        <v>26</v>
      </c>
      <c r="N224" s="19">
        <f>SUMIFS(Topics!$G:$G,Topics!$B:$B,J224)</f>
        <v>7</v>
      </c>
      <c r="O224" s="17" t="s">
        <v>1773</v>
      </c>
      <c r="P224" s="17" t="s">
        <v>1765</v>
      </c>
      <c r="Q224" s="18" t="s">
        <v>1766</v>
      </c>
      <c r="R224" s="17" t="s">
        <v>1665</v>
      </c>
      <c r="S224" s="18" t="s">
        <v>1666</v>
      </c>
      <c r="T224" s="20">
        <f>IFERROR(INDEX(P6_Export!$C:$C,MATCH(B224,P6_Export!$A:$A,0)),"")</f>
        <v>46478.333333333343</v>
      </c>
      <c r="U224" s="19">
        <f>IFERROR(INDEX(P6_Export!$E:$E,MATCH(B224,P6_Export!$A:$A,0)),"")</f>
        <v>198</v>
      </c>
    </row>
    <row r="225" spans="1:21" ht="36" x14ac:dyDescent="0.25">
      <c r="A225" s="14">
        <v>221</v>
      </c>
      <c r="B225" s="14" t="s">
        <v>1774</v>
      </c>
      <c r="C225" s="14" t="s">
        <v>1679</v>
      </c>
      <c r="D225" s="5" t="s">
        <v>1680</v>
      </c>
      <c r="E225" s="5" t="s">
        <v>1775</v>
      </c>
      <c r="F225" s="5" t="s">
        <v>1776</v>
      </c>
      <c r="G225" s="14" t="s">
        <v>890</v>
      </c>
      <c r="H225" s="5" t="s">
        <v>891</v>
      </c>
      <c r="I225" s="14" t="s">
        <v>61</v>
      </c>
      <c r="J225" s="5" t="s">
        <v>1777</v>
      </c>
      <c r="K225" s="5" t="s">
        <v>1778</v>
      </c>
      <c r="L225" s="5" t="s">
        <v>1779</v>
      </c>
      <c r="M225" s="15">
        <f>SUMIFS(Topics!$F:$F,Topics!$B:$B,J225)</f>
        <v>10</v>
      </c>
      <c r="N225" s="15">
        <f>SUMIFS(Topics!$G:$G,Topics!$B:$B,J225)</f>
        <v>1</v>
      </c>
      <c r="O225" s="14" t="s">
        <v>1780</v>
      </c>
      <c r="P225" s="14" t="s">
        <v>1781</v>
      </c>
      <c r="Q225" s="5" t="s">
        <v>1782</v>
      </c>
      <c r="R225" s="14" t="s">
        <v>1665</v>
      </c>
      <c r="S225" s="5" t="s">
        <v>1666</v>
      </c>
      <c r="T225" s="16">
        <f>IFERROR(INDEX(P6_Export!$C:$C,MATCH(B225,P6_Export!$A:$A,0)),"")</f>
        <v>46448.333333333343</v>
      </c>
      <c r="U225" s="15">
        <f>IFERROR(INDEX(P6_Export!$E:$E,MATCH(B225,P6_Export!$A:$A,0)),"")</f>
        <v>220</v>
      </c>
    </row>
    <row r="226" spans="1:21" ht="36" x14ac:dyDescent="0.25">
      <c r="A226" s="17">
        <v>222</v>
      </c>
      <c r="B226" s="17" t="s">
        <v>1783</v>
      </c>
      <c r="C226" s="17" t="s">
        <v>1679</v>
      </c>
      <c r="D226" s="18" t="s">
        <v>1680</v>
      </c>
      <c r="E226" s="18" t="s">
        <v>1784</v>
      </c>
      <c r="F226" s="18" t="s">
        <v>1785</v>
      </c>
      <c r="G226" s="17" t="s">
        <v>856</v>
      </c>
      <c r="H226" s="18" t="s">
        <v>857</v>
      </c>
      <c r="I226" s="17" t="s">
        <v>61</v>
      </c>
      <c r="J226" s="18" t="s">
        <v>1786</v>
      </c>
      <c r="K226" s="18" t="s">
        <v>1787</v>
      </c>
      <c r="L226" s="18" t="s">
        <v>1788</v>
      </c>
      <c r="M226" s="19">
        <f>SUMIFS(Topics!$F:$F,Topics!$B:$B,J226)</f>
        <v>10</v>
      </c>
      <c r="N226" s="19">
        <f>SUMIFS(Topics!$G:$G,Topics!$B:$B,J226)</f>
        <v>1</v>
      </c>
      <c r="O226" s="17" t="s">
        <v>1789</v>
      </c>
      <c r="P226" s="17" t="s">
        <v>1790</v>
      </c>
      <c r="Q226" s="18" t="s">
        <v>1791</v>
      </c>
      <c r="R226" s="17" t="s">
        <v>1665</v>
      </c>
      <c r="S226" s="18" t="s">
        <v>1666</v>
      </c>
      <c r="T226" s="20">
        <f>IFERROR(INDEX(P6_Export!$C:$C,MATCH(B226,P6_Export!$A:$A,0)),"")</f>
        <v>46651.333333333343</v>
      </c>
      <c r="U226" s="19">
        <f>IFERROR(INDEX(P6_Export!$E:$E,MATCH(B226,P6_Export!$A:$A,0)),"")</f>
        <v>55</v>
      </c>
    </row>
  </sheetData>
  <autoFilter ref="A4:U226" xr:uid="{00000000-0009-0000-0000-000001000000}"/>
  <conditionalFormatting sqref="I5:I226">
    <cfRule type="cellIs" dxfId="4" priority="1" operator="equal">
      <formula>"H"</formula>
    </cfRule>
  </conditionalFormatting>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L264"/>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14" customWidth="1"/>
    <col min="3" max="3" width="10" customWidth="1"/>
    <col min="4" max="4" width="22" customWidth="1"/>
    <col min="5" max="5" width="46" customWidth="1"/>
    <col min="6" max="6" width="9" customWidth="1"/>
    <col min="7" max="8" width="8" customWidth="1"/>
    <col min="9" max="9" width="16" customWidth="1"/>
    <col min="10" max="11" width="11" customWidth="1"/>
    <col min="12" max="12" width="8" customWidth="1"/>
  </cols>
  <sheetData>
    <row r="1" spans="1:12" ht="22.8" x14ac:dyDescent="0.65">
      <c r="A1" s="1" t="s">
        <v>1792</v>
      </c>
    </row>
    <row r="2" spans="1:12" ht="16.8" x14ac:dyDescent="0.5">
      <c r="A2" s="2" t="s">
        <v>1793</v>
      </c>
    </row>
    <row r="4" spans="1:12" ht="43.95" customHeight="1" x14ac:dyDescent="0.25">
      <c r="A4" s="13" t="s">
        <v>33</v>
      </c>
      <c r="B4" s="13" t="s">
        <v>42</v>
      </c>
      <c r="C4" s="13" t="s">
        <v>39</v>
      </c>
      <c r="D4" s="13" t="s">
        <v>40</v>
      </c>
      <c r="E4" s="13" t="s">
        <v>1794</v>
      </c>
      <c r="F4" s="13" t="s">
        <v>1795</v>
      </c>
      <c r="G4" s="13" t="s">
        <v>46</v>
      </c>
      <c r="H4" s="13" t="s">
        <v>1796</v>
      </c>
      <c r="I4" s="13" t="s">
        <v>44</v>
      </c>
      <c r="J4" s="13" t="s">
        <v>47</v>
      </c>
      <c r="K4" s="13" t="s">
        <v>1797</v>
      </c>
      <c r="L4" s="13" t="s">
        <v>1798</v>
      </c>
    </row>
    <row r="5" spans="1:12" ht="18" x14ac:dyDescent="0.25">
      <c r="A5" s="14">
        <v>1</v>
      </c>
      <c r="B5" s="5" t="s">
        <v>62</v>
      </c>
      <c r="C5" s="14" t="s">
        <v>59</v>
      </c>
      <c r="D5" s="5" t="s">
        <v>60</v>
      </c>
      <c r="E5" s="5" t="s">
        <v>1799</v>
      </c>
      <c r="F5" s="14">
        <v>16</v>
      </c>
      <c r="G5" s="14">
        <v>4</v>
      </c>
      <c r="H5" s="14">
        <v>2</v>
      </c>
      <c r="I5" s="5" t="s">
        <v>64</v>
      </c>
      <c r="J5" s="14" t="s">
        <v>65</v>
      </c>
      <c r="K5" s="15">
        <f>COUNTIF(Mapping!$J:$J,B5)</f>
        <v>1</v>
      </c>
      <c r="L5" s="14" t="str">
        <f t="shared" ref="L5:L68" si="0">IF(K5&gt;0,"نعم","لا")</f>
        <v>نعم</v>
      </c>
    </row>
    <row r="6" spans="1:12" ht="18" x14ac:dyDescent="0.25">
      <c r="A6" s="17">
        <v>2</v>
      </c>
      <c r="B6" s="18" t="s">
        <v>62</v>
      </c>
      <c r="C6" s="17" t="s">
        <v>59</v>
      </c>
      <c r="D6" s="18" t="s">
        <v>60</v>
      </c>
      <c r="E6" s="18" t="s">
        <v>1800</v>
      </c>
      <c r="F6" s="17">
        <v>3</v>
      </c>
      <c r="G6" s="17">
        <v>1</v>
      </c>
      <c r="H6" s="17">
        <v>0</v>
      </c>
      <c r="I6" s="18" t="s">
        <v>64</v>
      </c>
      <c r="J6" s="17" t="s">
        <v>1801</v>
      </c>
      <c r="K6" s="19">
        <f>COUNTIF(Mapping!$J:$J,B6)</f>
        <v>1</v>
      </c>
      <c r="L6" s="17" t="str">
        <f t="shared" si="0"/>
        <v>نعم</v>
      </c>
    </row>
    <row r="7" spans="1:12" ht="18" x14ac:dyDescent="0.25">
      <c r="A7" s="14">
        <v>3</v>
      </c>
      <c r="B7" s="5" t="s">
        <v>75</v>
      </c>
      <c r="C7" s="14" t="s">
        <v>73</v>
      </c>
      <c r="D7" s="5" t="s">
        <v>74</v>
      </c>
      <c r="E7" s="5" t="s">
        <v>76</v>
      </c>
      <c r="F7" s="14">
        <v>39</v>
      </c>
      <c r="G7" s="14">
        <v>11</v>
      </c>
      <c r="H7" s="14">
        <v>6</v>
      </c>
      <c r="I7" s="5" t="s">
        <v>77</v>
      </c>
      <c r="J7" s="14" t="s">
        <v>78</v>
      </c>
      <c r="K7" s="15">
        <f>COUNTIF(Mapping!$J:$J,B7)</f>
        <v>1</v>
      </c>
      <c r="L7" s="14" t="str">
        <f t="shared" si="0"/>
        <v>نعم</v>
      </c>
    </row>
    <row r="8" spans="1:12" ht="18" x14ac:dyDescent="0.25">
      <c r="A8" s="17">
        <v>4</v>
      </c>
      <c r="B8" s="18" t="s">
        <v>86</v>
      </c>
      <c r="C8" s="17" t="s">
        <v>59</v>
      </c>
      <c r="D8" s="18" t="s">
        <v>60</v>
      </c>
      <c r="E8" s="18" t="s">
        <v>1802</v>
      </c>
      <c r="F8" s="17">
        <v>13</v>
      </c>
      <c r="G8" s="17">
        <v>4</v>
      </c>
      <c r="H8" s="17">
        <v>5</v>
      </c>
      <c r="I8" s="18" t="s">
        <v>1803</v>
      </c>
      <c r="J8" s="17" t="s">
        <v>89</v>
      </c>
      <c r="K8" s="19">
        <f>COUNTIF(Mapping!$J:$J,B8)</f>
        <v>1</v>
      </c>
      <c r="L8" s="17" t="str">
        <f t="shared" si="0"/>
        <v>نعم</v>
      </c>
    </row>
    <row r="9" spans="1:12" ht="18" x14ac:dyDescent="0.25">
      <c r="A9" s="14">
        <v>5</v>
      </c>
      <c r="B9" s="5" t="s">
        <v>86</v>
      </c>
      <c r="C9" s="14" t="s">
        <v>147</v>
      </c>
      <c r="D9" s="5" t="s">
        <v>148</v>
      </c>
      <c r="E9" s="5" t="s">
        <v>1804</v>
      </c>
      <c r="F9" s="14">
        <v>1</v>
      </c>
      <c r="G9" s="14">
        <v>1</v>
      </c>
      <c r="H9" s="14">
        <v>0</v>
      </c>
      <c r="I9" s="5" t="s">
        <v>77</v>
      </c>
      <c r="J9" s="14" t="s">
        <v>1805</v>
      </c>
      <c r="K9" s="15">
        <f>COUNTIF(Mapping!$J:$J,B9)</f>
        <v>1</v>
      </c>
      <c r="L9" s="14" t="str">
        <f t="shared" si="0"/>
        <v>نعم</v>
      </c>
    </row>
    <row r="10" spans="1:12" ht="18" x14ac:dyDescent="0.25">
      <c r="A10" s="17">
        <v>6</v>
      </c>
      <c r="B10" s="18" t="s">
        <v>86</v>
      </c>
      <c r="C10" s="17" t="s">
        <v>147</v>
      </c>
      <c r="D10" s="18" t="s">
        <v>148</v>
      </c>
      <c r="E10" s="18" t="s">
        <v>1806</v>
      </c>
      <c r="F10" s="17">
        <v>4</v>
      </c>
      <c r="G10" s="17">
        <v>4</v>
      </c>
      <c r="H10" s="17">
        <v>0</v>
      </c>
      <c r="I10" s="18" t="s">
        <v>1807</v>
      </c>
      <c r="J10" s="17" t="s">
        <v>1808</v>
      </c>
      <c r="K10" s="19">
        <f>COUNTIF(Mapping!$J:$J,B10)</f>
        <v>1</v>
      </c>
      <c r="L10" s="17" t="str">
        <f t="shared" si="0"/>
        <v>نعم</v>
      </c>
    </row>
    <row r="11" spans="1:12" ht="18" x14ac:dyDescent="0.25">
      <c r="A11" s="14">
        <v>7</v>
      </c>
      <c r="B11" s="5" t="s">
        <v>86</v>
      </c>
      <c r="C11" s="14" t="s">
        <v>147</v>
      </c>
      <c r="D11" s="5" t="s">
        <v>148</v>
      </c>
      <c r="E11" s="5" t="s">
        <v>1809</v>
      </c>
      <c r="F11" s="14">
        <v>3</v>
      </c>
      <c r="G11" s="14">
        <v>3</v>
      </c>
      <c r="H11" s="14">
        <v>0</v>
      </c>
      <c r="I11" s="5" t="s">
        <v>1807</v>
      </c>
      <c r="J11" s="14" t="s">
        <v>1805</v>
      </c>
      <c r="K11" s="15">
        <f>COUNTIF(Mapping!$J:$J,B11)</f>
        <v>1</v>
      </c>
      <c r="L11" s="14" t="str">
        <f t="shared" si="0"/>
        <v>نعم</v>
      </c>
    </row>
    <row r="12" spans="1:12" ht="18" x14ac:dyDescent="0.25">
      <c r="A12" s="17">
        <v>8</v>
      </c>
      <c r="B12" s="18" t="s">
        <v>86</v>
      </c>
      <c r="C12" s="17" t="s">
        <v>147</v>
      </c>
      <c r="D12" s="18" t="s">
        <v>148</v>
      </c>
      <c r="E12" s="18" t="s">
        <v>1810</v>
      </c>
      <c r="F12" s="17">
        <v>2</v>
      </c>
      <c r="G12" s="17">
        <v>1</v>
      </c>
      <c r="H12" s="17">
        <v>0</v>
      </c>
      <c r="I12" s="18" t="s">
        <v>1807</v>
      </c>
      <c r="J12" s="17" t="s">
        <v>1805</v>
      </c>
      <c r="K12" s="19">
        <f>COUNTIF(Mapping!$J:$J,B12)</f>
        <v>1</v>
      </c>
      <c r="L12" s="17" t="str">
        <f t="shared" si="0"/>
        <v>نعم</v>
      </c>
    </row>
    <row r="13" spans="1:12" ht="18" x14ac:dyDescent="0.25">
      <c r="A13" s="14">
        <v>9</v>
      </c>
      <c r="B13" s="5" t="s">
        <v>99</v>
      </c>
      <c r="C13" s="14" t="s">
        <v>97</v>
      </c>
      <c r="D13" s="5" t="s">
        <v>98</v>
      </c>
      <c r="E13" s="5" t="s">
        <v>1811</v>
      </c>
      <c r="F13" s="14">
        <v>28</v>
      </c>
      <c r="G13" s="14">
        <v>2</v>
      </c>
      <c r="H13" s="14">
        <v>6</v>
      </c>
      <c r="I13" s="5" t="s">
        <v>1812</v>
      </c>
      <c r="J13" s="14" t="s">
        <v>102</v>
      </c>
      <c r="K13" s="15">
        <f>COUNTIF(Mapping!$J:$J,B13)</f>
        <v>1</v>
      </c>
      <c r="L13" s="14" t="str">
        <f t="shared" si="0"/>
        <v>نعم</v>
      </c>
    </row>
    <row r="14" spans="1:12" ht="18" x14ac:dyDescent="0.25">
      <c r="A14" s="17">
        <v>10</v>
      </c>
      <c r="B14" s="18" t="s">
        <v>99</v>
      </c>
      <c r="C14" s="17" t="s">
        <v>97</v>
      </c>
      <c r="D14" s="18" t="s">
        <v>98</v>
      </c>
      <c r="E14" s="18" t="s">
        <v>1813</v>
      </c>
      <c r="F14" s="17">
        <v>1</v>
      </c>
      <c r="G14" s="17">
        <v>1</v>
      </c>
      <c r="H14" s="17">
        <v>0</v>
      </c>
      <c r="I14" s="18" t="s">
        <v>1814</v>
      </c>
      <c r="J14" s="17" t="s">
        <v>1815</v>
      </c>
      <c r="K14" s="19">
        <f>COUNTIF(Mapping!$J:$J,B14)</f>
        <v>1</v>
      </c>
      <c r="L14" s="17" t="str">
        <f t="shared" si="0"/>
        <v>نعم</v>
      </c>
    </row>
    <row r="15" spans="1:12" ht="18" x14ac:dyDescent="0.25">
      <c r="A15" s="14">
        <v>11</v>
      </c>
      <c r="B15" s="5" t="s">
        <v>99</v>
      </c>
      <c r="C15" s="14" t="s">
        <v>438</v>
      </c>
      <c r="D15" s="5" t="s">
        <v>439</v>
      </c>
      <c r="E15" s="5" t="s">
        <v>1816</v>
      </c>
      <c r="F15" s="14">
        <v>4</v>
      </c>
      <c r="G15" s="14">
        <v>1</v>
      </c>
      <c r="H15" s="14">
        <v>0</v>
      </c>
      <c r="I15" s="5" t="s">
        <v>1817</v>
      </c>
      <c r="J15" s="14" t="s">
        <v>1818</v>
      </c>
      <c r="K15" s="15">
        <f>COUNTIF(Mapping!$J:$J,B15)</f>
        <v>1</v>
      </c>
      <c r="L15" s="14" t="str">
        <f t="shared" si="0"/>
        <v>نعم</v>
      </c>
    </row>
    <row r="16" spans="1:12" ht="18" x14ac:dyDescent="0.25">
      <c r="A16" s="17">
        <v>12</v>
      </c>
      <c r="B16" s="18" t="s">
        <v>112</v>
      </c>
      <c r="C16" s="17" t="s">
        <v>110</v>
      </c>
      <c r="D16" s="18" t="s">
        <v>111</v>
      </c>
      <c r="E16" s="18" t="s">
        <v>1819</v>
      </c>
      <c r="F16" s="17">
        <v>23</v>
      </c>
      <c r="G16" s="17">
        <v>3</v>
      </c>
      <c r="H16" s="17">
        <v>3</v>
      </c>
      <c r="I16" s="18" t="s">
        <v>1820</v>
      </c>
      <c r="J16" s="17" t="s">
        <v>115</v>
      </c>
      <c r="K16" s="19">
        <f>COUNTIF(Mapping!$J:$J,B16)</f>
        <v>1</v>
      </c>
      <c r="L16" s="17" t="str">
        <f t="shared" si="0"/>
        <v>نعم</v>
      </c>
    </row>
    <row r="17" spans="1:12" ht="18" x14ac:dyDescent="0.25">
      <c r="A17" s="14">
        <v>13</v>
      </c>
      <c r="B17" s="5" t="s">
        <v>112</v>
      </c>
      <c r="C17" s="14" t="s">
        <v>110</v>
      </c>
      <c r="D17" s="5" t="s">
        <v>111</v>
      </c>
      <c r="E17" s="5" t="s">
        <v>1821</v>
      </c>
      <c r="F17" s="14">
        <v>17</v>
      </c>
      <c r="G17" s="14">
        <v>2</v>
      </c>
      <c r="H17" s="14">
        <v>10</v>
      </c>
      <c r="I17" s="5" t="s">
        <v>1822</v>
      </c>
      <c r="J17" s="14" t="s">
        <v>1823</v>
      </c>
      <c r="K17" s="15">
        <f>COUNTIF(Mapping!$J:$J,B17)</f>
        <v>1</v>
      </c>
      <c r="L17" s="14" t="str">
        <f t="shared" si="0"/>
        <v>نعم</v>
      </c>
    </row>
    <row r="18" spans="1:12" ht="18" x14ac:dyDescent="0.25">
      <c r="A18" s="17">
        <v>14</v>
      </c>
      <c r="B18" s="18" t="s">
        <v>125</v>
      </c>
      <c r="C18" s="17" t="s">
        <v>123</v>
      </c>
      <c r="D18" s="18" t="s">
        <v>124</v>
      </c>
      <c r="E18" s="18" t="s">
        <v>1824</v>
      </c>
      <c r="F18" s="17">
        <v>16</v>
      </c>
      <c r="G18" s="17">
        <v>9</v>
      </c>
      <c r="H18" s="17">
        <v>4</v>
      </c>
      <c r="I18" s="18" t="s">
        <v>1825</v>
      </c>
      <c r="J18" s="17" t="s">
        <v>128</v>
      </c>
      <c r="K18" s="19">
        <f>COUNTIF(Mapping!$J:$J,B18)</f>
        <v>1</v>
      </c>
      <c r="L18" s="17" t="str">
        <f t="shared" si="0"/>
        <v>نعم</v>
      </c>
    </row>
    <row r="19" spans="1:12" ht="18" x14ac:dyDescent="0.25">
      <c r="A19" s="14">
        <v>15</v>
      </c>
      <c r="B19" s="5" t="s">
        <v>125</v>
      </c>
      <c r="C19" s="14" t="s">
        <v>123</v>
      </c>
      <c r="D19" s="5" t="s">
        <v>124</v>
      </c>
      <c r="E19" s="5" t="s">
        <v>1826</v>
      </c>
      <c r="F19" s="14">
        <v>3</v>
      </c>
      <c r="G19" s="14">
        <v>3</v>
      </c>
      <c r="H19" s="14">
        <v>0</v>
      </c>
      <c r="I19" s="5" t="s">
        <v>1827</v>
      </c>
      <c r="J19" s="14" t="s">
        <v>1343</v>
      </c>
      <c r="K19" s="15">
        <f>COUNTIF(Mapping!$J:$J,B19)</f>
        <v>1</v>
      </c>
      <c r="L19" s="14" t="str">
        <f t="shared" si="0"/>
        <v>نعم</v>
      </c>
    </row>
    <row r="20" spans="1:12" ht="18" x14ac:dyDescent="0.25">
      <c r="A20" s="17">
        <v>16</v>
      </c>
      <c r="B20" s="18" t="s">
        <v>125</v>
      </c>
      <c r="C20" s="17" t="s">
        <v>123</v>
      </c>
      <c r="D20" s="18" t="s">
        <v>124</v>
      </c>
      <c r="E20" s="18" t="s">
        <v>1828</v>
      </c>
      <c r="F20" s="17">
        <v>2</v>
      </c>
      <c r="G20" s="17">
        <v>1</v>
      </c>
      <c r="H20" s="17">
        <v>1</v>
      </c>
      <c r="I20" s="18" t="s">
        <v>1829</v>
      </c>
      <c r="J20" s="17" t="s">
        <v>1343</v>
      </c>
      <c r="K20" s="19">
        <f>COUNTIF(Mapping!$J:$J,B20)</f>
        <v>1</v>
      </c>
      <c r="L20" s="17" t="str">
        <f t="shared" si="0"/>
        <v>نعم</v>
      </c>
    </row>
    <row r="21" spans="1:12" ht="18" x14ac:dyDescent="0.25">
      <c r="A21" s="14">
        <v>17</v>
      </c>
      <c r="B21" s="5" t="s">
        <v>125</v>
      </c>
      <c r="C21" s="14" t="s">
        <v>123</v>
      </c>
      <c r="D21" s="5" t="s">
        <v>124</v>
      </c>
      <c r="E21" s="5" t="s">
        <v>1830</v>
      </c>
      <c r="F21" s="14">
        <v>10</v>
      </c>
      <c r="G21" s="14">
        <v>2</v>
      </c>
      <c r="H21" s="14">
        <v>0</v>
      </c>
      <c r="I21" s="5" t="s">
        <v>1825</v>
      </c>
      <c r="J21" s="14" t="s">
        <v>1831</v>
      </c>
      <c r="K21" s="15">
        <f>COUNTIF(Mapping!$J:$J,B21)</f>
        <v>1</v>
      </c>
      <c r="L21" s="14" t="str">
        <f t="shared" si="0"/>
        <v>نعم</v>
      </c>
    </row>
    <row r="22" spans="1:12" ht="18" x14ac:dyDescent="0.25">
      <c r="A22" s="17">
        <v>18</v>
      </c>
      <c r="B22" s="18" t="s">
        <v>138</v>
      </c>
      <c r="C22" s="17" t="s">
        <v>59</v>
      </c>
      <c r="D22" s="18" t="s">
        <v>60</v>
      </c>
      <c r="E22" s="18" t="s">
        <v>139</v>
      </c>
      <c r="F22" s="17">
        <v>12</v>
      </c>
      <c r="G22" s="17">
        <v>5</v>
      </c>
      <c r="H22" s="17">
        <v>6</v>
      </c>
      <c r="I22" s="18" t="s">
        <v>140</v>
      </c>
      <c r="J22" s="17" t="s">
        <v>141</v>
      </c>
      <c r="K22" s="19">
        <f>COUNTIF(Mapping!$J:$J,B22)</f>
        <v>1</v>
      </c>
      <c r="L22" s="17" t="str">
        <f t="shared" si="0"/>
        <v>نعم</v>
      </c>
    </row>
    <row r="23" spans="1:12" ht="18" x14ac:dyDescent="0.25">
      <c r="A23" s="14">
        <v>19</v>
      </c>
      <c r="B23" s="5" t="s">
        <v>149</v>
      </c>
      <c r="C23" s="14" t="s">
        <v>147</v>
      </c>
      <c r="D23" s="5" t="s">
        <v>148</v>
      </c>
      <c r="E23" s="5" t="s">
        <v>1832</v>
      </c>
      <c r="F23" s="14">
        <v>33</v>
      </c>
      <c r="G23" s="14">
        <v>14</v>
      </c>
      <c r="H23" s="14">
        <v>15</v>
      </c>
      <c r="I23" s="5" t="s">
        <v>1833</v>
      </c>
      <c r="J23" s="14" t="s">
        <v>152</v>
      </c>
      <c r="K23" s="15">
        <f>COUNTIF(Mapping!$J:$J,B23)</f>
        <v>1</v>
      </c>
      <c r="L23" s="14" t="str">
        <f t="shared" si="0"/>
        <v>نعم</v>
      </c>
    </row>
    <row r="24" spans="1:12" ht="18" x14ac:dyDescent="0.25">
      <c r="A24" s="17">
        <v>20</v>
      </c>
      <c r="B24" s="18" t="s">
        <v>149</v>
      </c>
      <c r="C24" s="17" t="s">
        <v>147</v>
      </c>
      <c r="D24" s="18" t="s">
        <v>148</v>
      </c>
      <c r="E24" s="18" t="s">
        <v>1834</v>
      </c>
      <c r="F24" s="17">
        <v>13</v>
      </c>
      <c r="G24" s="17">
        <v>8</v>
      </c>
      <c r="H24" s="17">
        <v>3</v>
      </c>
      <c r="I24" s="18" t="s">
        <v>1835</v>
      </c>
      <c r="J24" s="17" t="s">
        <v>1836</v>
      </c>
      <c r="K24" s="19">
        <f>COUNTIF(Mapping!$J:$J,B24)</f>
        <v>1</v>
      </c>
      <c r="L24" s="17" t="str">
        <f t="shared" si="0"/>
        <v>نعم</v>
      </c>
    </row>
    <row r="25" spans="1:12" ht="18" x14ac:dyDescent="0.25">
      <c r="A25" s="14">
        <v>21</v>
      </c>
      <c r="B25" s="5" t="s">
        <v>149</v>
      </c>
      <c r="C25" s="14" t="s">
        <v>147</v>
      </c>
      <c r="D25" s="5" t="s">
        <v>148</v>
      </c>
      <c r="E25" s="5" t="s">
        <v>1837</v>
      </c>
      <c r="F25" s="14">
        <v>4</v>
      </c>
      <c r="G25" s="14">
        <v>1</v>
      </c>
      <c r="H25" s="14">
        <v>2</v>
      </c>
      <c r="I25" s="5" t="s">
        <v>1838</v>
      </c>
      <c r="J25" s="14" t="s">
        <v>1839</v>
      </c>
      <c r="K25" s="15">
        <f>COUNTIF(Mapping!$J:$J,B25)</f>
        <v>1</v>
      </c>
      <c r="L25" s="14" t="str">
        <f t="shared" si="0"/>
        <v>نعم</v>
      </c>
    </row>
    <row r="26" spans="1:12" ht="18" x14ac:dyDescent="0.25">
      <c r="A26" s="17">
        <v>22</v>
      </c>
      <c r="B26" s="18" t="s">
        <v>160</v>
      </c>
      <c r="C26" s="17" t="s">
        <v>147</v>
      </c>
      <c r="D26" s="18" t="s">
        <v>148</v>
      </c>
      <c r="E26" s="18" t="s">
        <v>1840</v>
      </c>
      <c r="F26" s="17">
        <v>14</v>
      </c>
      <c r="G26" s="17">
        <v>6</v>
      </c>
      <c r="H26" s="17">
        <v>4</v>
      </c>
      <c r="I26" s="18" t="s">
        <v>1841</v>
      </c>
      <c r="J26" s="17" t="s">
        <v>163</v>
      </c>
      <c r="K26" s="19">
        <f>COUNTIF(Mapping!$J:$J,B26)</f>
        <v>1</v>
      </c>
      <c r="L26" s="17" t="str">
        <f t="shared" si="0"/>
        <v>نعم</v>
      </c>
    </row>
    <row r="27" spans="1:12" ht="18" x14ac:dyDescent="0.25">
      <c r="A27" s="14">
        <v>23</v>
      </c>
      <c r="B27" s="5" t="s">
        <v>160</v>
      </c>
      <c r="C27" s="14" t="s">
        <v>147</v>
      </c>
      <c r="D27" s="5" t="s">
        <v>148</v>
      </c>
      <c r="E27" s="5" t="s">
        <v>1842</v>
      </c>
      <c r="F27" s="14">
        <v>8</v>
      </c>
      <c r="G27" s="14">
        <v>3</v>
      </c>
      <c r="H27" s="14">
        <v>2</v>
      </c>
      <c r="I27" s="5" t="s">
        <v>1843</v>
      </c>
      <c r="J27" s="14" t="s">
        <v>1844</v>
      </c>
      <c r="K27" s="15">
        <f>COUNTIF(Mapping!$J:$J,B27)</f>
        <v>1</v>
      </c>
      <c r="L27" s="14" t="str">
        <f t="shared" si="0"/>
        <v>نعم</v>
      </c>
    </row>
    <row r="28" spans="1:12" ht="18" x14ac:dyDescent="0.25">
      <c r="A28" s="17">
        <v>24</v>
      </c>
      <c r="B28" s="18" t="s">
        <v>171</v>
      </c>
      <c r="C28" s="17" t="s">
        <v>147</v>
      </c>
      <c r="D28" s="18" t="s">
        <v>148</v>
      </c>
      <c r="E28" s="18" t="s">
        <v>172</v>
      </c>
      <c r="F28" s="17">
        <v>15</v>
      </c>
      <c r="G28" s="17">
        <v>1</v>
      </c>
      <c r="H28" s="17">
        <v>11</v>
      </c>
      <c r="I28" s="18" t="s">
        <v>173</v>
      </c>
      <c r="J28" s="17" t="s">
        <v>174</v>
      </c>
      <c r="K28" s="19">
        <f>COUNTIF(Mapping!$J:$J,B28)</f>
        <v>1</v>
      </c>
      <c r="L28" s="17" t="str">
        <f t="shared" si="0"/>
        <v>نعم</v>
      </c>
    </row>
    <row r="29" spans="1:12" ht="18" x14ac:dyDescent="0.25">
      <c r="A29" s="14">
        <v>25</v>
      </c>
      <c r="B29" s="5" t="s">
        <v>182</v>
      </c>
      <c r="C29" s="14" t="s">
        <v>180</v>
      </c>
      <c r="D29" s="5" t="s">
        <v>181</v>
      </c>
      <c r="E29" s="5" t="s">
        <v>1845</v>
      </c>
      <c r="F29" s="14">
        <v>30</v>
      </c>
      <c r="G29" s="14">
        <v>6</v>
      </c>
      <c r="H29" s="14">
        <v>16</v>
      </c>
      <c r="I29" s="5" t="s">
        <v>1846</v>
      </c>
      <c r="J29" s="14" t="s">
        <v>185</v>
      </c>
      <c r="K29" s="15">
        <f>COUNTIF(Mapping!$J:$J,B29)</f>
        <v>1</v>
      </c>
      <c r="L29" s="14" t="str">
        <f t="shared" si="0"/>
        <v>نعم</v>
      </c>
    </row>
    <row r="30" spans="1:12" ht="18" x14ac:dyDescent="0.25">
      <c r="A30" s="17">
        <v>26</v>
      </c>
      <c r="B30" s="18" t="s">
        <v>182</v>
      </c>
      <c r="C30" s="17" t="s">
        <v>147</v>
      </c>
      <c r="D30" s="18" t="s">
        <v>148</v>
      </c>
      <c r="E30" s="18" t="s">
        <v>1847</v>
      </c>
      <c r="F30" s="17">
        <v>4</v>
      </c>
      <c r="G30" s="17">
        <v>2</v>
      </c>
      <c r="H30" s="17">
        <v>2</v>
      </c>
      <c r="I30" s="18" t="s">
        <v>1848</v>
      </c>
      <c r="J30" s="17" t="s">
        <v>1849</v>
      </c>
      <c r="K30" s="19">
        <f>COUNTIF(Mapping!$J:$J,B30)</f>
        <v>1</v>
      </c>
      <c r="L30" s="17" t="str">
        <f t="shared" si="0"/>
        <v>نعم</v>
      </c>
    </row>
    <row r="31" spans="1:12" ht="18" x14ac:dyDescent="0.25">
      <c r="A31" s="14">
        <v>27</v>
      </c>
      <c r="B31" s="5" t="s">
        <v>182</v>
      </c>
      <c r="C31" s="14" t="s">
        <v>110</v>
      </c>
      <c r="D31" s="5" t="s">
        <v>111</v>
      </c>
      <c r="E31" s="5" t="s">
        <v>1847</v>
      </c>
      <c r="F31" s="14">
        <v>3</v>
      </c>
      <c r="G31" s="14">
        <v>1</v>
      </c>
      <c r="H31" s="14">
        <v>1</v>
      </c>
      <c r="I31" s="5" t="s">
        <v>1848</v>
      </c>
      <c r="J31" s="14" t="s">
        <v>1850</v>
      </c>
      <c r="K31" s="15">
        <f>COUNTIF(Mapping!$J:$J,B31)</f>
        <v>1</v>
      </c>
      <c r="L31" s="14" t="str">
        <f t="shared" si="0"/>
        <v>نعم</v>
      </c>
    </row>
    <row r="32" spans="1:12" ht="18" x14ac:dyDescent="0.25">
      <c r="A32" s="17">
        <v>28</v>
      </c>
      <c r="B32" s="18" t="s">
        <v>191</v>
      </c>
      <c r="C32" s="17" t="s">
        <v>180</v>
      </c>
      <c r="D32" s="18" t="s">
        <v>181</v>
      </c>
      <c r="E32" s="18" t="s">
        <v>192</v>
      </c>
      <c r="F32" s="17">
        <v>31</v>
      </c>
      <c r="G32" s="17">
        <v>11</v>
      </c>
      <c r="H32" s="17">
        <v>16</v>
      </c>
      <c r="I32" s="18" t="s">
        <v>193</v>
      </c>
      <c r="J32" s="17" t="s">
        <v>194</v>
      </c>
      <c r="K32" s="19">
        <f>COUNTIF(Mapping!$J:$J,B32)</f>
        <v>1</v>
      </c>
      <c r="L32" s="17" t="str">
        <f t="shared" si="0"/>
        <v>نعم</v>
      </c>
    </row>
    <row r="33" spans="1:12" ht="18" x14ac:dyDescent="0.25">
      <c r="A33" s="14">
        <v>29</v>
      </c>
      <c r="B33" s="5" t="s">
        <v>204</v>
      </c>
      <c r="C33" s="14" t="s">
        <v>202</v>
      </c>
      <c r="D33" s="5" t="s">
        <v>203</v>
      </c>
      <c r="E33" s="5" t="s">
        <v>1851</v>
      </c>
      <c r="F33" s="14">
        <v>58</v>
      </c>
      <c r="G33" s="14">
        <v>45</v>
      </c>
      <c r="H33" s="14">
        <v>8</v>
      </c>
      <c r="I33" s="5" t="s">
        <v>1852</v>
      </c>
      <c r="J33" s="14" t="s">
        <v>207</v>
      </c>
      <c r="K33" s="15">
        <f>COUNTIF(Mapping!$J:$J,B33)</f>
        <v>1</v>
      </c>
      <c r="L33" s="14" t="str">
        <f t="shared" si="0"/>
        <v>نعم</v>
      </c>
    </row>
    <row r="34" spans="1:12" ht="36" x14ac:dyDescent="0.25">
      <c r="A34" s="17">
        <v>30</v>
      </c>
      <c r="B34" s="18" t="s">
        <v>204</v>
      </c>
      <c r="C34" s="17" t="s">
        <v>202</v>
      </c>
      <c r="D34" s="18" t="s">
        <v>203</v>
      </c>
      <c r="E34" s="18" t="s">
        <v>1853</v>
      </c>
      <c r="F34" s="17">
        <v>8</v>
      </c>
      <c r="G34" s="17">
        <v>6</v>
      </c>
      <c r="H34" s="17">
        <v>2</v>
      </c>
      <c r="I34" s="18" t="s">
        <v>1854</v>
      </c>
      <c r="J34" s="17" t="s">
        <v>1855</v>
      </c>
      <c r="K34" s="19">
        <f>COUNTIF(Mapping!$J:$J,B34)</f>
        <v>1</v>
      </c>
      <c r="L34" s="17" t="str">
        <f t="shared" si="0"/>
        <v>نعم</v>
      </c>
    </row>
    <row r="35" spans="1:12" ht="18" x14ac:dyDescent="0.25">
      <c r="A35" s="14">
        <v>31</v>
      </c>
      <c r="B35" s="5" t="s">
        <v>204</v>
      </c>
      <c r="C35" s="14" t="s">
        <v>202</v>
      </c>
      <c r="D35" s="5" t="s">
        <v>203</v>
      </c>
      <c r="E35" s="5" t="s">
        <v>1856</v>
      </c>
      <c r="F35" s="14">
        <v>6</v>
      </c>
      <c r="G35" s="14">
        <v>5</v>
      </c>
      <c r="H35" s="14">
        <v>0</v>
      </c>
      <c r="I35" s="5" t="s">
        <v>1857</v>
      </c>
      <c r="J35" s="14" t="s">
        <v>1858</v>
      </c>
      <c r="K35" s="15">
        <f>COUNTIF(Mapping!$J:$J,B35)</f>
        <v>1</v>
      </c>
      <c r="L35" s="14" t="str">
        <f t="shared" si="0"/>
        <v>نعم</v>
      </c>
    </row>
    <row r="36" spans="1:12" ht="18" x14ac:dyDescent="0.25">
      <c r="A36" s="17">
        <v>32</v>
      </c>
      <c r="B36" s="18" t="s">
        <v>204</v>
      </c>
      <c r="C36" s="17" t="s">
        <v>202</v>
      </c>
      <c r="D36" s="18" t="s">
        <v>203</v>
      </c>
      <c r="E36" s="18" t="s">
        <v>1859</v>
      </c>
      <c r="F36" s="17">
        <v>4</v>
      </c>
      <c r="G36" s="17">
        <v>4</v>
      </c>
      <c r="H36" s="17">
        <v>0</v>
      </c>
      <c r="I36" s="18" t="s">
        <v>1860</v>
      </c>
      <c r="J36" s="17" t="s">
        <v>1861</v>
      </c>
      <c r="K36" s="19">
        <f>COUNTIF(Mapping!$J:$J,B36)</f>
        <v>1</v>
      </c>
      <c r="L36" s="17" t="str">
        <f t="shared" si="0"/>
        <v>نعم</v>
      </c>
    </row>
    <row r="37" spans="1:12" ht="18" x14ac:dyDescent="0.25">
      <c r="A37" s="14">
        <v>33</v>
      </c>
      <c r="B37" s="5" t="s">
        <v>204</v>
      </c>
      <c r="C37" s="14" t="s">
        <v>202</v>
      </c>
      <c r="D37" s="5" t="s">
        <v>203</v>
      </c>
      <c r="E37" s="5" t="s">
        <v>1862</v>
      </c>
      <c r="F37" s="14">
        <v>3</v>
      </c>
      <c r="G37" s="14">
        <v>3</v>
      </c>
      <c r="H37" s="14">
        <v>0</v>
      </c>
      <c r="I37" s="5" t="s">
        <v>1860</v>
      </c>
      <c r="J37" s="14" t="s">
        <v>1863</v>
      </c>
      <c r="K37" s="15">
        <f>COUNTIF(Mapping!$J:$J,B37)</f>
        <v>1</v>
      </c>
      <c r="L37" s="14" t="str">
        <f t="shared" si="0"/>
        <v>نعم</v>
      </c>
    </row>
    <row r="38" spans="1:12" ht="18" x14ac:dyDescent="0.25">
      <c r="A38" s="17">
        <v>34</v>
      </c>
      <c r="B38" s="18" t="s">
        <v>204</v>
      </c>
      <c r="C38" s="17" t="s">
        <v>202</v>
      </c>
      <c r="D38" s="18" t="s">
        <v>203</v>
      </c>
      <c r="E38" s="18" t="s">
        <v>1864</v>
      </c>
      <c r="F38" s="17">
        <v>1</v>
      </c>
      <c r="G38" s="17">
        <v>1</v>
      </c>
      <c r="H38" s="17">
        <v>0</v>
      </c>
      <c r="I38" s="18" t="s">
        <v>1848</v>
      </c>
      <c r="J38" s="17" t="s">
        <v>1863</v>
      </c>
      <c r="K38" s="19">
        <f>COUNTIF(Mapping!$J:$J,B38)</f>
        <v>1</v>
      </c>
      <c r="L38" s="17" t="str">
        <f t="shared" si="0"/>
        <v>نعم</v>
      </c>
    </row>
    <row r="39" spans="1:12" ht="18" x14ac:dyDescent="0.25">
      <c r="A39" s="14">
        <v>35</v>
      </c>
      <c r="B39" s="5" t="s">
        <v>211</v>
      </c>
      <c r="C39" s="14" t="s">
        <v>110</v>
      </c>
      <c r="D39" s="5" t="s">
        <v>111</v>
      </c>
      <c r="E39" s="5" t="s">
        <v>1865</v>
      </c>
      <c r="F39" s="14">
        <v>24</v>
      </c>
      <c r="G39" s="14">
        <v>6</v>
      </c>
      <c r="H39" s="14">
        <v>14</v>
      </c>
      <c r="I39" s="5" t="s">
        <v>1866</v>
      </c>
      <c r="J39" s="14" t="s">
        <v>214</v>
      </c>
      <c r="K39" s="15">
        <f>COUNTIF(Mapping!$J:$J,B39)</f>
        <v>1</v>
      </c>
      <c r="L39" s="14" t="str">
        <f t="shared" si="0"/>
        <v>نعم</v>
      </c>
    </row>
    <row r="40" spans="1:12" ht="18" x14ac:dyDescent="0.25">
      <c r="A40" s="17">
        <v>36</v>
      </c>
      <c r="B40" s="18" t="s">
        <v>211</v>
      </c>
      <c r="C40" s="17" t="s">
        <v>110</v>
      </c>
      <c r="D40" s="18" t="s">
        <v>111</v>
      </c>
      <c r="E40" s="18" t="s">
        <v>1867</v>
      </c>
      <c r="F40" s="17">
        <v>3</v>
      </c>
      <c r="G40" s="17">
        <v>1</v>
      </c>
      <c r="H40" s="17">
        <v>2</v>
      </c>
      <c r="I40" s="18" t="s">
        <v>1868</v>
      </c>
      <c r="J40" s="17" t="s">
        <v>1850</v>
      </c>
      <c r="K40" s="19">
        <f>COUNTIF(Mapping!$J:$J,B40)</f>
        <v>1</v>
      </c>
      <c r="L40" s="17" t="str">
        <f t="shared" si="0"/>
        <v>نعم</v>
      </c>
    </row>
    <row r="41" spans="1:12" ht="18" x14ac:dyDescent="0.25">
      <c r="A41" s="14">
        <v>37</v>
      </c>
      <c r="B41" s="5" t="s">
        <v>211</v>
      </c>
      <c r="C41" s="14" t="s">
        <v>202</v>
      </c>
      <c r="D41" s="5" t="s">
        <v>203</v>
      </c>
      <c r="E41" s="5" t="s">
        <v>1867</v>
      </c>
      <c r="F41" s="14">
        <v>3</v>
      </c>
      <c r="G41" s="14">
        <v>2</v>
      </c>
      <c r="H41" s="14">
        <v>1</v>
      </c>
      <c r="I41" s="5" t="s">
        <v>1868</v>
      </c>
      <c r="J41" s="14" t="s">
        <v>1863</v>
      </c>
      <c r="K41" s="15">
        <f>COUNTIF(Mapping!$J:$J,B41)</f>
        <v>1</v>
      </c>
      <c r="L41" s="14" t="str">
        <f t="shared" si="0"/>
        <v>نعم</v>
      </c>
    </row>
    <row r="42" spans="1:12" ht="18" x14ac:dyDescent="0.25">
      <c r="A42" s="17">
        <v>38</v>
      </c>
      <c r="B42" s="18" t="s">
        <v>211</v>
      </c>
      <c r="C42" s="17" t="s">
        <v>110</v>
      </c>
      <c r="D42" s="18" t="s">
        <v>111</v>
      </c>
      <c r="E42" s="18" t="s">
        <v>1869</v>
      </c>
      <c r="F42" s="17">
        <v>39</v>
      </c>
      <c r="G42" s="17">
        <v>7</v>
      </c>
      <c r="H42" s="17">
        <v>22</v>
      </c>
      <c r="I42" s="18" t="s">
        <v>1870</v>
      </c>
      <c r="J42" s="17" t="s">
        <v>271</v>
      </c>
      <c r="K42" s="19">
        <f>COUNTIF(Mapping!$J:$J,B42)</f>
        <v>1</v>
      </c>
      <c r="L42" s="17" t="str">
        <f t="shared" si="0"/>
        <v>نعم</v>
      </c>
    </row>
    <row r="43" spans="1:12" ht="36" x14ac:dyDescent="0.25">
      <c r="A43" s="14">
        <v>39</v>
      </c>
      <c r="B43" s="5" t="s">
        <v>211</v>
      </c>
      <c r="C43" s="14" t="s">
        <v>110</v>
      </c>
      <c r="D43" s="5" t="s">
        <v>111</v>
      </c>
      <c r="E43" s="5" t="s">
        <v>1871</v>
      </c>
      <c r="F43" s="14">
        <v>12</v>
      </c>
      <c r="G43" s="14">
        <v>2</v>
      </c>
      <c r="H43" s="14">
        <v>6</v>
      </c>
      <c r="I43" s="5" t="s">
        <v>1872</v>
      </c>
      <c r="J43" s="14" t="s">
        <v>224</v>
      </c>
      <c r="K43" s="15">
        <f>COUNTIF(Mapping!$J:$J,B43)</f>
        <v>1</v>
      </c>
      <c r="L43" s="14" t="str">
        <f t="shared" si="0"/>
        <v>نعم</v>
      </c>
    </row>
    <row r="44" spans="1:12" ht="18" x14ac:dyDescent="0.25">
      <c r="A44" s="17">
        <v>40</v>
      </c>
      <c r="B44" s="18" t="s">
        <v>211</v>
      </c>
      <c r="C44" s="17" t="s">
        <v>110</v>
      </c>
      <c r="D44" s="18" t="s">
        <v>111</v>
      </c>
      <c r="E44" s="18" t="s">
        <v>1873</v>
      </c>
      <c r="F44" s="17">
        <v>9</v>
      </c>
      <c r="G44" s="17">
        <v>2</v>
      </c>
      <c r="H44" s="17">
        <v>7</v>
      </c>
      <c r="I44" s="18" t="s">
        <v>1874</v>
      </c>
      <c r="J44" s="17" t="s">
        <v>1875</v>
      </c>
      <c r="K44" s="19">
        <f>COUNTIF(Mapping!$J:$J,B44)</f>
        <v>1</v>
      </c>
      <c r="L44" s="17" t="str">
        <f t="shared" si="0"/>
        <v>نعم</v>
      </c>
    </row>
    <row r="45" spans="1:12" ht="18" x14ac:dyDescent="0.25">
      <c r="A45" s="14">
        <v>41</v>
      </c>
      <c r="B45" s="5" t="s">
        <v>211</v>
      </c>
      <c r="C45" s="14" t="s">
        <v>110</v>
      </c>
      <c r="D45" s="5" t="s">
        <v>111</v>
      </c>
      <c r="E45" s="5" t="s">
        <v>1876</v>
      </c>
      <c r="F45" s="14">
        <v>14</v>
      </c>
      <c r="G45" s="14">
        <v>1</v>
      </c>
      <c r="H45" s="14">
        <v>8</v>
      </c>
      <c r="I45" s="5" t="s">
        <v>1877</v>
      </c>
      <c r="J45" s="14" t="s">
        <v>1878</v>
      </c>
      <c r="K45" s="15">
        <f>COUNTIF(Mapping!$J:$J,B45)</f>
        <v>1</v>
      </c>
      <c r="L45" s="14" t="str">
        <f t="shared" si="0"/>
        <v>نعم</v>
      </c>
    </row>
    <row r="46" spans="1:12" ht="18" x14ac:dyDescent="0.25">
      <c r="A46" s="17">
        <v>42</v>
      </c>
      <c r="B46" s="18" t="s">
        <v>230</v>
      </c>
      <c r="C46" s="17" t="s">
        <v>202</v>
      </c>
      <c r="D46" s="18" t="s">
        <v>203</v>
      </c>
      <c r="E46" s="18" t="s">
        <v>1879</v>
      </c>
      <c r="F46" s="17">
        <v>18</v>
      </c>
      <c r="G46" s="17">
        <v>14</v>
      </c>
      <c r="H46" s="17">
        <v>2</v>
      </c>
      <c r="I46" s="18" t="s">
        <v>1880</v>
      </c>
      <c r="J46" s="17" t="s">
        <v>233</v>
      </c>
      <c r="K46" s="19">
        <f>COUNTIF(Mapping!$J:$J,B46)</f>
        <v>1</v>
      </c>
      <c r="L46" s="17" t="str">
        <f t="shared" si="0"/>
        <v>نعم</v>
      </c>
    </row>
    <row r="47" spans="1:12" ht="18" x14ac:dyDescent="0.25">
      <c r="A47" s="14">
        <v>43</v>
      </c>
      <c r="B47" s="5" t="s">
        <v>230</v>
      </c>
      <c r="C47" s="14" t="s">
        <v>180</v>
      </c>
      <c r="D47" s="5" t="s">
        <v>181</v>
      </c>
      <c r="E47" s="5" t="s">
        <v>1879</v>
      </c>
      <c r="F47" s="14">
        <v>24</v>
      </c>
      <c r="G47" s="14">
        <v>9</v>
      </c>
      <c r="H47" s="14">
        <v>11</v>
      </c>
      <c r="I47" s="5" t="s">
        <v>1881</v>
      </c>
      <c r="J47" s="14" t="s">
        <v>1882</v>
      </c>
      <c r="K47" s="15">
        <f>COUNTIF(Mapping!$J:$J,B47)</f>
        <v>1</v>
      </c>
      <c r="L47" s="14" t="str">
        <f t="shared" si="0"/>
        <v>نعم</v>
      </c>
    </row>
    <row r="48" spans="1:12" ht="18" x14ac:dyDescent="0.25">
      <c r="A48" s="17">
        <v>44</v>
      </c>
      <c r="B48" s="18" t="s">
        <v>241</v>
      </c>
      <c r="C48" s="17" t="s">
        <v>239</v>
      </c>
      <c r="D48" s="18" t="s">
        <v>240</v>
      </c>
      <c r="E48" s="18" t="s">
        <v>1883</v>
      </c>
      <c r="F48" s="17">
        <v>25</v>
      </c>
      <c r="G48" s="17">
        <v>9</v>
      </c>
      <c r="H48" s="17">
        <v>13</v>
      </c>
      <c r="I48" s="18" t="s">
        <v>1884</v>
      </c>
      <c r="J48" s="17" t="s">
        <v>244</v>
      </c>
      <c r="K48" s="19">
        <f>COUNTIF(Mapping!$J:$J,B48)</f>
        <v>1</v>
      </c>
      <c r="L48" s="17" t="str">
        <f t="shared" si="0"/>
        <v>نعم</v>
      </c>
    </row>
    <row r="49" spans="1:12" ht="18" x14ac:dyDescent="0.25">
      <c r="A49" s="14">
        <v>45</v>
      </c>
      <c r="B49" s="5" t="s">
        <v>241</v>
      </c>
      <c r="C49" s="14" t="s">
        <v>239</v>
      </c>
      <c r="D49" s="5" t="s">
        <v>240</v>
      </c>
      <c r="E49" s="5" t="s">
        <v>1885</v>
      </c>
      <c r="F49" s="14">
        <v>4</v>
      </c>
      <c r="G49" s="14">
        <v>1</v>
      </c>
      <c r="H49" s="14">
        <v>3</v>
      </c>
      <c r="I49" s="5" t="s">
        <v>1886</v>
      </c>
      <c r="J49" s="14" t="s">
        <v>1887</v>
      </c>
      <c r="K49" s="15">
        <f>COUNTIF(Mapping!$J:$J,B49)</f>
        <v>1</v>
      </c>
      <c r="L49" s="14" t="str">
        <f t="shared" si="0"/>
        <v>نعم</v>
      </c>
    </row>
    <row r="50" spans="1:12" ht="18" x14ac:dyDescent="0.25">
      <c r="A50" s="17">
        <v>46</v>
      </c>
      <c r="B50" s="18" t="s">
        <v>241</v>
      </c>
      <c r="C50" s="17" t="s">
        <v>239</v>
      </c>
      <c r="D50" s="18" t="s">
        <v>240</v>
      </c>
      <c r="E50" s="18" t="s">
        <v>1888</v>
      </c>
      <c r="F50" s="17">
        <v>3</v>
      </c>
      <c r="G50" s="17">
        <v>2</v>
      </c>
      <c r="H50" s="17">
        <v>1</v>
      </c>
      <c r="I50" s="18" t="s">
        <v>1889</v>
      </c>
      <c r="J50" s="17" t="s">
        <v>1372</v>
      </c>
      <c r="K50" s="19">
        <f>COUNTIF(Mapping!$J:$J,B50)</f>
        <v>1</v>
      </c>
      <c r="L50" s="17" t="str">
        <f t="shared" si="0"/>
        <v>نعم</v>
      </c>
    </row>
    <row r="51" spans="1:12" ht="18" x14ac:dyDescent="0.25">
      <c r="A51" s="14">
        <v>47</v>
      </c>
      <c r="B51" s="5" t="s">
        <v>241</v>
      </c>
      <c r="C51" s="14" t="s">
        <v>1890</v>
      </c>
      <c r="D51" s="5" t="s">
        <v>1891</v>
      </c>
      <c r="E51" s="5" t="s">
        <v>1892</v>
      </c>
      <c r="F51" s="14">
        <v>1</v>
      </c>
      <c r="G51" s="14">
        <v>1</v>
      </c>
      <c r="H51" s="14">
        <v>0</v>
      </c>
      <c r="I51" s="5" t="s">
        <v>1893</v>
      </c>
      <c r="J51" s="14" t="s">
        <v>1894</v>
      </c>
      <c r="K51" s="15">
        <f>COUNTIF(Mapping!$J:$J,B51)</f>
        <v>1</v>
      </c>
      <c r="L51" s="14" t="str">
        <f t="shared" si="0"/>
        <v>نعم</v>
      </c>
    </row>
    <row r="52" spans="1:12" ht="18" x14ac:dyDescent="0.25">
      <c r="A52" s="17">
        <v>48</v>
      </c>
      <c r="B52" s="18" t="s">
        <v>241</v>
      </c>
      <c r="C52" s="17" t="s">
        <v>239</v>
      </c>
      <c r="D52" s="18" t="s">
        <v>240</v>
      </c>
      <c r="E52" s="18" t="s">
        <v>1847</v>
      </c>
      <c r="F52" s="17">
        <v>2</v>
      </c>
      <c r="G52" s="17">
        <v>1</v>
      </c>
      <c r="H52" s="17">
        <v>1</v>
      </c>
      <c r="I52" s="18" t="s">
        <v>1848</v>
      </c>
      <c r="J52" s="17" t="s">
        <v>1372</v>
      </c>
      <c r="K52" s="19">
        <f>COUNTIF(Mapping!$J:$J,B52)</f>
        <v>1</v>
      </c>
      <c r="L52" s="17" t="str">
        <f t="shared" si="0"/>
        <v>نعم</v>
      </c>
    </row>
    <row r="53" spans="1:12" ht="18" x14ac:dyDescent="0.25">
      <c r="A53" s="14">
        <v>49</v>
      </c>
      <c r="B53" s="5" t="s">
        <v>252</v>
      </c>
      <c r="C53" s="14" t="s">
        <v>180</v>
      </c>
      <c r="D53" s="5" t="s">
        <v>181</v>
      </c>
      <c r="E53" s="5" t="s">
        <v>253</v>
      </c>
      <c r="F53" s="14">
        <v>39</v>
      </c>
      <c r="G53" s="14">
        <v>19</v>
      </c>
      <c r="H53" s="14">
        <v>12</v>
      </c>
      <c r="I53" s="5" t="s">
        <v>254</v>
      </c>
      <c r="J53" s="14" t="s">
        <v>255</v>
      </c>
      <c r="K53" s="15">
        <f>COUNTIF(Mapping!$J:$J,B53)</f>
        <v>1</v>
      </c>
      <c r="L53" s="14" t="str">
        <f t="shared" si="0"/>
        <v>نعم</v>
      </c>
    </row>
    <row r="54" spans="1:12" ht="18" x14ac:dyDescent="0.25">
      <c r="A54" s="17">
        <v>50</v>
      </c>
      <c r="B54" s="18" t="s">
        <v>261</v>
      </c>
      <c r="C54" s="17" t="s">
        <v>202</v>
      </c>
      <c r="D54" s="18" t="s">
        <v>203</v>
      </c>
      <c r="E54" s="18" t="s">
        <v>262</v>
      </c>
      <c r="F54" s="17">
        <v>36</v>
      </c>
      <c r="G54" s="17">
        <v>24</v>
      </c>
      <c r="H54" s="17">
        <v>3</v>
      </c>
      <c r="I54" s="18" t="s">
        <v>263</v>
      </c>
      <c r="J54" s="17" t="s">
        <v>264</v>
      </c>
      <c r="K54" s="19">
        <f>COUNTIF(Mapping!$J:$J,B54)</f>
        <v>1</v>
      </c>
      <c r="L54" s="17" t="str">
        <f t="shared" si="0"/>
        <v>نعم</v>
      </c>
    </row>
    <row r="55" spans="1:12" ht="18" x14ac:dyDescent="0.25">
      <c r="A55" s="14">
        <v>51</v>
      </c>
      <c r="B55" s="5" t="s">
        <v>268</v>
      </c>
      <c r="C55" s="14" t="s">
        <v>110</v>
      </c>
      <c r="D55" s="5" t="s">
        <v>111</v>
      </c>
      <c r="E55" s="5" t="s">
        <v>1869</v>
      </c>
      <c r="F55" s="14">
        <v>39</v>
      </c>
      <c r="G55" s="14">
        <v>7</v>
      </c>
      <c r="H55" s="14">
        <v>22</v>
      </c>
      <c r="I55" s="5" t="s">
        <v>1870</v>
      </c>
      <c r="J55" s="14" t="s">
        <v>271</v>
      </c>
      <c r="K55" s="15">
        <f>COUNTIF(Mapping!$J:$J,B55)</f>
        <v>1</v>
      </c>
      <c r="L55" s="14" t="str">
        <f t="shared" si="0"/>
        <v>نعم</v>
      </c>
    </row>
    <row r="56" spans="1:12" ht="18" x14ac:dyDescent="0.25">
      <c r="A56" s="17">
        <v>52</v>
      </c>
      <c r="B56" s="18" t="s">
        <v>268</v>
      </c>
      <c r="C56" s="17" t="s">
        <v>110</v>
      </c>
      <c r="D56" s="18" t="s">
        <v>111</v>
      </c>
      <c r="E56" s="18" t="s">
        <v>1873</v>
      </c>
      <c r="F56" s="17">
        <v>9</v>
      </c>
      <c r="G56" s="17">
        <v>2</v>
      </c>
      <c r="H56" s="17">
        <v>7</v>
      </c>
      <c r="I56" s="18" t="s">
        <v>1874</v>
      </c>
      <c r="J56" s="17" t="s">
        <v>1875</v>
      </c>
      <c r="K56" s="19">
        <f>COUNTIF(Mapping!$J:$J,B56)</f>
        <v>1</v>
      </c>
      <c r="L56" s="17" t="str">
        <f t="shared" si="0"/>
        <v>نعم</v>
      </c>
    </row>
    <row r="57" spans="1:12" ht="18" x14ac:dyDescent="0.25">
      <c r="A57" s="14">
        <v>53</v>
      </c>
      <c r="B57" s="5" t="s">
        <v>280</v>
      </c>
      <c r="C57" s="14" t="s">
        <v>123</v>
      </c>
      <c r="D57" s="5" t="s">
        <v>124</v>
      </c>
      <c r="E57" s="5" t="s">
        <v>281</v>
      </c>
      <c r="F57" s="14">
        <v>16</v>
      </c>
      <c r="G57" s="14">
        <v>4</v>
      </c>
      <c r="H57" s="14">
        <v>10</v>
      </c>
      <c r="I57" s="5" t="s">
        <v>282</v>
      </c>
      <c r="J57" s="14" t="s">
        <v>283</v>
      </c>
      <c r="K57" s="15">
        <f>COUNTIF(Mapping!$J:$J,B57)</f>
        <v>1</v>
      </c>
      <c r="L57" s="14" t="str">
        <f t="shared" si="0"/>
        <v>نعم</v>
      </c>
    </row>
    <row r="58" spans="1:12" ht="18" x14ac:dyDescent="0.25">
      <c r="A58" s="17">
        <v>54</v>
      </c>
      <c r="B58" s="18" t="s">
        <v>289</v>
      </c>
      <c r="C58" s="17" t="s">
        <v>147</v>
      </c>
      <c r="D58" s="18" t="s">
        <v>148</v>
      </c>
      <c r="E58" s="18" t="s">
        <v>1895</v>
      </c>
      <c r="F58" s="17">
        <v>34</v>
      </c>
      <c r="G58" s="17">
        <v>15</v>
      </c>
      <c r="H58" s="17">
        <v>12</v>
      </c>
      <c r="I58" s="18" t="s">
        <v>1896</v>
      </c>
      <c r="J58" s="17" t="s">
        <v>292</v>
      </c>
      <c r="K58" s="19">
        <f>COUNTIF(Mapping!$J:$J,B58)</f>
        <v>1</v>
      </c>
      <c r="L58" s="17" t="str">
        <f t="shared" si="0"/>
        <v>نعم</v>
      </c>
    </row>
    <row r="59" spans="1:12" ht="18" x14ac:dyDescent="0.25">
      <c r="A59" s="14">
        <v>55</v>
      </c>
      <c r="B59" s="5" t="s">
        <v>289</v>
      </c>
      <c r="C59" s="14" t="s">
        <v>147</v>
      </c>
      <c r="D59" s="5" t="s">
        <v>148</v>
      </c>
      <c r="E59" s="5" t="s">
        <v>1897</v>
      </c>
      <c r="F59" s="14">
        <v>6</v>
      </c>
      <c r="G59" s="14">
        <v>1</v>
      </c>
      <c r="H59" s="14">
        <v>5</v>
      </c>
      <c r="I59" s="5" t="s">
        <v>1886</v>
      </c>
      <c r="J59" s="14" t="s">
        <v>1898</v>
      </c>
      <c r="K59" s="15">
        <f>COUNTIF(Mapping!$J:$J,B59)</f>
        <v>1</v>
      </c>
      <c r="L59" s="14" t="str">
        <f t="shared" si="0"/>
        <v>نعم</v>
      </c>
    </row>
    <row r="60" spans="1:12" ht="18" x14ac:dyDescent="0.25">
      <c r="A60" s="17">
        <v>56</v>
      </c>
      <c r="B60" s="18" t="s">
        <v>300</v>
      </c>
      <c r="C60" s="17" t="s">
        <v>298</v>
      </c>
      <c r="D60" s="18" t="s">
        <v>299</v>
      </c>
      <c r="E60" s="18" t="s">
        <v>301</v>
      </c>
      <c r="F60" s="17">
        <v>14</v>
      </c>
      <c r="G60" s="17">
        <v>9</v>
      </c>
      <c r="H60" s="17">
        <v>5</v>
      </c>
      <c r="I60" s="18" t="s">
        <v>302</v>
      </c>
      <c r="J60" s="17" t="s">
        <v>303</v>
      </c>
      <c r="K60" s="19">
        <f>COUNTIF(Mapping!$J:$J,B60)</f>
        <v>1</v>
      </c>
      <c r="L60" s="17" t="str">
        <f t="shared" si="0"/>
        <v>نعم</v>
      </c>
    </row>
    <row r="61" spans="1:12" ht="18" x14ac:dyDescent="0.25">
      <c r="A61" s="14">
        <v>57</v>
      </c>
      <c r="B61" s="5" t="s">
        <v>325</v>
      </c>
      <c r="C61" s="14" t="s">
        <v>325</v>
      </c>
      <c r="D61" s="5" t="s">
        <v>326</v>
      </c>
      <c r="E61" s="5" t="s">
        <v>1899</v>
      </c>
      <c r="F61" s="14">
        <v>16</v>
      </c>
      <c r="G61" s="14">
        <v>10</v>
      </c>
      <c r="H61" s="14">
        <v>6</v>
      </c>
      <c r="I61" s="5" t="s">
        <v>1900</v>
      </c>
      <c r="J61" s="14" t="s">
        <v>329</v>
      </c>
      <c r="K61" s="15">
        <f>COUNTIF(Mapping!$J:$J,B61)</f>
        <v>1</v>
      </c>
      <c r="L61" s="14" t="str">
        <f t="shared" si="0"/>
        <v>نعم</v>
      </c>
    </row>
    <row r="62" spans="1:12" ht="18" x14ac:dyDescent="0.25">
      <c r="A62" s="17">
        <v>58</v>
      </c>
      <c r="B62" s="18" t="s">
        <v>325</v>
      </c>
      <c r="C62" s="17" t="s">
        <v>325</v>
      </c>
      <c r="D62" s="18" t="s">
        <v>326</v>
      </c>
      <c r="E62" s="18" t="s">
        <v>1901</v>
      </c>
      <c r="F62" s="17">
        <v>8</v>
      </c>
      <c r="G62" s="17">
        <v>3</v>
      </c>
      <c r="H62" s="17">
        <v>0</v>
      </c>
      <c r="I62" s="18" t="s">
        <v>1902</v>
      </c>
      <c r="J62" s="17" t="s">
        <v>1903</v>
      </c>
      <c r="K62" s="19">
        <f>COUNTIF(Mapping!$J:$J,B62)</f>
        <v>1</v>
      </c>
      <c r="L62" s="17" t="str">
        <f t="shared" si="0"/>
        <v>نعم</v>
      </c>
    </row>
    <row r="63" spans="1:12" ht="18" x14ac:dyDescent="0.25">
      <c r="A63" s="14">
        <v>59</v>
      </c>
      <c r="B63" s="5" t="s">
        <v>325</v>
      </c>
      <c r="C63" s="14" t="s">
        <v>298</v>
      </c>
      <c r="D63" s="5" t="s">
        <v>299</v>
      </c>
      <c r="E63" s="5" t="s">
        <v>1899</v>
      </c>
      <c r="F63" s="14">
        <v>3</v>
      </c>
      <c r="G63" s="14">
        <v>1</v>
      </c>
      <c r="H63" s="14">
        <v>2</v>
      </c>
      <c r="I63" s="5" t="s">
        <v>1904</v>
      </c>
      <c r="J63" s="14" t="s">
        <v>1905</v>
      </c>
      <c r="K63" s="15">
        <f>COUNTIF(Mapping!$J:$J,B63)</f>
        <v>1</v>
      </c>
      <c r="L63" s="14" t="str">
        <f t="shared" si="0"/>
        <v>نعم</v>
      </c>
    </row>
    <row r="64" spans="1:12" ht="18" x14ac:dyDescent="0.25">
      <c r="A64" s="17">
        <v>60</v>
      </c>
      <c r="B64" s="18" t="s">
        <v>325</v>
      </c>
      <c r="C64" s="17" t="s">
        <v>325</v>
      </c>
      <c r="D64" s="18" t="s">
        <v>326</v>
      </c>
      <c r="E64" s="18" t="s">
        <v>1906</v>
      </c>
      <c r="F64" s="17">
        <v>2</v>
      </c>
      <c r="G64" s="17">
        <v>1</v>
      </c>
      <c r="H64" s="17">
        <v>1</v>
      </c>
      <c r="I64" s="18" t="s">
        <v>1907</v>
      </c>
      <c r="J64" s="17" t="s">
        <v>1908</v>
      </c>
      <c r="K64" s="19">
        <f>COUNTIF(Mapping!$J:$J,B64)</f>
        <v>1</v>
      </c>
      <c r="L64" s="17" t="str">
        <f t="shared" si="0"/>
        <v>نعم</v>
      </c>
    </row>
    <row r="65" spans="1:12" ht="18" x14ac:dyDescent="0.25">
      <c r="A65" s="14">
        <v>61</v>
      </c>
      <c r="B65" s="5" t="s">
        <v>325</v>
      </c>
      <c r="C65" s="14" t="s">
        <v>1890</v>
      </c>
      <c r="D65" s="5" t="s">
        <v>1891</v>
      </c>
      <c r="E65" s="5" t="s">
        <v>1909</v>
      </c>
      <c r="F65" s="14">
        <v>2</v>
      </c>
      <c r="G65" s="14">
        <v>1</v>
      </c>
      <c r="H65" s="14">
        <v>1</v>
      </c>
      <c r="I65" s="5" t="s">
        <v>1910</v>
      </c>
      <c r="J65" s="14" t="s">
        <v>1894</v>
      </c>
      <c r="K65" s="15">
        <f>COUNTIF(Mapping!$J:$J,B65)</f>
        <v>1</v>
      </c>
      <c r="L65" s="14" t="str">
        <f t="shared" si="0"/>
        <v>نعم</v>
      </c>
    </row>
    <row r="66" spans="1:12" ht="18" x14ac:dyDescent="0.25">
      <c r="A66" s="17">
        <v>62</v>
      </c>
      <c r="B66" s="18" t="s">
        <v>337</v>
      </c>
      <c r="C66" s="17" t="s">
        <v>239</v>
      </c>
      <c r="D66" s="18" t="s">
        <v>240</v>
      </c>
      <c r="E66" s="18" t="s">
        <v>1911</v>
      </c>
      <c r="F66" s="17">
        <v>4</v>
      </c>
      <c r="G66" s="17">
        <v>3</v>
      </c>
      <c r="H66" s="17">
        <v>1</v>
      </c>
      <c r="I66" s="18" t="s">
        <v>1904</v>
      </c>
      <c r="J66" s="17" t="s">
        <v>340</v>
      </c>
      <c r="K66" s="19">
        <f>COUNTIF(Mapping!$J:$J,B66)</f>
        <v>1</v>
      </c>
      <c r="L66" s="17" t="str">
        <f t="shared" si="0"/>
        <v>نعم</v>
      </c>
    </row>
    <row r="67" spans="1:12" ht="18" x14ac:dyDescent="0.25">
      <c r="A67" s="14">
        <v>63</v>
      </c>
      <c r="B67" s="5" t="s">
        <v>337</v>
      </c>
      <c r="C67" s="14" t="s">
        <v>325</v>
      </c>
      <c r="D67" s="5" t="s">
        <v>326</v>
      </c>
      <c r="E67" s="5" t="s">
        <v>1911</v>
      </c>
      <c r="F67" s="14">
        <v>6</v>
      </c>
      <c r="G67" s="14">
        <v>1</v>
      </c>
      <c r="H67" s="14">
        <v>5</v>
      </c>
      <c r="I67" s="5" t="s">
        <v>1904</v>
      </c>
      <c r="J67" s="14" t="s">
        <v>1912</v>
      </c>
      <c r="K67" s="15">
        <f>COUNTIF(Mapping!$J:$J,B67)</f>
        <v>1</v>
      </c>
      <c r="L67" s="14" t="str">
        <f t="shared" si="0"/>
        <v>نعم</v>
      </c>
    </row>
    <row r="68" spans="1:12" ht="18" x14ac:dyDescent="0.25">
      <c r="A68" s="17">
        <v>64</v>
      </c>
      <c r="B68" s="18" t="s">
        <v>337</v>
      </c>
      <c r="C68" s="17" t="s">
        <v>147</v>
      </c>
      <c r="D68" s="18" t="s">
        <v>148</v>
      </c>
      <c r="E68" s="18" t="s">
        <v>1911</v>
      </c>
      <c r="F68" s="17">
        <v>2</v>
      </c>
      <c r="G68" s="17">
        <v>1</v>
      </c>
      <c r="H68" s="17">
        <v>1</v>
      </c>
      <c r="I68" s="18" t="s">
        <v>348</v>
      </c>
      <c r="J68" s="17" t="s">
        <v>1805</v>
      </c>
      <c r="K68" s="19">
        <f>COUNTIF(Mapping!$J:$J,B68)</f>
        <v>1</v>
      </c>
      <c r="L68" s="17" t="str">
        <f t="shared" si="0"/>
        <v>نعم</v>
      </c>
    </row>
    <row r="69" spans="1:12" ht="18" x14ac:dyDescent="0.25">
      <c r="A69" s="14">
        <v>65</v>
      </c>
      <c r="B69" s="5" t="s">
        <v>346</v>
      </c>
      <c r="C69" s="14" t="s">
        <v>325</v>
      </c>
      <c r="D69" s="5" t="s">
        <v>326</v>
      </c>
      <c r="E69" s="5" t="s">
        <v>347</v>
      </c>
      <c r="F69" s="14">
        <v>5</v>
      </c>
      <c r="G69" s="14">
        <v>3</v>
      </c>
      <c r="H69" s="14">
        <v>0</v>
      </c>
      <c r="I69" s="5" t="s">
        <v>348</v>
      </c>
      <c r="J69" s="14" t="s">
        <v>349</v>
      </c>
      <c r="K69" s="15">
        <f>COUNTIF(Mapping!$J:$J,B69)</f>
        <v>1</v>
      </c>
      <c r="L69" s="14" t="str">
        <f t="shared" ref="L69:L132" si="1">IF(K69&gt;0,"نعم","لا")</f>
        <v>نعم</v>
      </c>
    </row>
    <row r="70" spans="1:12" ht="18" x14ac:dyDescent="0.25">
      <c r="A70" s="17">
        <v>66</v>
      </c>
      <c r="B70" s="18" t="s">
        <v>311</v>
      </c>
      <c r="C70" s="17" t="s">
        <v>110</v>
      </c>
      <c r="D70" s="18" t="s">
        <v>111</v>
      </c>
      <c r="E70" s="18" t="s">
        <v>1913</v>
      </c>
      <c r="F70" s="17">
        <v>25</v>
      </c>
      <c r="G70" s="17">
        <v>14</v>
      </c>
      <c r="H70" s="17">
        <v>8</v>
      </c>
      <c r="I70" s="18" t="s">
        <v>1914</v>
      </c>
      <c r="J70" s="17" t="s">
        <v>314</v>
      </c>
      <c r="K70" s="19">
        <f>COUNTIF(Mapping!$J:$J,B70)</f>
        <v>1</v>
      </c>
      <c r="L70" s="17" t="str">
        <f t="shared" si="1"/>
        <v>نعم</v>
      </c>
    </row>
    <row r="71" spans="1:12" ht="18" x14ac:dyDescent="0.25">
      <c r="A71" s="14">
        <v>67</v>
      </c>
      <c r="B71" s="5" t="s">
        <v>311</v>
      </c>
      <c r="C71" s="14" t="s">
        <v>110</v>
      </c>
      <c r="D71" s="5" t="s">
        <v>111</v>
      </c>
      <c r="E71" s="5" t="s">
        <v>1915</v>
      </c>
      <c r="F71" s="14">
        <v>5</v>
      </c>
      <c r="G71" s="14">
        <v>3</v>
      </c>
      <c r="H71" s="14">
        <v>1</v>
      </c>
      <c r="I71" s="5" t="s">
        <v>1916</v>
      </c>
      <c r="J71" s="14" t="s">
        <v>1917</v>
      </c>
      <c r="K71" s="15">
        <f>COUNTIF(Mapping!$J:$J,B71)</f>
        <v>1</v>
      </c>
      <c r="L71" s="14" t="str">
        <f t="shared" si="1"/>
        <v>نعم</v>
      </c>
    </row>
    <row r="72" spans="1:12" ht="18" x14ac:dyDescent="0.25">
      <c r="A72" s="17">
        <v>68</v>
      </c>
      <c r="B72" s="18" t="s">
        <v>311</v>
      </c>
      <c r="C72" s="17" t="s">
        <v>110</v>
      </c>
      <c r="D72" s="18" t="s">
        <v>111</v>
      </c>
      <c r="E72" s="18" t="s">
        <v>1918</v>
      </c>
      <c r="F72" s="17">
        <v>4</v>
      </c>
      <c r="G72" s="17">
        <v>2</v>
      </c>
      <c r="H72" s="17">
        <v>1</v>
      </c>
      <c r="I72" s="18" t="s">
        <v>1919</v>
      </c>
      <c r="J72" s="17" t="s">
        <v>1920</v>
      </c>
      <c r="K72" s="19">
        <f>COUNTIF(Mapping!$J:$J,B72)</f>
        <v>1</v>
      </c>
      <c r="L72" s="17" t="str">
        <f t="shared" si="1"/>
        <v>نعم</v>
      </c>
    </row>
    <row r="73" spans="1:12" ht="18" x14ac:dyDescent="0.25">
      <c r="A73" s="14">
        <v>69</v>
      </c>
      <c r="B73" s="5" t="s">
        <v>311</v>
      </c>
      <c r="C73" s="14" t="s">
        <v>202</v>
      </c>
      <c r="D73" s="5" t="s">
        <v>203</v>
      </c>
      <c r="E73" s="5" t="s">
        <v>1915</v>
      </c>
      <c r="F73" s="14">
        <v>1</v>
      </c>
      <c r="G73" s="14">
        <v>1</v>
      </c>
      <c r="H73" s="14">
        <v>0</v>
      </c>
      <c r="I73" s="5" t="s">
        <v>1916</v>
      </c>
      <c r="J73" s="14" t="s">
        <v>1863</v>
      </c>
      <c r="K73" s="15">
        <f>COUNTIF(Mapping!$J:$J,B73)</f>
        <v>1</v>
      </c>
      <c r="L73" s="14" t="str">
        <f t="shared" si="1"/>
        <v>نعم</v>
      </c>
    </row>
    <row r="74" spans="1:12" ht="18" x14ac:dyDescent="0.25">
      <c r="A74" s="17">
        <v>70</v>
      </c>
      <c r="B74" s="18" t="s">
        <v>357</v>
      </c>
      <c r="C74" s="17" t="s">
        <v>202</v>
      </c>
      <c r="D74" s="18" t="s">
        <v>203</v>
      </c>
      <c r="E74" s="18" t="s">
        <v>1921</v>
      </c>
      <c r="F74" s="17">
        <v>35</v>
      </c>
      <c r="G74" s="17">
        <v>26</v>
      </c>
      <c r="H74" s="17">
        <v>6</v>
      </c>
      <c r="I74" s="18" t="s">
        <v>1922</v>
      </c>
      <c r="J74" s="17" t="s">
        <v>360</v>
      </c>
      <c r="K74" s="19">
        <f>COUNTIF(Mapping!$J:$J,B74)</f>
        <v>4</v>
      </c>
      <c r="L74" s="17" t="str">
        <f t="shared" si="1"/>
        <v>نعم</v>
      </c>
    </row>
    <row r="75" spans="1:12" ht="18" x14ac:dyDescent="0.25">
      <c r="A75" s="14">
        <v>71</v>
      </c>
      <c r="B75" s="5" t="s">
        <v>357</v>
      </c>
      <c r="C75" s="14" t="s">
        <v>202</v>
      </c>
      <c r="D75" s="5" t="s">
        <v>203</v>
      </c>
      <c r="E75" s="5" t="s">
        <v>1923</v>
      </c>
      <c r="F75" s="14">
        <v>6</v>
      </c>
      <c r="G75" s="14">
        <v>5</v>
      </c>
      <c r="H75" s="14">
        <v>1</v>
      </c>
      <c r="I75" s="5" t="s">
        <v>1924</v>
      </c>
      <c r="J75" s="14" t="s">
        <v>1925</v>
      </c>
      <c r="K75" s="15">
        <f>COUNTIF(Mapping!$J:$J,B75)</f>
        <v>4</v>
      </c>
      <c r="L75" s="14" t="str">
        <f t="shared" si="1"/>
        <v>نعم</v>
      </c>
    </row>
    <row r="76" spans="1:12" ht="18" x14ac:dyDescent="0.25">
      <c r="A76" s="17">
        <v>72</v>
      </c>
      <c r="B76" s="18" t="s">
        <v>357</v>
      </c>
      <c r="C76" s="17" t="s">
        <v>1890</v>
      </c>
      <c r="D76" s="18" t="s">
        <v>1891</v>
      </c>
      <c r="E76" s="18" t="s">
        <v>1926</v>
      </c>
      <c r="F76" s="17">
        <v>1</v>
      </c>
      <c r="G76" s="17">
        <v>1</v>
      </c>
      <c r="H76" s="17">
        <v>0</v>
      </c>
      <c r="I76" s="18" t="s">
        <v>1927</v>
      </c>
      <c r="J76" s="17" t="s">
        <v>1894</v>
      </c>
      <c r="K76" s="19">
        <f>COUNTIF(Mapping!$J:$J,B76)</f>
        <v>4</v>
      </c>
      <c r="L76" s="17" t="str">
        <f t="shared" si="1"/>
        <v>نعم</v>
      </c>
    </row>
    <row r="77" spans="1:12" ht="18" x14ac:dyDescent="0.25">
      <c r="A77" s="14">
        <v>73</v>
      </c>
      <c r="B77" s="5" t="s">
        <v>357</v>
      </c>
      <c r="C77" s="14" t="s">
        <v>1890</v>
      </c>
      <c r="D77" s="5" t="s">
        <v>1891</v>
      </c>
      <c r="E77" s="5" t="s">
        <v>1928</v>
      </c>
      <c r="F77" s="14">
        <v>1</v>
      </c>
      <c r="G77" s="14">
        <v>1</v>
      </c>
      <c r="H77" s="14">
        <v>0</v>
      </c>
      <c r="I77" s="5" t="s">
        <v>1929</v>
      </c>
      <c r="J77" s="14" t="s">
        <v>1894</v>
      </c>
      <c r="K77" s="15">
        <f>COUNTIF(Mapping!$J:$J,B77)</f>
        <v>4</v>
      </c>
      <c r="L77" s="14" t="str">
        <f t="shared" si="1"/>
        <v>نعم</v>
      </c>
    </row>
    <row r="78" spans="1:12" ht="18" x14ac:dyDescent="0.25">
      <c r="A78" s="17">
        <v>74</v>
      </c>
      <c r="B78" s="18" t="s">
        <v>368</v>
      </c>
      <c r="C78" s="17" t="s">
        <v>180</v>
      </c>
      <c r="D78" s="18" t="s">
        <v>181</v>
      </c>
      <c r="E78" s="18" t="s">
        <v>1930</v>
      </c>
      <c r="F78" s="17">
        <v>17</v>
      </c>
      <c r="G78" s="17">
        <v>6</v>
      </c>
      <c r="H78" s="17">
        <v>9</v>
      </c>
      <c r="I78" s="18" t="s">
        <v>391</v>
      </c>
      <c r="J78" s="17" t="s">
        <v>492</v>
      </c>
      <c r="K78" s="19">
        <f>COUNTIF(Mapping!$J:$J,B78)</f>
        <v>4</v>
      </c>
      <c r="L78" s="17" t="str">
        <f t="shared" si="1"/>
        <v>نعم</v>
      </c>
    </row>
    <row r="79" spans="1:12" ht="18" x14ac:dyDescent="0.25">
      <c r="A79" s="14">
        <v>75</v>
      </c>
      <c r="B79" s="5" t="s">
        <v>368</v>
      </c>
      <c r="C79" s="14" t="s">
        <v>180</v>
      </c>
      <c r="D79" s="5" t="s">
        <v>181</v>
      </c>
      <c r="E79" s="5" t="s">
        <v>1931</v>
      </c>
      <c r="F79" s="14">
        <v>20</v>
      </c>
      <c r="G79" s="14">
        <v>9</v>
      </c>
      <c r="H79" s="14">
        <v>7</v>
      </c>
      <c r="I79" s="5" t="s">
        <v>1932</v>
      </c>
      <c r="J79" s="14" t="s">
        <v>371</v>
      </c>
      <c r="K79" s="15">
        <f>COUNTIF(Mapping!$J:$J,B79)</f>
        <v>4</v>
      </c>
      <c r="L79" s="14" t="str">
        <f t="shared" si="1"/>
        <v>نعم</v>
      </c>
    </row>
    <row r="80" spans="1:12" ht="18" x14ac:dyDescent="0.25">
      <c r="A80" s="17">
        <v>76</v>
      </c>
      <c r="B80" s="18" t="s">
        <v>368</v>
      </c>
      <c r="C80" s="17" t="s">
        <v>180</v>
      </c>
      <c r="D80" s="18" t="s">
        <v>181</v>
      </c>
      <c r="E80" s="18" t="s">
        <v>1923</v>
      </c>
      <c r="F80" s="17">
        <v>1</v>
      </c>
      <c r="G80" s="17">
        <v>1</v>
      </c>
      <c r="H80" s="17">
        <v>0</v>
      </c>
      <c r="I80" s="18" t="s">
        <v>1924</v>
      </c>
      <c r="J80" s="17" t="s">
        <v>1933</v>
      </c>
      <c r="K80" s="19">
        <f>COUNTIF(Mapping!$J:$J,B80)</f>
        <v>4</v>
      </c>
      <c r="L80" s="17" t="str">
        <f t="shared" si="1"/>
        <v>نعم</v>
      </c>
    </row>
    <row r="81" spans="1:12" ht="18" x14ac:dyDescent="0.25">
      <c r="A81" s="14">
        <v>77</v>
      </c>
      <c r="B81" s="5" t="s">
        <v>368</v>
      </c>
      <c r="C81" s="14" t="s">
        <v>180</v>
      </c>
      <c r="D81" s="5" t="s">
        <v>181</v>
      </c>
      <c r="E81" s="5" t="s">
        <v>1934</v>
      </c>
      <c r="F81" s="14">
        <v>3</v>
      </c>
      <c r="G81" s="14">
        <v>3</v>
      </c>
      <c r="H81" s="14">
        <v>0</v>
      </c>
      <c r="I81" s="5" t="s">
        <v>1935</v>
      </c>
      <c r="J81" s="14" t="s">
        <v>1933</v>
      </c>
      <c r="K81" s="15">
        <f>COUNTIF(Mapping!$J:$J,B81)</f>
        <v>4</v>
      </c>
      <c r="L81" s="14" t="str">
        <f t="shared" si="1"/>
        <v>نعم</v>
      </c>
    </row>
    <row r="82" spans="1:12" ht="18" x14ac:dyDescent="0.25">
      <c r="A82" s="17">
        <v>78</v>
      </c>
      <c r="B82" s="18" t="s">
        <v>368</v>
      </c>
      <c r="C82" s="17" t="s">
        <v>180</v>
      </c>
      <c r="D82" s="18" t="s">
        <v>181</v>
      </c>
      <c r="E82" s="18" t="s">
        <v>1936</v>
      </c>
      <c r="F82" s="17">
        <v>4</v>
      </c>
      <c r="G82" s="17">
        <v>1</v>
      </c>
      <c r="H82" s="17">
        <v>3</v>
      </c>
      <c r="I82" s="18" t="s">
        <v>1937</v>
      </c>
      <c r="J82" s="17" t="s">
        <v>1938</v>
      </c>
      <c r="K82" s="19">
        <f>COUNTIF(Mapping!$J:$J,B82)</f>
        <v>4</v>
      </c>
      <c r="L82" s="17" t="str">
        <f t="shared" si="1"/>
        <v>نعم</v>
      </c>
    </row>
    <row r="83" spans="1:12" ht="18" x14ac:dyDescent="0.25">
      <c r="A83" s="14">
        <v>79</v>
      </c>
      <c r="B83" s="5" t="s">
        <v>375</v>
      </c>
      <c r="C83" s="14" t="s">
        <v>110</v>
      </c>
      <c r="D83" s="5" t="s">
        <v>111</v>
      </c>
      <c r="E83" s="5" t="s">
        <v>1939</v>
      </c>
      <c r="F83" s="14">
        <v>13</v>
      </c>
      <c r="G83" s="14">
        <v>3</v>
      </c>
      <c r="H83" s="14">
        <v>9</v>
      </c>
      <c r="I83" s="5" t="s">
        <v>1924</v>
      </c>
      <c r="J83" s="14" t="s">
        <v>378</v>
      </c>
      <c r="K83" s="15">
        <f>COUNTIF(Mapping!$J:$J,B83)</f>
        <v>4</v>
      </c>
      <c r="L83" s="14" t="str">
        <f t="shared" si="1"/>
        <v>نعم</v>
      </c>
    </row>
    <row r="84" spans="1:12" ht="18" x14ac:dyDescent="0.25">
      <c r="A84" s="17">
        <v>80</v>
      </c>
      <c r="B84" s="18" t="s">
        <v>375</v>
      </c>
      <c r="C84" s="17" t="s">
        <v>110</v>
      </c>
      <c r="D84" s="18" t="s">
        <v>111</v>
      </c>
      <c r="E84" s="18" t="s">
        <v>1940</v>
      </c>
      <c r="F84" s="17">
        <v>6</v>
      </c>
      <c r="G84" s="17">
        <v>1</v>
      </c>
      <c r="H84" s="17">
        <v>4</v>
      </c>
      <c r="I84" s="18" t="s">
        <v>1941</v>
      </c>
      <c r="J84" s="17" t="s">
        <v>1942</v>
      </c>
      <c r="K84" s="19">
        <f>COUNTIF(Mapping!$J:$J,B84)</f>
        <v>4</v>
      </c>
      <c r="L84" s="17" t="str">
        <f t="shared" si="1"/>
        <v>نعم</v>
      </c>
    </row>
    <row r="85" spans="1:12" ht="18" x14ac:dyDescent="0.25">
      <c r="A85" s="14">
        <v>81</v>
      </c>
      <c r="B85" s="5" t="s">
        <v>375</v>
      </c>
      <c r="C85" s="14" t="s">
        <v>110</v>
      </c>
      <c r="D85" s="5" t="s">
        <v>111</v>
      </c>
      <c r="E85" s="5" t="s">
        <v>1869</v>
      </c>
      <c r="F85" s="14">
        <v>39</v>
      </c>
      <c r="G85" s="14">
        <v>7</v>
      </c>
      <c r="H85" s="14">
        <v>22</v>
      </c>
      <c r="I85" s="5" t="s">
        <v>1870</v>
      </c>
      <c r="J85" s="14" t="s">
        <v>271</v>
      </c>
      <c r="K85" s="15">
        <f>COUNTIF(Mapping!$J:$J,B85)</f>
        <v>4</v>
      </c>
      <c r="L85" s="14" t="str">
        <f t="shared" si="1"/>
        <v>نعم</v>
      </c>
    </row>
    <row r="86" spans="1:12" ht="18" x14ac:dyDescent="0.25">
      <c r="A86" s="17">
        <v>82</v>
      </c>
      <c r="B86" s="18" t="s">
        <v>389</v>
      </c>
      <c r="C86" s="17" t="s">
        <v>110</v>
      </c>
      <c r="D86" s="18" t="s">
        <v>111</v>
      </c>
      <c r="E86" s="18" t="s">
        <v>390</v>
      </c>
      <c r="F86" s="17">
        <v>6</v>
      </c>
      <c r="G86" s="17">
        <v>4</v>
      </c>
      <c r="H86" s="17">
        <v>2</v>
      </c>
      <c r="I86" s="18" t="s">
        <v>391</v>
      </c>
      <c r="J86" s="17" t="s">
        <v>392</v>
      </c>
      <c r="K86" s="19">
        <f>COUNTIF(Mapping!$J:$J,B86)</f>
        <v>4</v>
      </c>
      <c r="L86" s="17" t="str">
        <f t="shared" si="1"/>
        <v>نعم</v>
      </c>
    </row>
    <row r="87" spans="1:12" ht="18" x14ac:dyDescent="0.25">
      <c r="A87" s="14">
        <v>83</v>
      </c>
      <c r="B87" s="5" t="s">
        <v>398</v>
      </c>
      <c r="C87" s="14" t="s">
        <v>180</v>
      </c>
      <c r="D87" s="5" t="s">
        <v>181</v>
      </c>
      <c r="E87" s="5" t="s">
        <v>1943</v>
      </c>
      <c r="F87" s="14">
        <v>13</v>
      </c>
      <c r="G87" s="14">
        <v>4</v>
      </c>
      <c r="H87" s="14">
        <v>9</v>
      </c>
      <c r="I87" s="5" t="s">
        <v>1944</v>
      </c>
      <c r="J87" s="14" t="s">
        <v>401</v>
      </c>
      <c r="K87" s="15">
        <f>COUNTIF(Mapping!$J:$J,B87)</f>
        <v>4</v>
      </c>
      <c r="L87" s="14" t="str">
        <f t="shared" si="1"/>
        <v>نعم</v>
      </c>
    </row>
    <row r="88" spans="1:12" ht="18" x14ac:dyDescent="0.25">
      <c r="A88" s="17">
        <v>84</v>
      </c>
      <c r="B88" s="18" t="s">
        <v>398</v>
      </c>
      <c r="C88" s="17" t="s">
        <v>180</v>
      </c>
      <c r="D88" s="18" t="s">
        <v>181</v>
      </c>
      <c r="E88" s="18" t="s">
        <v>1945</v>
      </c>
      <c r="F88" s="17">
        <v>14</v>
      </c>
      <c r="G88" s="17">
        <v>2</v>
      </c>
      <c r="H88" s="17">
        <v>2</v>
      </c>
      <c r="I88" s="18" t="s">
        <v>1946</v>
      </c>
      <c r="J88" s="17" t="s">
        <v>1947</v>
      </c>
      <c r="K88" s="19">
        <f>COUNTIF(Mapping!$J:$J,B88)</f>
        <v>4</v>
      </c>
      <c r="L88" s="17" t="str">
        <f t="shared" si="1"/>
        <v>نعم</v>
      </c>
    </row>
    <row r="89" spans="1:12" ht="36" x14ac:dyDescent="0.25">
      <c r="A89" s="14">
        <v>85</v>
      </c>
      <c r="B89" s="5" t="s">
        <v>398</v>
      </c>
      <c r="C89" s="14" t="s">
        <v>180</v>
      </c>
      <c r="D89" s="5" t="s">
        <v>181</v>
      </c>
      <c r="E89" s="5" t="s">
        <v>1948</v>
      </c>
      <c r="F89" s="14">
        <v>7</v>
      </c>
      <c r="G89" s="14">
        <v>3</v>
      </c>
      <c r="H89" s="14">
        <v>4</v>
      </c>
      <c r="I89" s="5" t="s">
        <v>1949</v>
      </c>
      <c r="J89" s="14" t="s">
        <v>1950</v>
      </c>
      <c r="K89" s="15">
        <f>COUNTIF(Mapping!$J:$J,B89)</f>
        <v>4</v>
      </c>
      <c r="L89" s="14" t="str">
        <f t="shared" si="1"/>
        <v>نعم</v>
      </c>
    </row>
    <row r="90" spans="1:12" ht="18" x14ac:dyDescent="0.25">
      <c r="A90" s="17">
        <v>86</v>
      </c>
      <c r="B90" s="18" t="s">
        <v>407</v>
      </c>
      <c r="C90" s="17" t="s">
        <v>202</v>
      </c>
      <c r="D90" s="18" t="s">
        <v>203</v>
      </c>
      <c r="E90" s="18" t="s">
        <v>1951</v>
      </c>
      <c r="F90" s="17">
        <v>12</v>
      </c>
      <c r="G90" s="17">
        <v>9</v>
      </c>
      <c r="H90" s="17">
        <v>2</v>
      </c>
      <c r="I90" s="18" t="s">
        <v>1952</v>
      </c>
      <c r="J90" s="17" t="s">
        <v>410</v>
      </c>
      <c r="K90" s="19">
        <f>COUNTIF(Mapping!$J:$J,B90)</f>
        <v>4</v>
      </c>
      <c r="L90" s="17" t="str">
        <f t="shared" si="1"/>
        <v>نعم</v>
      </c>
    </row>
    <row r="91" spans="1:12" ht="18" x14ac:dyDescent="0.25">
      <c r="A91" s="14">
        <v>87</v>
      </c>
      <c r="B91" s="5" t="s">
        <v>407</v>
      </c>
      <c r="C91" s="14" t="s">
        <v>180</v>
      </c>
      <c r="D91" s="5" t="s">
        <v>181</v>
      </c>
      <c r="E91" s="5" t="s">
        <v>1953</v>
      </c>
      <c r="F91" s="14">
        <v>12</v>
      </c>
      <c r="G91" s="14">
        <v>4</v>
      </c>
      <c r="H91" s="14">
        <v>8</v>
      </c>
      <c r="I91" s="5" t="s">
        <v>1952</v>
      </c>
      <c r="J91" s="14" t="s">
        <v>1954</v>
      </c>
      <c r="K91" s="15">
        <f>COUNTIF(Mapping!$J:$J,B91)</f>
        <v>4</v>
      </c>
      <c r="L91" s="14" t="str">
        <f t="shared" si="1"/>
        <v>نعم</v>
      </c>
    </row>
    <row r="92" spans="1:12" ht="18" x14ac:dyDescent="0.25">
      <c r="A92" s="17">
        <v>88</v>
      </c>
      <c r="B92" s="18" t="s">
        <v>407</v>
      </c>
      <c r="C92" s="17" t="s">
        <v>202</v>
      </c>
      <c r="D92" s="18" t="s">
        <v>203</v>
      </c>
      <c r="E92" s="18" t="s">
        <v>1955</v>
      </c>
      <c r="F92" s="17">
        <v>4</v>
      </c>
      <c r="G92" s="17">
        <v>4</v>
      </c>
      <c r="H92" s="17">
        <v>0</v>
      </c>
      <c r="I92" s="18" t="s">
        <v>1956</v>
      </c>
      <c r="J92" s="17" t="s">
        <v>1957</v>
      </c>
      <c r="K92" s="19">
        <f>COUNTIF(Mapping!$J:$J,B92)</f>
        <v>4</v>
      </c>
      <c r="L92" s="17" t="str">
        <f t="shared" si="1"/>
        <v>نعم</v>
      </c>
    </row>
    <row r="93" spans="1:12" ht="18" x14ac:dyDescent="0.25">
      <c r="A93" s="14">
        <v>89</v>
      </c>
      <c r="B93" s="5" t="s">
        <v>407</v>
      </c>
      <c r="C93" s="14" t="s">
        <v>1890</v>
      </c>
      <c r="D93" s="5" t="s">
        <v>1891</v>
      </c>
      <c r="E93" s="5" t="s">
        <v>1958</v>
      </c>
      <c r="F93" s="14">
        <v>7</v>
      </c>
      <c r="G93" s="14">
        <v>3</v>
      </c>
      <c r="H93" s="14">
        <v>4</v>
      </c>
      <c r="I93" s="5" t="s">
        <v>1959</v>
      </c>
      <c r="J93" s="14" t="s">
        <v>1960</v>
      </c>
      <c r="K93" s="15">
        <f>COUNTIF(Mapping!$J:$J,B93)</f>
        <v>4</v>
      </c>
      <c r="L93" s="14" t="str">
        <f t="shared" si="1"/>
        <v>نعم</v>
      </c>
    </row>
    <row r="94" spans="1:12" ht="18" x14ac:dyDescent="0.25">
      <c r="A94" s="17">
        <v>90</v>
      </c>
      <c r="B94" s="18" t="s">
        <v>418</v>
      </c>
      <c r="C94" s="17" t="s">
        <v>202</v>
      </c>
      <c r="D94" s="18" t="s">
        <v>203</v>
      </c>
      <c r="E94" s="18" t="s">
        <v>1961</v>
      </c>
      <c r="F94" s="17">
        <v>40</v>
      </c>
      <c r="G94" s="17">
        <v>31</v>
      </c>
      <c r="H94" s="17">
        <v>7</v>
      </c>
      <c r="I94" s="18" t="s">
        <v>1962</v>
      </c>
      <c r="J94" s="17" t="s">
        <v>421</v>
      </c>
      <c r="K94" s="19">
        <f>COUNTIF(Mapping!$J:$J,B94)</f>
        <v>4</v>
      </c>
      <c r="L94" s="17" t="str">
        <f t="shared" si="1"/>
        <v>نعم</v>
      </c>
    </row>
    <row r="95" spans="1:12" ht="18" x14ac:dyDescent="0.25">
      <c r="A95" s="14">
        <v>91</v>
      </c>
      <c r="B95" s="5" t="s">
        <v>418</v>
      </c>
      <c r="C95" s="14" t="s">
        <v>202</v>
      </c>
      <c r="D95" s="5" t="s">
        <v>203</v>
      </c>
      <c r="E95" s="5" t="s">
        <v>1963</v>
      </c>
      <c r="F95" s="14">
        <v>13</v>
      </c>
      <c r="G95" s="14">
        <v>12</v>
      </c>
      <c r="H95" s="14">
        <v>0</v>
      </c>
      <c r="I95" s="5" t="s">
        <v>1964</v>
      </c>
      <c r="J95" s="14" t="s">
        <v>1965</v>
      </c>
      <c r="K95" s="15">
        <f>COUNTIF(Mapping!$J:$J,B95)</f>
        <v>4</v>
      </c>
      <c r="L95" s="14" t="str">
        <f t="shared" si="1"/>
        <v>نعم</v>
      </c>
    </row>
    <row r="96" spans="1:12" ht="36" x14ac:dyDescent="0.25">
      <c r="A96" s="17">
        <v>92</v>
      </c>
      <c r="B96" s="18" t="s">
        <v>418</v>
      </c>
      <c r="C96" s="17" t="s">
        <v>202</v>
      </c>
      <c r="D96" s="18" t="s">
        <v>203</v>
      </c>
      <c r="E96" s="18" t="s">
        <v>1966</v>
      </c>
      <c r="F96" s="17">
        <v>23</v>
      </c>
      <c r="G96" s="17">
        <v>19</v>
      </c>
      <c r="H96" s="17">
        <v>4</v>
      </c>
      <c r="I96" s="18" t="s">
        <v>1967</v>
      </c>
      <c r="J96" s="17" t="s">
        <v>1968</v>
      </c>
      <c r="K96" s="19">
        <f>COUNTIF(Mapping!$J:$J,B96)</f>
        <v>4</v>
      </c>
      <c r="L96" s="17" t="str">
        <f t="shared" si="1"/>
        <v>نعم</v>
      </c>
    </row>
    <row r="97" spans="1:12" ht="18" x14ac:dyDescent="0.25">
      <c r="A97" s="14">
        <v>93</v>
      </c>
      <c r="B97" s="5" t="s">
        <v>418</v>
      </c>
      <c r="C97" s="14" t="s">
        <v>202</v>
      </c>
      <c r="D97" s="5" t="s">
        <v>203</v>
      </c>
      <c r="E97" s="5" t="s">
        <v>1969</v>
      </c>
      <c r="F97" s="14">
        <v>4</v>
      </c>
      <c r="G97" s="14">
        <v>2</v>
      </c>
      <c r="H97" s="14">
        <v>0</v>
      </c>
      <c r="I97" s="5" t="s">
        <v>1970</v>
      </c>
      <c r="J97" s="14" t="s">
        <v>1971</v>
      </c>
      <c r="K97" s="15">
        <f>COUNTIF(Mapping!$J:$J,B97)</f>
        <v>4</v>
      </c>
      <c r="L97" s="14" t="str">
        <f t="shared" si="1"/>
        <v>نعم</v>
      </c>
    </row>
    <row r="98" spans="1:12" ht="18" x14ac:dyDescent="0.25">
      <c r="A98" s="17">
        <v>94</v>
      </c>
      <c r="B98" s="18" t="s">
        <v>418</v>
      </c>
      <c r="C98" s="17" t="s">
        <v>202</v>
      </c>
      <c r="D98" s="18" t="s">
        <v>203</v>
      </c>
      <c r="E98" s="18" t="s">
        <v>1972</v>
      </c>
      <c r="F98" s="17">
        <v>2</v>
      </c>
      <c r="G98" s="17">
        <v>2</v>
      </c>
      <c r="H98" s="17">
        <v>0</v>
      </c>
      <c r="I98" s="18" t="s">
        <v>1973</v>
      </c>
      <c r="J98" s="17" t="s">
        <v>1863</v>
      </c>
      <c r="K98" s="19">
        <f>COUNTIF(Mapping!$J:$J,B98)</f>
        <v>4</v>
      </c>
      <c r="L98" s="17" t="str">
        <f t="shared" si="1"/>
        <v>نعم</v>
      </c>
    </row>
    <row r="99" spans="1:12" ht="18" x14ac:dyDescent="0.25">
      <c r="A99" s="14">
        <v>95</v>
      </c>
      <c r="B99" s="5" t="s">
        <v>418</v>
      </c>
      <c r="C99" s="14" t="s">
        <v>202</v>
      </c>
      <c r="D99" s="5" t="s">
        <v>203</v>
      </c>
      <c r="E99" s="5" t="s">
        <v>1974</v>
      </c>
      <c r="F99" s="14">
        <v>1</v>
      </c>
      <c r="G99" s="14">
        <v>1</v>
      </c>
      <c r="H99" s="14">
        <v>0</v>
      </c>
      <c r="I99" s="5" t="s">
        <v>1975</v>
      </c>
      <c r="J99" s="14" t="s">
        <v>1863</v>
      </c>
      <c r="K99" s="15">
        <f>COUNTIF(Mapping!$J:$J,B99)</f>
        <v>4</v>
      </c>
      <c r="L99" s="14" t="str">
        <f t="shared" si="1"/>
        <v>نعم</v>
      </c>
    </row>
    <row r="100" spans="1:12" ht="18" x14ac:dyDescent="0.25">
      <c r="A100" s="17">
        <v>96</v>
      </c>
      <c r="B100" s="18" t="s">
        <v>418</v>
      </c>
      <c r="C100" s="17" t="s">
        <v>202</v>
      </c>
      <c r="D100" s="18" t="s">
        <v>203</v>
      </c>
      <c r="E100" s="18" t="s">
        <v>1976</v>
      </c>
      <c r="F100" s="17">
        <v>1</v>
      </c>
      <c r="G100" s="17">
        <v>1</v>
      </c>
      <c r="H100" s="17">
        <v>0</v>
      </c>
      <c r="I100" s="18" t="s">
        <v>1973</v>
      </c>
      <c r="J100" s="17" t="s">
        <v>1863</v>
      </c>
      <c r="K100" s="19">
        <f>COUNTIF(Mapping!$J:$J,B100)</f>
        <v>4</v>
      </c>
      <c r="L100" s="17" t="str">
        <f t="shared" si="1"/>
        <v>نعم</v>
      </c>
    </row>
    <row r="101" spans="1:12" ht="18" x14ac:dyDescent="0.25">
      <c r="A101" s="14">
        <v>97</v>
      </c>
      <c r="B101" s="5" t="s">
        <v>418</v>
      </c>
      <c r="C101" s="14" t="s">
        <v>202</v>
      </c>
      <c r="D101" s="5" t="s">
        <v>203</v>
      </c>
      <c r="E101" s="5" t="s">
        <v>1977</v>
      </c>
      <c r="F101" s="14">
        <v>1</v>
      </c>
      <c r="G101" s="14">
        <v>1</v>
      </c>
      <c r="H101" s="14">
        <v>0</v>
      </c>
      <c r="I101" s="5" t="s">
        <v>1978</v>
      </c>
      <c r="J101" s="14" t="s">
        <v>1863</v>
      </c>
      <c r="K101" s="15">
        <f>COUNTIF(Mapping!$J:$J,B101)</f>
        <v>4</v>
      </c>
      <c r="L101" s="14" t="str">
        <f t="shared" si="1"/>
        <v>نعم</v>
      </c>
    </row>
    <row r="102" spans="1:12" ht="18" x14ac:dyDescent="0.25">
      <c r="A102" s="17">
        <v>98</v>
      </c>
      <c r="B102" s="18" t="s">
        <v>418</v>
      </c>
      <c r="C102" s="17" t="s">
        <v>202</v>
      </c>
      <c r="D102" s="18" t="s">
        <v>203</v>
      </c>
      <c r="E102" s="18" t="s">
        <v>1979</v>
      </c>
      <c r="F102" s="17">
        <v>1</v>
      </c>
      <c r="G102" s="17">
        <v>1</v>
      </c>
      <c r="H102" s="17">
        <v>0</v>
      </c>
      <c r="I102" s="18" t="s">
        <v>1975</v>
      </c>
      <c r="J102" s="17" t="s">
        <v>1863</v>
      </c>
      <c r="K102" s="19">
        <f>COUNTIF(Mapping!$J:$J,B102)</f>
        <v>4</v>
      </c>
      <c r="L102" s="17" t="str">
        <f t="shared" si="1"/>
        <v>نعم</v>
      </c>
    </row>
    <row r="103" spans="1:12" ht="18" x14ac:dyDescent="0.25">
      <c r="A103" s="14">
        <v>99</v>
      </c>
      <c r="B103" s="5" t="s">
        <v>418</v>
      </c>
      <c r="C103" s="14" t="s">
        <v>1890</v>
      </c>
      <c r="D103" s="5" t="s">
        <v>1891</v>
      </c>
      <c r="E103" s="5" t="s">
        <v>1980</v>
      </c>
      <c r="F103" s="14">
        <v>1</v>
      </c>
      <c r="G103" s="14">
        <v>1</v>
      </c>
      <c r="H103" s="14">
        <v>0</v>
      </c>
      <c r="I103" s="5" t="s">
        <v>1981</v>
      </c>
      <c r="J103" s="14" t="s">
        <v>1894</v>
      </c>
      <c r="K103" s="15">
        <f>COUNTIF(Mapping!$J:$J,B103)</f>
        <v>4</v>
      </c>
      <c r="L103" s="14" t="str">
        <f t="shared" si="1"/>
        <v>نعم</v>
      </c>
    </row>
    <row r="104" spans="1:12" ht="18" x14ac:dyDescent="0.25">
      <c r="A104" s="17">
        <v>100</v>
      </c>
      <c r="B104" s="18" t="s">
        <v>418</v>
      </c>
      <c r="C104" s="17" t="s">
        <v>1890</v>
      </c>
      <c r="D104" s="18" t="s">
        <v>1891</v>
      </c>
      <c r="E104" s="18" t="s">
        <v>1982</v>
      </c>
      <c r="F104" s="17">
        <v>1</v>
      </c>
      <c r="G104" s="17">
        <v>1</v>
      </c>
      <c r="H104" s="17">
        <v>0</v>
      </c>
      <c r="I104" s="18" t="s">
        <v>1983</v>
      </c>
      <c r="J104" s="17" t="s">
        <v>1894</v>
      </c>
      <c r="K104" s="19">
        <f>COUNTIF(Mapping!$J:$J,B104)</f>
        <v>4</v>
      </c>
      <c r="L104" s="17" t="str">
        <f t="shared" si="1"/>
        <v>نعم</v>
      </c>
    </row>
    <row r="105" spans="1:12" ht="18" x14ac:dyDescent="0.25">
      <c r="A105" s="14">
        <v>101</v>
      </c>
      <c r="B105" s="5" t="s">
        <v>418</v>
      </c>
      <c r="C105" s="14" t="s">
        <v>1890</v>
      </c>
      <c r="D105" s="5" t="s">
        <v>1891</v>
      </c>
      <c r="E105" s="5" t="s">
        <v>1984</v>
      </c>
      <c r="F105" s="14">
        <v>1</v>
      </c>
      <c r="G105" s="14">
        <v>1</v>
      </c>
      <c r="H105" s="14">
        <v>0</v>
      </c>
      <c r="I105" s="5" t="s">
        <v>1927</v>
      </c>
      <c r="J105" s="14" t="s">
        <v>1894</v>
      </c>
      <c r="K105" s="15">
        <f>COUNTIF(Mapping!$J:$J,B105)</f>
        <v>4</v>
      </c>
      <c r="L105" s="14" t="str">
        <f t="shared" si="1"/>
        <v>نعم</v>
      </c>
    </row>
    <row r="106" spans="1:12" ht="18" x14ac:dyDescent="0.25">
      <c r="A106" s="17">
        <v>102</v>
      </c>
      <c r="B106" s="18" t="s">
        <v>418</v>
      </c>
      <c r="C106" s="17" t="s">
        <v>1890</v>
      </c>
      <c r="D106" s="18" t="s">
        <v>1891</v>
      </c>
      <c r="E106" s="18" t="s">
        <v>1985</v>
      </c>
      <c r="F106" s="17">
        <v>1</v>
      </c>
      <c r="G106" s="17">
        <v>1</v>
      </c>
      <c r="H106" s="17">
        <v>0</v>
      </c>
      <c r="I106" s="18" t="s">
        <v>1986</v>
      </c>
      <c r="J106" s="17" t="s">
        <v>1894</v>
      </c>
      <c r="K106" s="19">
        <f>COUNTIF(Mapping!$J:$J,B106)</f>
        <v>4</v>
      </c>
      <c r="L106" s="17" t="str">
        <f t="shared" si="1"/>
        <v>نعم</v>
      </c>
    </row>
    <row r="107" spans="1:12" ht="18" x14ac:dyDescent="0.25">
      <c r="A107" s="14">
        <v>103</v>
      </c>
      <c r="B107" s="5" t="s">
        <v>418</v>
      </c>
      <c r="C107" s="14" t="s">
        <v>1890</v>
      </c>
      <c r="D107" s="5" t="s">
        <v>1891</v>
      </c>
      <c r="E107" s="5" t="s">
        <v>1987</v>
      </c>
      <c r="F107" s="14">
        <v>1</v>
      </c>
      <c r="G107" s="14">
        <v>1</v>
      </c>
      <c r="H107" s="14">
        <v>0</v>
      </c>
      <c r="I107" s="5" t="s">
        <v>1988</v>
      </c>
      <c r="J107" s="14" t="s">
        <v>1894</v>
      </c>
      <c r="K107" s="15">
        <f>COUNTIF(Mapping!$J:$J,B107)</f>
        <v>4</v>
      </c>
      <c r="L107" s="14" t="str">
        <f t="shared" si="1"/>
        <v>نعم</v>
      </c>
    </row>
    <row r="108" spans="1:12" ht="18" x14ac:dyDescent="0.25">
      <c r="A108" s="17">
        <v>104</v>
      </c>
      <c r="B108" s="18" t="s">
        <v>418</v>
      </c>
      <c r="C108" s="17" t="s">
        <v>1890</v>
      </c>
      <c r="D108" s="18" t="s">
        <v>1891</v>
      </c>
      <c r="E108" s="18" t="s">
        <v>1989</v>
      </c>
      <c r="F108" s="17">
        <v>3</v>
      </c>
      <c r="G108" s="17">
        <v>1</v>
      </c>
      <c r="H108" s="17">
        <v>2</v>
      </c>
      <c r="I108" s="18" t="s">
        <v>1990</v>
      </c>
      <c r="J108" s="17" t="s">
        <v>1894</v>
      </c>
      <c r="K108" s="19">
        <f>COUNTIF(Mapping!$J:$J,B108)</f>
        <v>4</v>
      </c>
      <c r="L108" s="17" t="str">
        <f t="shared" si="1"/>
        <v>نعم</v>
      </c>
    </row>
    <row r="109" spans="1:12" ht="18" x14ac:dyDescent="0.25">
      <c r="A109" s="14">
        <v>105</v>
      </c>
      <c r="B109" s="5" t="s">
        <v>429</v>
      </c>
      <c r="C109" s="14" t="s">
        <v>202</v>
      </c>
      <c r="D109" s="5" t="s">
        <v>203</v>
      </c>
      <c r="E109" s="5" t="s">
        <v>1991</v>
      </c>
      <c r="F109" s="14">
        <v>23</v>
      </c>
      <c r="G109" s="14">
        <v>13</v>
      </c>
      <c r="H109" s="14">
        <v>9</v>
      </c>
      <c r="I109" s="5" t="s">
        <v>1992</v>
      </c>
      <c r="J109" s="14" t="s">
        <v>432</v>
      </c>
      <c r="K109" s="15">
        <f>COUNTIF(Mapping!$J:$J,B109)</f>
        <v>4</v>
      </c>
      <c r="L109" s="14" t="str">
        <f t="shared" si="1"/>
        <v>نعم</v>
      </c>
    </row>
    <row r="110" spans="1:12" ht="18" x14ac:dyDescent="0.25">
      <c r="A110" s="17">
        <v>106</v>
      </c>
      <c r="B110" s="18" t="s">
        <v>429</v>
      </c>
      <c r="C110" s="17" t="s">
        <v>202</v>
      </c>
      <c r="D110" s="18" t="s">
        <v>203</v>
      </c>
      <c r="E110" s="18" t="s">
        <v>1993</v>
      </c>
      <c r="F110" s="17">
        <v>12</v>
      </c>
      <c r="G110" s="17">
        <v>8</v>
      </c>
      <c r="H110" s="17">
        <v>4</v>
      </c>
      <c r="I110" s="18" t="s">
        <v>1994</v>
      </c>
      <c r="J110" s="17" t="s">
        <v>1995</v>
      </c>
      <c r="K110" s="19">
        <f>COUNTIF(Mapping!$J:$J,B110)</f>
        <v>4</v>
      </c>
      <c r="L110" s="17" t="str">
        <f t="shared" si="1"/>
        <v>نعم</v>
      </c>
    </row>
    <row r="111" spans="1:12" ht="18" x14ac:dyDescent="0.25">
      <c r="A111" s="14">
        <v>107</v>
      </c>
      <c r="B111" s="5" t="s">
        <v>429</v>
      </c>
      <c r="C111" s="14" t="s">
        <v>202</v>
      </c>
      <c r="D111" s="5" t="s">
        <v>203</v>
      </c>
      <c r="E111" s="5" t="s">
        <v>1996</v>
      </c>
      <c r="F111" s="14">
        <v>1</v>
      </c>
      <c r="G111" s="14">
        <v>1</v>
      </c>
      <c r="H111" s="14">
        <v>0</v>
      </c>
      <c r="I111" s="5" t="s">
        <v>1997</v>
      </c>
      <c r="J111" s="14" t="s">
        <v>1863</v>
      </c>
      <c r="K111" s="15">
        <f>COUNTIF(Mapping!$J:$J,B111)</f>
        <v>4</v>
      </c>
      <c r="L111" s="14" t="str">
        <f t="shared" si="1"/>
        <v>نعم</v>
      </c>
    </row>
    <row r="112" spans="1:12" ht="18" x14ac:dyDescent="0.25">
      <c r="A112" s="17">
        <v>108</v>
      </c>
      <c r="B112" s="18" t="s">
        <v>440</v>
      </c>
      <c r="C112" s="17" t="s">
        <v>438</v>
      </c>
      <c r="D112" s="18" t="s">
        <v>439</v>
      </c>
      <c r="E112" s="18" t="s">
        <v>1998</v>
      </c>
      <c r="F112" s="17">
        <v>32</v>
      </c>
      <c r="G112" s="17">
        <v>5</v>
      </c>
      <c r="H112" s="17">
        <v>20</v>
      </c>
      <c r="I112" s="18" t="s">
        <v>1999</v>
      </c>
      <c r="J112" s="17" t="s">
        <v>443</v>
      </c>
      <c r="K112" s="19">
        <f>COUNTIF(Mapping!$J:$J,B112)</f>
        <v>4</v>
      </c>
      <c r="L112" s="17" t="str">
        <f t="shared" si="1"/>
        <v>نعم</v>
      </c>
    </row>
    <row r="113" spans="1:12" ht="18" x14ac:dyDescent="0.25">
      <c r="A113" s="14">
        <v>109</v>
      </c>
      <c r="B113" s="5" t="s">
        <v>440</v>
      </c>
      <c r="C113" s="14" t="s">
        <v>438</v>
      </c>
      <c r="D113" s="5" t="s">
        <v>439</v>
      </c>
      <c r="E113" s="5" t="s">
        <v>2000</v>
      </c>
      <c r="F113" s="14">
        <v>9</v>
      </c>
      <c r="G113" s="14">
        <v>4</v>
      </c>
      <c r="H113" s="14">
        <v>5</v>
      </c>
      <c r="I113" s="5" t="s">
        <v>2001</v>
      </c>
      <c r="J113" s="14" t="s">
        <v>2002</v>
      </c>
      <c r="K113" s="15">
        <f>COUNTIF(Mapping!$J:$J,B113)</f>
        <v>4</v>
      </c>
      <c r="L113" s="14" t="str">
        <f t="shared" si="1"/>
        <v>نعم</v>
      </c>
    </row>
    <row r="114" spans="1:12" ht="18" x14ac:dyDescent="0.25">
      <c r="A114" s="17">
        <v>110</v>
      </c>
      <c r="B114" s="18" t="s">
        <v>440</v>
      </c>
      <c r="C114" s="17" t="s">
        <v>298</v>
      </c>
      <c r="D114" s="18" t="s">
        <v>299</v>
      </c>
      <c r="E114" s="18" t="s">
        <v>2000</v>
      </c>
      <c r="F114" s="17">
        <v>3</v>
      </c>
      <c r="G114" s="17">
        <v>1</v>
      </c>
      <c r="H114" s="17">
        <v>2</v>
      </c>
      <c r="I114" s="18" t="s">
        <v>2001</v>
      </c>
      <c r="J114" s="17" t="s">
        <v>1905</v>
      </c>
      <c r="K114" s="19">
        <f>COUNTIF(Mapping!$J:$J,B114)</f>
        <v>4</v>
      </c>
      <c r="L114" s="17" t="str">
        <f t="shared" si="1"/>
        <v>نعم</v>
      </c>
    </row>
    <row r="115" spans="1:12" ht="18" x14ac:dyDescent="0.25">
      <c r="A115" s="14">
        <v>111</v>
      </c>
      <c r="B115" s="5" t="s">
        <v>449</v>
      </c>
      <c r="C115" s="14" t="s">
        <v>180</v>
      </c>
      <c r="D115" s="5" t="s">
        <v>181</v>
      </c>
      <c r="E115" s="5" t="s">
        <v>2003</v>
      </c>
      <c r="F115" s="14">
        <v>33</v>
      </c>
      <c r="G115" s="14">
        <v>9</v>
      </c>
      <c r="H115" s="14">
        <v>22</v>
      </c>
      <c r="I115" s="5" t="s">
        <v>2004</v>
      </c>
      <c r="J115" s="14" t="s">
        <v>452</v>
      </c>
      <c r="K115" s="15">
        <f>COUNTIF(Mapping!$J:$J,B115)</f>
        <v>4</v>
      </c>
      <c r="L115" s="14" t="str">
        <f t="shared" si="1"/>
        <v>نعم</v>
      </c>
    </row>
    <row r="116" spans="1:12" ht="18" x14ac:dyDescent="0.25">
      <c r="A116" s="17">
        <v>112</v>
      </c>
      <c r="B116" s="18" t="s">
        <v>449</v>
      </c>
      <c r="C116" s="17" t="s">
        <v>1693</v>
      </c>
      <c r="D116" s="18" t="s">
        <v>1694</v>
      </c>
      <c r="E116" s="18" t="s">
        <v>2003</v>
      </c>
      <c r="F116" s="17">
        <v>3</v>
      </c>
      <c r="G116" s="17">
        <v>2</v>
      </c>
      <c r="H116" s="17">
        <v>1</v>
      </c>
      <c r="I116" s="18" t="s">
        <v>2005</v>
      </c>
      <c r="J116" s="17" t="s">
        <v>2006</v>
      </c>
      <c r="K116" s="19">
        <f>COUNTIF(Mapping!$J:$J,B116)</f>
        <v>4</v>
      </c>
      <c r="L116" s="17" t="str">
        <f t="shared" si="1"/>
        <v>نعم</v>
      </c>
    </row>
    <row r="117" spans="1:12" ht="18" x14ac:dyDescent="0.25">
      <c r="A117" s="14">
        <v>113</v>
      </c>
      <c r="B117" s="5" t="s">
        <v>449</v>
      </c>
      <c r="C117" s="14" t="s">
        <v>73</v>
      </c>
      <c r="D117" s="5" t="s">
        <v>74</v>
      </c>
      <c r="E117" s="5" t="s">
        <v>2003</v>
      </c>
      <c r="F117" s="14">
        <v>2</v>
      </c>
      <c r="G117" s="14">
        <v>1</v>
      </c>
      <c r="H117" s="14">
        <v>1</v>
      </c>
      <c r="I117" s="5" t="s">
        <v>2005</v>
      </c>
      <c r="J117" s="14" t="s">
        <v>2007</v>
      </c>
      <c r="K117" s="15">
        <f>COUNTIF(Mapping!$J:$J,B117)</f>
        <v>4</v>
      </c>
      <c r="L117" s="14" t="str">
        <f t="shared" si="1"/>
        <v>نعم</v>
      </c>
    </row>
    <row r="118" spans="1:12" ht="18" x14ac:dyDescent="0.25">
      <c r="A118" s="17">
        <v>114</v>
      </c>
      <c r="B118" s="18" t="s">
        <v>449</v>
      </c>
      <c r="C118" s="17" t="s">
        <v>110</v>
      </c>
      <c r="D118" s="18" t="s">
        <v>111</v>
      </c>
      <c r="E118" s="18" t="s">
        <v>2003</v>
      </c>
      <c r="F118" s="17">
        <v>1</v>
      </c>
      <c r="G118" s="17">
        <v>1</v>
      </c>
      <c r="H118" s="17">
        <v>0</v>
      </c>
      <c r="I118" s="18" t="s">
        <v>2008</v>
      </c>
      <c r="J118" s="17" t="s">
        <v>1850</v>
      </c>
      <c r="K118" s="19">
        <f>COUNTIF(Mapping!$J:$J,B118)</f>
        <v>4</v>
      </c>
      <c r="L118" s="17" t="str">
        <f t="shared" si="1"/>
        <v>نعم</v>
      </c>
    </row>
    <row r="119" spans="1:12" ht="18" x14ac:dyDescent="0.25">
      <c r="A119" s="14">
        <v>115</v>
      </c>
      <c r="B119" s="5" t="s">
        <v>449</v>
      </c>
      <c r="C119" s="14" t="s">
        <v>298</v>
      </c>
      <c r="D119" s="5" t="s">
        <v>299</v>
      </c>
      <c r="E119" s="5" t="s">
        <v>2003</v>
      </c>
      <c r="F119" s="14">
        <v>2</v>
      </c>
      <c r="G119" s="14">
        <v>1</v>
      </c>
      <c r="H119" s="14">
        <v>1</v>
      </c>
      <c r="I119" s="5" t="s">
        <v>2005</v>
      </c>
      <c r="J119" s="14" t="s">
        <v>1905</v>
      </c>
      <c r="K119" s="15">
        <f>COUNTIF(Mapping!$J:$J,B119)</f>
        <v>4</v>
      </c>
      <c r="L119" s="14" t="str">
        <f t="shared" si="1"/>
        <v>نعم</v>
      </c>
    </row>
    <row r="120" spans="1:12" ht="18" x14ac:dyDescent="0.25">
      <c r="A120" s="17">
        <v>116</v>
      </c>
      <c r="B120" s="18" t="s">
        <v>456</v>
      </c>
      <c r="C120" s="17" t="s">
        <v>110</v>
      </c>
      <c r="D120" s="18" t="s">
        <v>111</v>
      </c>
      <c r="E120" s="18" t="s">
        <v>2009</v>
      </c>
      <c r="F120" s="17">
        <v>36</v>
      </c>
      <c r="G120" s="17">
        <v>13</v>
      </c>
      <c r="H120" s="17">
        <v>22</v>
      </c>
      <c r="I120" s="18" t="s">
        <v>2010</v>
      </c>
      <c r="J120" s="17" t="s">
        <v>459</v>
      </c>
      <c r="K120" s="19">
        <f>COUNTIF(Mapping!$J:$J,B120)</f>
        <v>4</v>
      </c>
      <c r="L120" s="17" t="str">
        <f t="shared" si="1"/>
        <v>نعم</v>
      </c>
    </row>
    <row r="121" spans="1:12" ht="18" x14ac:dyDescent="0.25">
      <c r="A121" s="14">
        <v>117</v>
      </c>
      <c r="B121" s="5" t="s">
        <v>456</v>
      </c>
      <c r="C121" s="14" t="s">
        <v>123</v>
      </c>
      <c r="D121" s="5" t="s">
        <v>124</v>
      </c>
      <c r="E121" s="5" t="s">
        <v>2009</v>
      </c>
      <c r="F121" s="14">
        <v>1</v>
      </c>
      <c r="G121" s="14">
        <v>1</v>
      </c>
      <c r="H121" s="14">
        <v>0</v>
      </c>
      <c r="I121" s="5" t="s">
        <v>2011</v>
      </c>
      <c r="J121" s="14" t="s">
        <v>1343</v>
      </c>
      <c r="K121" s="15">
        <f>COUNTIF(Mapping!$J:$J,B121)</f>
        <v>4</v>
      </c>
      <c r="L121" s="14" t="str">
        <f t="shared" si="1"/>
        <v>نعم</v>
      </c>
    </row>
    <row r="122" spans="1:12" ht="18" x14ac:dyDescent="0.25">
      <c r="A122" s="17">
        <v>118</v>
      </c>
      <c r="B122" s="18" t="s">
        <v>456</v>
      </c>
      <c r="C122" s="17" t="s">
        <v>110</v>
      </c>
      <c r="D122" s="18" t="s">
        <v>111</v>
      </c>
      <c r="E122" s="18" t="s">
        <v>1869</v>
      </c>
      <c r="F122" s="17">
        <v>39</v>
      </c>
      <c r="G122" s="17">
        <v>7</v>
      </c>
      <c r="H122" s="17">
        <v>22</v>
      </c>
      <c r="I122" s="18" t="s">
        <v>1870</v>
      </c>
      <c r="J122" s="17" t="s">
        <v>271</v>
      </c>
      <c r="K122" s="19">
        <f>COUNTIF(Mapping!$J:$J,B122)</f>
        <v>4</v>
      </c>
      <c r="L122" s="17" t="str">
        <f t="shared" si="1"/>
        <v>نعم</v>
      </c>
    </row>
    <row r="123" spans="1:12" ht="36" x14ac:dyDescent="0.25">
      <c r="A123" s="14">
        <v>119</v>
      </c>
      <c r="B123" s="5" t="s">
        <v>456</v>
      </c>
      <c r="C123" s="14" t="s">
        <v>110</v>
      </c>
      <c r="D123" s="5" t="s">
        <v>111</v>
      </c>
      <c r="E123" s="5" t="s">
        <v>1871</v>
      </c>
      <c r="F123" s="14">
        <v>12</v>
      </c>
      <c r="G123" s="14">
        <v>2</v>
      </c>
      <c r="H123" s="14">
        <v>6</v>
      </c>
      <c r="I123" s="5" t="s">
        <v>1872</v>
      </c>
      <c r="J123" s="14" t="s">
        <v>224</v>
      </c>
      <c r="K123" s="15">
        <f>COUNTIF(Mapping!$J:$J,B123)</f>
        <v>4</v>
      </c>
      <c r="L123" s="14" t="str">
        <f t="shared" si="1"/>
        <v>نعم</v>
      </c>
    </row>
    <row r="124" spans="1:12" ht="18" x14ac:dyDescent="0.25">
      <c r="A124" s="17">
        <v>120</v>
      </c>
      <c r="B124" s="18" t="s">
        <v>456</v>
      </c>
      <c r="C124" s="17" t="s">
        <v>110</v>
      </c>
      <c r="D124" s="18" t="s">
        <v>111</v>
      </c>
      <c r="E124" s="18" t="s">
        <v>1873</v>
      </c>
      <c r="F124" s="17">
        <v>9</v>
      </c>
      <c r="G124" s="17">
        <v>2</v>
      </c>
      <c r="H124" s="17">
        <v>7</v>
      </c>
      <c r="I124" s="18" t="s">
        <v>1874</v>
      </c>
      <c r="J124" s="17" t="s">
        <v>1875</v>
      </c>
      <c r="K124" s="19">
        <f>COUNTIF(Mapping!$J:$J,B124)</f>
        <v>4</v>
      </c>
      <c r="L124" s="17" t="str">
        <f t="shared" si="1"/>
        <v>نعم</v>
      </c>
    </row>
    <row r="125" spans="1:12" ht="18" x14ac:dyDescent="0.25">
      <c r="A125" s="14">
        <v>121</v>
      </c>
      <c r="B125" s="5" t="s">
        <v>472</v>
      </c>
      <c r="C125" s="14" t="s">
        <v>180</v>
      </c>
      <c r="D125" s="5" t="s">
        <v>181</v>
      </c>
      <c r="E125" s="5" t="s">
        <v>2012</v>
      </c>
      <c r="F125" s="14">
        <v>10</v>
      </c>
      <c r="G125" s="14">
        <v>9</v>
      </c>
      <c r="H125" s="14">
        <v>1</v>
      </c>
      <c r="I125" s="5" t="s">
        <v>2013</v>
      </c>
      <c r="J125" s="14" t="s">
        <v>475</v>
      </c>
      <c r="K125" s="15">
        <f>COUNTIF(Mapping!$J:$J,B125)</f>
        <v>4</v>
      </c>
      <c r="L125" s="14" t="str">
        <f t="shared" si="1"/>
        <v>نعم</v>
      </c>
    </row>
    <row r="126" spans="1:12" ht="18" x14ac:dyDescent="0.25">
      <c r="A126" s="17">
        <v>122</v>
      </c>
      <c r="B126" s="18" t="s">
        <v>472</v>
      </c>
      <c r="C126" s="17" t="s">
        <v>110</v>
      </c>
      <c r="D126" s="18" t="s">
        <v>111</v>
      </c>
      <c r="E126" s="18" t="s">
        <v>2014</v>
      </c>
      <c r="F126" s="17">
        <v>3</v>
      </c>
      <c r="G126" s="17">
        <v>1</v>
      </c>
      <c r="H126" s="17">
        <v>0</v>
      </c>
      <c r="I126" s="18" t="s">
        <v>2015</v>
      </c>
      <c r="J126" s="17" t="s">
        <v>1850</v>
      </c>
      <c r="K126" s="19">
        <f>COUNTIF(Mapping!$J:$J,B126)</f>
        <v>4</v>
      </c>
      <c r="L126" s="17" t="str">
        <f t="shared" si="1"/>
        <v>نعم</v>
      </c>
    </row>
    <row r="127" spans="1:12" ht="18" x14ac:dyDescent="0.25">
      <c r="A127" s="14">
        <v>123</v>
      </c>
      <c r="B127" s="5" t="s">
        <v>472</v>
      </c>
      <c r="C127" s="14" t="s">
        <v>110</v>
      </c>
      <c r="D127" s="5" t="s">
        <v>111</v>
      </c>
      <c r="E127" s="5" t="s">
        <v>2016</v>
      </c>
      <c r="F127" s="14">
        <v>14</v>
      </c>
      <c r="G127" s="14">
        <v>2</v>
      </c>
      <c r="H127" s="14">
        <v>8</v>
      </c>
      <c r="I127" s="5" t="s">
        <v>2017</v>
      </c>
      <c r="J127" s="14" t="s">
        <v>2018</v>
      </c>
      <c r="K127" s="15">
        <f>COUNTIF(Mapping!$J:$J,B127)</f>
        <v>4</v>
      </c>
      <c r="L127" s="14" t="str">
        <f t="shared" si="1"/>
        <v>نعم</v>
      </c>
    </row>
    <row r="128" spans="1:12" ht="18" x14ac:dyDescent="0.25">
      <c r="A128" s="17">
        <v>124</v>
      </c>
      <c r="B128" s="18" t="s">
        <v>745</v>
      </c>
      <c r="C128" s="17" t="s">
        <v>438</v>
      </c>
      <c r="D128" s="18" t="s">
        <v>439</v>
      </c>
      <c r="E128" s="18" t="s">
        <v>746</v>
      </c>
      <c r="F128" s="17">
        <v>40</v>
      </c>
      <c r="G128" s="17">
        <v>4</v>
      </c>
      <c r="H128" s="17">
        <v>33</v>
      </c>
      <c r="I128" s="18" t="s">
        <v>747</v>
      </c>
      <c r="J128" s="17" t="s">
        <v>748</v>
      </c>
      <c r="K128" s="19">
        <f>COUNTIF(Mapping!$J:$J,B128)</f>
        <v>4</v>
      </c>
      <c r="L128" s="17" t="str">
        <f t="shared" si="1"/>
        <v>نعم</v>
      </c>
    </row>
    <row r="129" spans="1:12" ht="18" x14ac:dyDescent="0.25">
      <c r="A129" s="14">
        <v>125</v>
      </c>
      <c r="B129" s="5" t="s">
        <v>754</v>
      </c>
      <c r="C129" s="14" t="s">
        <v>298</v>
      </c>
      <c r="D129" s="5" t="s">
        <v>299</v>
      </c>
      <c r="E129" s="5" t="s">
        <v>2019</v>
      </c>
      <c r="F129" s="14">
        <v>25</v>
      </c>
      <c r="G129" s="14">
        <v>2</v>
      </c>
      <c r="H129" s="14">
        <v>20</v>
      </c>
      <c r="I129" s="5" t="s">
        <v>2020</v>
      </c>
      <c r="J129" s="14" t="s">
        <v>757</v>
      </c>
      <c r="K129" s="15">
        <f>COUNTIF(Mapping!$J:$J,B129)</f>
        <v>4</v>
      </c>
      <c r="L129" s="14" t="str">
        <f t="shared" si="1"/>
        <v>نعم</v>
      </c>
    </row>
    <row r="130" spans="1:12" ht="18" x14ac:dyDescent="0.25">
      <c r="A130" s="17">
        <v>126</v>
      </c>
      <c r="B130" s="18" t="s">
        <v>754</v>
      </c>
      <c r="C130" s="17" t="s">
        <v>298</v>
      </c>
      <c r="D130" s="18" t="s">
        <v>299</v>
      </c>
      <c r="E130" s="18" t="s">
        <v>2021</v>
      </c>
      <c r="F130" s="17">
        <v>2</v>
      </c>
      <c r="G130" s="17">
        <v>1</v>
      </c>
      <c r="H130" s="17">
        <v>1</v>
      </c>
      <c r="I130" s="18" t="s">
        <v>2022</v>
      </c>
      <c r="J130" s="17" t="s">
        <v>1905</v>
      </c>
      <c r="K130" s="19">
        <f>COUNTIF(Mapping!$J:$J,B130)</f>
        <v>4</v>
      </c>
      <c r="L130" s="17" t="str">
        <f t="shared" si="1"/>
        <v>نعم</v>
      </c>
    </row>
    <row r="131" spans="1:12" ht="18" x14ac:dyDescent="0.25">
      <c r="A131" s="14">
        <v>127</v>
      </c>
      <c r="B131" s="5" t="s">
        <v>754</v>
      </c>
      <c r="C131" s="14" t="s">
        <v>298</v>
      </c>
      <c r="D131" s="5" t="s">
        <v>299</v>
      </c>
      <c r="E131" s="5" t="s">
        <v>2023</v>
      </c>
      <c r="F131" s="14">
        <v>25</v>
      </c>
      <c r="G131" s="14">
        <v>1</v>
      </c>
      <c r="H131" s="14">
        <v>21</v>
      </c>
      <c r="I131" s="5" t="s">
        <v>2024</v>
      </c>
      <c r="J131" s="14" t="s">
        <v>2025</v>
      </c>
      <c r="K131" s="15">
        <f>COUNTIF(Mapping!$J:$J,B131)</f>
        <v>4</v>
      </c>
      <c r="L131" s="14" t="str">
        <f t="shared" si="1"/>
        <v>نعم</v>
      </c>
    </row>
    <row r="132" spans="1:12" ht="18" x14ac:dyDescent="0.25">
      <c r="A132" s="17">
        <v>128</v>
      </c>
      <c r="B132" s="18" t="s">
        <v>754</v>
      </c>
      <c r="C132" s="17" t="s">
        <v>298</v>
      </c>
      <c r="D132" s="18" t="s">
        <v>299</v>
      </c>
      <c r="E132" s="18" t="s">
        <v>2026</v>
      </c>
      <c r="F132" s="17">
        <v>2</v>
      </c>
      <c r="G132" s="17">
        <v>2</v>
      </c>
      <c r="H132" s="17">
        <v>0</v>
      </c>
      <c r="I132" s="18" t="s">
        <v>2027</v>
      </c>
      <c r="J132" s="17" t="s">
        <v>1905</v>
      </c>
      <c r="K132" s="19">
        <f>COUNTIF(Mapping!$J:$J,B132)</f>
        <v>4</v>
      </c>
      <c r="L132" s="17" t="str">
        <f t="shared" si="1"/>
        <v>نعم</v>
      </c>
    </row>
    <row r="133" spans="1:12" ht="18" x14ac:dyDescent="0.25">
      <c r="A133" s="14">
        <v>129</v>
      </c>
      <c r="B133" s="5" t="s">
        <v>754</v>
      </c>
      <c r="C133" s="14" t="s">
        <v>298</v>
      </c>
      <c r="D133" s="5" t="s">
        <v>299</v>
      </c>
      <c r="E133" s="5" t="s">
        <v>2028</v>
      </c>
      <c r="F133" s="14">
        <v>3</v>
      </c>
      <c r="G133" s="14">
        <v>1</v>
      </c>
      <c r="H133" s="14">
        <v>2</v>
      </c>
      <c r="I133" s="5" t="s">
        <v>2029</v>
      </c>
      <c r="J133" s="14" t="s">
        <v>1905</v>
      </c>
      <c r="K133" s="15">
        <f>COUNTIF(Mapping!$J:$J,B133)</f>
        <v>4</v>
      </c>
      <c r="L133" s="14" t="str">
        <f t="shared" ref="L133:L196" si="2">IF(K133&gt;0,"نعم","لا")</f>
        <v>نعم</v>
      </c>
    </row>
    <row r="134" spans="1:12" ht="18" x14ac:dyDescent="0.25">
      <c r="A134" s="17">
        <v>130</v>
      </c>
      <c r="B134" s="18" t="s">
        <v>763</v>
      </c>
      <c r="C134" s="17" t="s">
        <v>97</v>
      </c>
      <c r="D134" s="18" t="s">
        <v>98</v>
      </c>
      <c r="E134" s="18" t="s">
        <v>2030</v>
      </c>
      <c r="F134" s="17">
        <v>24</v>
      </c>
      <c r="G134" s="17">
        <v>3</v>
      </c>
      <c r="H134" s="17">
        <v>20</v>
      </c>
      <c r="I134" s="18" t="s">
        <v>2031</v>
      </c>
      <c r="J134" s="17" t="s">
        <v>766</v>
      </c>
      <c r="K134" s="19">
        <f>COUNTIF(Mapping!$J:$J,B134)</f>
        <v>4</v>
      </c>
      <c r="L134" s="17" t="str">
        <f t="shared" si="2"/>
        <v>نعم</v>
      </c>
    </row>
    <row r="135" spans="1:12" ht="18" x14ac:dyDescent="0.25">
      <c r="A135" s="14">
        <v>131</v>
      </c>
      <c r="B135" s="5" t="s">
        <v>763</v>
      </c>
      <c r="C135" s="14" t="s">
        <v>97</v>
      </c>
      <c r="D135" s="5" t="s">
        <v>98</v>
      </c>
      <c r="E135" s="5" t="s">
        <v>2032</v>
      </c>
      <c r="F135" s="14">
        <v>11</v>
      </c>
      <c r="G135" s="14">
        <v>2</v>
      </c>
      <c r="H135" s="14">
        <v>8</v>
      </c>
      <c r="I135" s="5" t="s">
        <v>839</v>
      </c>
      <c r="J135" s="14" t="s">
        <v>2033</v>
      </c>
      <c r="K135" s="15">
        <f>COUNTIF(Mapping!$J:$J,B135)</f>
        <v>4</v>
      </c>
      <c r="L135" s="14" t="str">
        <f t="shared" si="2"/>
        <v>نعم</v>
      </c>
    </row>
    <row r="136" spans="1:12" ht="18" x14ac:dyDescent="0.25">
      <c r="A136" s="17">
        <v>132</v>
      </c>
      <c r="B136" s="18" t="s">
        <v>763</v>
      </c>
      <c r="C136" s="17" t="s">
        <v>97</v>
      </c>
      <c r="D136" s="18" t="s">
        <v>98</v>
      </c>
      <c r="E136" s="18" t="s">
        <v>2034</v>
      </c>
      <c r="F136" s="17">
        <v>1</v>
      </c>
      <c r="G136" s="17">
        <v>1</v>
      </c>
      <c r="H136" s="17">
        <v>0</v>
      </c>
      <c r="I136" s="18" t="s">
        <v>2035</v>
      </c>
      <c r="J136" s="17" t="s">
        <v>1815</v>
      </c>
      <c r="K136" s="19">
        <f>COUNTIF(Mapping!$J:$J,B136)</f>
        <v>4</v>
      </c>
      <c r="L136" s="17" t="str">
        <f t="shared" si="2"/>
        <v>نعم</v>
      </c>
    </row>
    <row r="137" spans="1:12" ht="18" x14ac:dyDescent="0.25">
      <c r="A137" s="14">
        <v>133</v>
      </c>
      <c r="B137" s="5" t="s">
        <v>763</v>
      </c>
      <c r="C137" s="14" t="s">
        <v>97</v>
      </c>
      <c r="D137" s="5" t="s">
        <v>98</v>
      </c>
      <c r="E137" s="5" t="s">
        <v>2036</v>
      </c>
      <c r="F137" s="14">
        <v>1</v>
      </c>
      <c r="G137" s="14">
        <v>1</v>
      </c>
      <c r="H137" s="14">
        <v>0</v>
      </c>
      <c r="I137" s="5" t="s">
        <v>2037</v>
      </c>
      <c r="J137" s="14" t="s">
        <v>1815</v>
      </c>
      <c r="K137" s="15">
        <f>COUNTIF(Mapping!$J:$J,B137)</f>
        <v>4</v>
      </c>
      <c r="L137" s="14" t="str">
        <f t="shared" si="2"/>
        <v>نعم</v>
      </c>
    </row>
    <row r="138" spans="1:12" ht="18" x14ac:dyDescent="0.25">
      <c r="A138" s="17">
        <v>134</v>
      </c>
      <c r="B138" s="18" t="s">
        <v>776</v>
      </c>
      <c r="C138" s="17" t="s">
        <v>774</v>
      </c>
      <c r="D138" s="18" t="s">
        <v>775</v>
      </c>
      <c r="E138" s="18" t="s">
        <v>2038</v>
      </c>
      <c r="F138" s="17">
        <v>26</v>
      </c>
      <c r="G138" s="17">
        <v>2</v>
      </c>
      <c r="H138" s="17">
        <v>15</v>
      </c>
      <c r="I138" s="18" t="s">
        <v>2039</v>
      </c>
      <c r="J138" s="17" t="s">
        <v>779</v>
      </c>
      <c r="K138" s="19">
        <f>COUNTIF(Mapping!$J:$J,B138)</f>
        <v>4</v>
      </c>
      <c r="L138" s="17" t="str">
        <f t="shared" si="2"/>
        <v>نعم</v>
      </c>
    </row>
    <row r="139" spans="1:12" ht="18" x14ac:dyDescent="0.25">
      <c r="A139" s="14">
        <v>135</v>
      </c>
      <c r="B139" s="5" t="s">
        <v>776</v>
      </c>
      <c r="C139" s="14" t="s">
        <v>774</v>
      </c>
      <c r="D139" s="5" t="s">
        <v>775</v>
      </c>
      <c r="E139" s="5" t="s">
        <v>2040</v>
      </c>
      <c r="F139" s="14">
        <v>5</v>
      </c>
      <c r="G139" s="14">
        <v>1</v>
      </c>
      <c r="H139" s="14">
        <v>4</v>
      </c>
      <c r="I139" s="5" t="s">
        <v>2041</v>
      </c>
      <c r="J139" s="14" t="s">
        <v>2042</v>
      </c>
      <c r="K139" s="15">
        <f>COUNTIF(Mapping!$J:$J,B139)</f>
        <v>4</v>
      </c>
      <c r="L139" s="14" t="str">
        <f t="shared" si="2"/>
        <v>نعم</v>
      </c>
    </row>
    <row r="140" spans="1:12" ht="18" x14ac:dyDescent="0.25">
      <c r="A140" s="17">
        <v>136</v>
      </c>
      <c r="B140" s="18" t="s">
        <v>776</v>
      </c>
      <c r="C140" s="17" t="s">
        <v>774</v>
      </c>
      <c r="D140" s="18" t="s">
        <v>775</v>
      </c>
      <c r="E140" s="18" t="s">
        <v>2043</v>
      </c>
      <c r="F140" s="17">
        <v>5</v>
      </c>
      <c r="G140" s="17">
        <v>1</v>
      </c>
      <c r="H140" s="17">
        <v>3</v>
      </c>
      <c r="I140" s="18" t="s">
        <v>2044</v>
      </c>
      <c r="J140" s="17" t="s">
        <v>2045</v>
      </c>
      <c r="K140" s="19">
        <f>COUNTIF(Mapping!$J:$J,B140)</f>
        <v>4</v>
      </c>
      <c r="L140" s="17" t="str">
        <f t="shared" si="2"/>
        <v>نعم</v>
      </c>
    </row>
    <row r="141" spans="1:12" ht="18" x14ac:dyDescent="0.25">
      <c r="A141" s="14">
        <v>137</v>
      </c>
      <c r="B141" s="5" t="s">
        <v>776</v>
      </c>
      <c r="C141" s="14" t="s">
        <v>774</v>
      </c>
      <c r="D141" s="5" t="s">
        <v>775</v>
      </c>
      <c r="E141" s="5" t="s">
        <v>1996</v>
      </c>
      <c r="F141" s="14">
        <v>2</v>
      </c>
      <c r="G141" s="14">
        <v>2</v>
      </c>
      <c r="H141" s="14">
        <v>0</v>
      </c>
      <c r="I141" s="5" t="s">
        <v>1997</v>
      </c>
      <c r="J141" s="14" t="s">
        <v>2046</v>
      </c>
      <c r="K141" s="15">
        <f>COUNTIF(Mapping!$J:$J,B141)</f>
        <v>4</v>
      </c>
      <c r="L141" s="14" t="str">
        <f t="shared" si="2"/>
        <v>نعم</v>
      </c>
    </row>
    <row r="142" spans="1:12" ht="18" x14ac:dyDescent="0.25">
      <c r="A142" s="17">
        <v>138</v>
      </c>
      <c r="B142" s="18" t="s">
        <v>787</v>
      </c>
      <c r="C142" s="17" t="s">
        <v>438</v>
      </c>
      <c r="D142" s="18" t="s">
        <v>439</v>
      </c>
      <c r="E142" s="18" t="s">
        <v>2047</v>
      </c>
      <c r="F142" s="17">
        <v>26</v>
      </c>
      <c r="G142" s="17">
        <v>3</v>
      </c>
      <c r="H142" s="17">
        <v>18</v>
      </c>
      <c r="I142" s="18" t="s">
        <v>2048</v>
      </c>
      <c r="J142" s="17" t="s">
        <v>790</v>
      </c>
      <c r="K142" s="19">
        <f>COUNTIF(Mapping!$J:$J,B142)</f>
        <v>4</v>
      </c>
      <c r="L142" s="17" t="str">
        <f t="shared" si="2"/>
        <v>نعم</v>
      </c>
    </row>
    <row r="143" spans="1:12" ht="18" x14ac:dyDescent="0.25">
      <c r="A143" s="14">
        <v>139</v>
      </c>
      <c r="B143" s="5" t="s">
        <v>787</v>
      </c>
      <c r="C143" s="14" t="s">
        <v>438</v>
      </c>
      <c r="D143" s="5" t="s">
        <v>439</v>
      </c>
      <c r="E143" s="5" t="s">
        <v>2049</v>
      </c>
      <c r="F143" s="14">
        <v>1</v>
      </c>
      <c r="G143" s="14">
        <v>1</v>
      </c>
      <c r="H143" s="14">
        <v>0</v>
      </c>
      <c r="I143" s="5" t="s">
        <v>2050</v>
      </c>
      <c r="J143" s="14" t="s">
        <v>1403</v>
      </c>
      <c r="K143" s="15">
        <f>COUNTIF(Mapping!$J:$J,B143)</f>
        <v>4</v>
      </c>
      <c r="L143" s="14" t="str">
        <f t="shared" si="2"/>
        <v>نعم</v>
      </c>
    </row>
    <row r="144" spans="1:12" ht="18" x14ac:dyDescent="0.25">
      <c r="A144" s="17">
        <v>140</v>
      </c>
      <c r="B144" s="18" t="s">
        <v>826</v>
      </c>
      <c r="C144" s="17" t="s">
        <v>438</v>
      </c>
      <c r="D144" s="18" t="s">
        <v>439</v>
      </c>
      <c r="E144" s="18" t="s">
        <v>2051</v>
      </c>
      <c r="F144" s="17">
        <v>26</v>
      </c>
      <c r="G144" s="17">
        <v>2</v>
      </c>
      <c r="H144" s="17">
        <v>23</v>
      </c>
      <c r="I144" s="18" t="s">
        <v>2052</v>
      </c>
      <c r="J144" s="17" t="s">
        <v>829</v>
      </c>
      <c r="K144" s="19">
        <f>COUNTIF(Mapping!$J:$J,B144)</f>
        <v>4</v>
      </c>
      <c r="L144" s="17" t="str">
        <f t="shared" si="2"/>
        <v>نعم</v>
      </c>
    </row>
    <row r="145" spans="1:12" ht="18" x14ac:dyDescent="0.25">
      <c r="A145" s="14">
        <v>141</v>
      </c>
      <c r="B145" s="5" t="s">
        <v>826</v>
      </c>
      <c r="C145" s="14" t="s">
        <v>438</v>
      </c>
      <c r="D145" s="5" t="s">
        <v>439</v>
      </c>
      <c r="E145" s="5" t="s">
        <v>2053</v>
      </c>
      <c r="F145" s="14">
        <v>1</v>
      </c>
      <c r="G145" s="14">
        <v>1</v>
      </c>
      <c r="H145" s="14">
        <v>0</v>
      </c>
      <c r="I145" s="5" t="s">
        <v>2054</v>
      </c>
      <c r="J145" s="14" t="s">
        <v>1403</v>
      </c>
      <c r="K145" s="15">
        <f>COUNTIF(Mapping!$J:$J,B145)</f>
        <v>4</v>
      </c>
      <c r="L145" s="14" t="str">
        <f t="shared" si="2"/>
        <v>نعم</v>
      </c>
    </row>
    <row r="146" spans="1:12" ht="18" x14ac:dyDescent="0.25">
      <c r="A146" s="17">
        <v>142</v>
      </c>
      <c r="B146" s="18" t="s">
        <v>837</v>
      </c>
      <c r="C146" s="17" t="s">
        <v>97</v>
      </c>
      <c r="D146" s="18" t="s">
        <v>98</v>
      </c>
      <c r="E146" s="18" t="s">
        <v>838</v>
      </c>
      <c r="F146" s="17">
        <v>12</v>
      </c>
      <c r="G146" s="17">
        <v>1</v>
      </c>
      <c r="H146" s="17">
        <v>11</v>
      </c>
      <c r="I146" s="18" t="s">
        <v>839</v>
      </c>
      <c r="J146" s="17" t="s">
        <v>840</v>
      </c>
      <c r="K146" s="19">
        <f>COUNTIF(Mapping!$J:$J,B146)</f>
        <v>4</v>
      </c>
      <c r="L146" s="17" t="str">
        <f t="shared" si="2"/>
        <v>نعم</v>
      </c>
    </row>
    <row r="147" spans="1:12" ht="18" x14ac:dyDescent="0.25">
      <c r="A147" s="14">
        <v>143</v>
      </c>
      <c r="B147" s="5" t="s">
        <v>123</v>
      </c>
      <c r="C147" s="14" t="s">
        <v>123</v>
      </c>
      <c r="D147" s="5" t="s">
        <v>124</v>
      </c>
      <c r="E147" s="5" t="s">
        <v>2055</v>
      </c>
      <c r="F147" s="14">
        <v>42</v>
      </c>
      <c r="G147" s="14">
        <v>6</v>
      </c>
      <c r="H147" s="14">
        <v>34</v>
      </c>
      <c r="I147" s="5" t="s">
        <v>2056</v>
      </c>
      <c r="J147" s="14" t="s">
        <v>722</v>
      </c>
      <c r="K147" s="15">
        <f>COUNTIF(Mapping!$J:$J,B147)</f>
        <v>4</v>
      </c>
      <c r="L147" s="14" t="str">
        <f t="shared" si="2"/>
        <v>نعم</v>
      </c>
    </row>
    <row r="148" spans="1:12" ht="18" x14ac:dyDescent="0.25">
      <c r="A148" s="17">
        <v>144</v>
      </c>
      <c r="B148" s="18" t="s">
        <v>123</v>
      </c>
      <c r="C148" s="17" t="s">
        <v>123</v>
      </c>
      <c r="D148" s="18" t="s">
        <v>124</v>
      </c>
      <c r="E148" s="18" t="s">
        <v>2057</v>
      </c>
      <c r="F148" s="17">
        <v>27</v>
      </c>
      <c r="G148" s="17">
        <v>1</v>
      </c>
      <c r="H148" s="17">
        <v>26</v>
      </c>
      <c r="I148" s="18" t="s">
        <v>2058</v>
      </c>
      <c r="J148" s="17" t="s">
        <v>2059</v>
      </c>
      <c r="K148" s="19">
        <f>COUNTIF(Mapping!$J:$J,B148)</f>
        <v>4</v>
      </c>
      <c r="L148" s="17" t="str">
        <f t="shared" si="2"/>
        <v>نعم</v>
      </c>
    </row>
    <row r="149" spans="1:12" ht="18" x14ac:dyDescent="0.25">
      <c r="A149" s="14">
        <v>145</v>
      </c>
      <c r="B149" s="5" t="s">
        <v>123</v>
      </c>
      <c r="C149" s="14" t="s">
        <v>123</v>
      </c>
      <c r="D149" s="5" t="s">
        <v>124</v>
      </c>
      <c r="E149" s="5" t="s">
        <v>2060</v>
      </c>
      <c r="F149" s="14">
        <v>6</v>
      </c>
      <c r="G149" s="14">
        <v>2</v>
      </c>
      <c r="H149" s="14">
        <v>4</v>
      </c>
      <c r="I149" s="5" t="s">
        <v>2061</v>
      </c>
      <c r="J149" s="14" t="s">
        <v>2062</v>
      </c>
      <c r="K149" s="15">
        <f>COUNTIF(Mapping!$J:$J,B149)</f>
        <v>4</v>
      </c>
      <c r="L149" s="14" t="str">
        <f t="shared" si="2"/>
        <v>نعم</v>
      </c>
    </row>
    <row r="150" spans="1:12" ht="18" x14ac:dyDescent="0.25">
      <c r="A150" s="17">
        <v>146</v>
      </c>
      <c r="B150" s="18" t="s">
        <v>123</v>
      </c>
      <c r="C150" s="17" t="s">
        <v>123</v>
      </c>
      <c r="D150" s="18" t="s">
        <v>124</v>
      </c>
      <c r="E150" s="18" t="s">
        <v>2063</v>
      </c>
      <c r="F150" s="17">
        <v>7</v>
      </c>
      <c r="G150" s="17">
        <v>1</v>
      </c>
      <c r="H150" s="17">
        <v>5</v>
      </c>
      <c r="I150" s="18" t="s">
        <v>2064</v>
      </c>
      <c r="J150" s="17" t="s">
        <v>2065</v>
      </c>
      <c r="K150" s="19">
        <f>COUNTIF(Mapping!$J:$J,B150)</f>
        <v>4</v>
      </c>
      <c r="L150" s="17" t="str">
        <f t="shared" si="2"/>
        <v>نعم</v>
      </c>
    </row>
    <row r="151" spans="1:12" ht="18" x14ac:dyDescent="0.25">
      <c r="A151" s="14">
        <v>147</v>
      </c>
      <c r="B151" s="5" t="s">
        <v>123</v>
      </c>
      <c r="C151" s="14" t="s">
        <v>123</v>
      </c>
      <c r="D151" s="5" t="s">
        <v>124</v>
      </c>
      <c r="E151" s="5" t="s">
        <v>2066</v>
      </c>
      <c r="F151" s="14">
        <v>6</v>
      </c>
      <c r="G151" s="14">
        <v>1</v>
      </c>
      <c r="H151" s="14">
        <v>5</v>
      </c>
      <c r="I151" s="5" t="s">
        <v>2067</v>
      </c>
      <c r="J151" s="14" t="s">
        <v>2068</v>
      </c>
      <c r="K151" s="15">
        <f>COUNTIF(Mapping!$J:$J,B151)</f>
        <v>4</v>
      </c>
      <c r="L151" s="14" t="str">
        <f t="shared" si="2"/>
        <v>نعم</v>
      </c>
    </row>
    <row r="152" spans="1:12" ht="36" x14ac:dyDescent="0.25">
      <c r="A152" s="17">
        <v>148</v>
      </c>
      <c r="B152" s="18" t="s">
        <v>123</v>
      </c>
      <c r="C152" s="17" t="s">
        <v>123</v>
      </c>
      <c r="D152" s="18" t="s">
        <v>124</v>
      </c>
      <c r="E152" s="18" t="s">
        <v>2069</v>
      </c>
      <c r="F152" s="17">
        <v>12</v>
      </c>
      <c r="G152" s="17">
        <v>2</v>
      </c>
      <c r="H152" s="17">
        <v>10</v>
      </c>
      <c r="I152" s="18" t="s">
        <v>2070</v>
      </c>
      <c r="J152" s="17" t="s">
        <v>2071</v>
      </c>
      <c r="K152" s="19">
        <f>COUNTIF(Mapping!$J:$J,B152)</f>
        <v>4</v>
      </c>
      <c r="L152" s="17" t="str">
        <f t="shared" si="2"/>
        <v>نعم</v>
      </c>
    </row>
    <row r="153" spans="1:12" ht="18" x14ac:dyDescent="0.25">
      <c r="A153" s="14">
        <v>149</v>
      </c>
      <c r="B153" s="5" t="s">
        <v>123</v>
      </c>
      <c r="C153" s="14" t="s">
        <v>123</v>
      </c>
      <c r="D153" s="5" t="s">
        <v>124</v>
      </c>
      <c r="E153" s="5" t="s">
        <v>2072</v>
      </c>
      <c r="F153" s="14">
        <v>1</v>
      </c>
      <c r="G153" s="14">
        <v>1</v>
      </c>
      <c r="H153" s="14">
        <v>0</v>
      </c>
      <c r="I153" s="5" t="s">
        <v>2064</v>
      </c>
      <c r="J153" s="14" t="s">
        <v>1343</v>
      </c>
      <c r="K153" s="15">
        <f>COUNTIF(Mapping!$J:$J,B153)</f>
        <v>4</v>
      </c>
      <c r="L153" s="14" t="str">
        <f t="shared" si="2"/>
        <v>نعم</v>
      </c>
    </row>
    <row r="154" spans="1:12" ht="18" x14ac:dyDescent="0.25">
      <c r="A154" s="17">
        <v>150</v>
      </c>
      <c r="B154" s="18" t="s">
        <v>732</v>
      </c>
      <c r="C154" s="17" t="s">
        <v>730</v>
      </c>
      <c r="D154" s="18" t="s">
        <v>731</v>
      </c>
      <c r="E154" s="18" t="s">
        <v>2073</v>
      </c>
      <c r="F154" s="17">
        <v>21</v>
      </c>
      <c r="G154" s="17">
        <v>1</v>
      </c>
      <c r="H154" s="17">
        <v>20</v>
      </c>
      <c r="I154" s="18" t="s">
        <v>2074</v>
      </c>
      <c r="J154" s="17" t="s">
        <v>735</v>
      </c>
      <c r="K154" s="19">
        <f>COUNTIF(Mapping!$J:$J,B154)</f>
        <v>4</v>
      </c>
      <c r="L154" s="17" t="str">
        <f t="shared" si="2"/>
        <v>نعم</v>
      </c>
    </row>
    <row r="155" spans="1:12" ht="36" x14ac:dyDescent="0.25">
      <c r="A155" s="14">
        <v>151</v>
      </c>
      <c r="B155" s="5" t="s">
        <v>732</v>
      </c>
      <c r="C155" s="14" t="s">
        <v>730</v>
      </c>
      <c r="D155" s="5" t="s">
        <v>731</v>
      </c>
      <c r="E155" s="5" t="s">
        <v>2075</v>
      </c>
      <c r="F155" s="14">
        <v>5</v>
      </c>
      <c r="G155" s="14">
        <v>3</v>
      </c>
      <c r="H155" s="14">
        <v>2</v>
      </c>
      <c r="I155" s="5" t="s">
        <v>2076</v>
      </c>
      <c r="J155" s="14" t="s">
        <v>2077</v>
      </c>
      <c r="K155" s="15">
        <f>COUNTIF(Mapping!$J:$J,B155)</f>
        <v>4</v>
      </c>
      <c r="L155" s="14" t="str">
        <f t="shared" si="2"/>
        <v>نعم</v>
      </c>
    </row>
    <row r="156" spans="1:12" ht="18" x14ac:dyDescent="0.25">
      <c r="A156" s="17">
        <v>152</v>
      </c>
      <c r="B156" s="18" t="s">
        <v>798</v>
      </c>
      <c r="C156" s="17" t="s">
        <v>796</v>
      </c>
      <c r="D156" s="18" t="s">
        <v>797</v>
      </c>
      <c r="E156" s="18" t="s">
        <v>2078</v>
      </c>
      <c r="F156" s="17">
        <v>40</v>
      </c>
      <c r="G156" s="17">
        <v>2</v>
      </c>
      <c r="H156" s="17">
        <v>35</v>
      </c>
      <c r="I156" s="18" t="s">
        <v>1342</v>
      </c>
      <c r="J156" s="17" t="s">
        <v>801</v>
      </c>
      <c r="K156" s="19">
        <f>COUNTIF(Mapping!$J:$J,B156)</f>
        <v>4</v>
      </c>
      <c r="L156" s="17" t="str">
        <f t="shared" si="2"/>
        <v>نعم</v>
      </c>
    </row>
    <row r="157" spans="1:12" ht="18" x14ac:dyDescent="0.25">
      <c r="A157" s="14">
        <v>153</v>
      </c>
      <c r="B157" s="5" t="s">
        <v>798</v>
      </c>
      <c r="C157" s="14" t="s">
        <v>796</v>
      </c>
      <c r="D157" s="5" t="s">
        <v>797</v>
      </c>
      <c r="E157" s="5" t="s">
        <v>2079</v>
      </c>
      <c r="F157" s="14">
        <v>19</v>
      </c>
      <c r="G157" s="14">
        <v>1</v>
      </c>
      <c r="H157" s="14">
        <v>18</v>
      </c>
      <c r="I157" s="5" t="s">
        <v>2080</v>
      </c>
      <c r="J157" s="14" t="s">
        <v>2081</v>
      </c>
      <c r="K157" s="15">
        <f>COUNTIF(Mapping!$J:$J,B157)</f>
        <v>4</v>
      </c>
      <c r="L157" s="14" t="str">
        <f t="shared" si="2"/>
        <v>نعم</v>
      </c>
    </row>
    <row r="158" spans="1:12" ht="18" x14ac:dyDescent="0.25">
      <c r="A158" s="17">
        <v>154</v>
      </c>
      <c r="B158" s="18" t="s">
        <v>796</v>
      </c>
      <c r="C158" s="17" t="s">
        <v>796</v>
      </c>
      <c r="D158" s="18" t="s">
        <v>797</v>
      </c>
      <c r="E158" s="18" t="s">
        <v>2082</v>
      </c>
      <c r="F158" s="17">
        <v>28</v>
      </c>
      <c r="G158" s="17">
        <v>1</v>
      </c>
      <c r="H158" s="17">
        <v>25</v>
      </c>
      <c r="I158" s="18" t="s">
        <v>2083</v>
      </c>
      <c r="J158" s="17" t="s">
        <v>809</v>
      </c>
      <c r="K158" s="19">
        <f>COUNTIF(Mapping!$J:$J,B158)</f>
        <v>4</v>
      </c>
      <c r="L158" s="17" t="str">
        <f t="shared" si="2"/>
        <v>نعم</v>
      </c>
    </row>
    <row r="159" spans="1:12" ht="18" x14ac:dyDescent="0.25">
      <c r="A159" s="14">
        <v>155</v>
      </c>
      <c r="B159" s="5" t="s">
        <v>796</v>
      </c>
      <c r="C159" s="14" t="s">
        <v>796</v>
      </c>
      <c r="D159" s="5" t="s">
        <v>797</v>
      </c>
      <c r="E159" s="5" t="s">
        <v>2084</v>
      </c>
      <c r="F159" s="14">
        <v>9</v>
      </c>
      <c r="G159" s="14">
        <v>1</v>
      </c>
      <c r="H159" s="14">
        <v>8</v>
      </c>
      <c r="I159" s="5" t="s">
        <v>2085</v>
      </c>
      <c r="J159" s="14" t="s">
        <v>2086</v>
      </c>
      <c r="K159" s="15">
        <f>COUNTIF(Mapping!$J:$J,B159)</f>
        <v>4</v>
      </c>
      <c r="L159" s="14" t="str">
        <f t="shared" si="2"/>
        <v>نعم</v>
      </c>
    </row>
    <row r="160" spans="1:12" ht="36" x14ac:dyDescent="0.25">
      <c r="A160" s="17">
        <v>156</v>
      </c>
      <c r="B160" s="18" t="s">
        <v>796</v>
      </c>
      <c r="C160" s="17" t="s">
        <v>796</v>
      </c>
      <c r="D160" s="18" t="s">
        <v>797</v>
      </c>
      <c r="E160" s="18" t="s">
        <v>2087</v>
      </c>
      <c r="F160" s="17">
        <v>11</v>
      </c>
      <c r="G160" s="17">
        <v>4</v>
      </c>
      <c r="H160" s="17">
        <v>7</v>
      </c>
      <c r="I160" s="18" t="s">
        <v>2088</v>
      </c>
      <c r="J160" s="17" t="s">
        <v>2089</v>
      </c>
      <c r="K160" s="19">
        <f>COUNTIF(Mapping!$J:$J,B160)</f>
        <v>4</v>
      </c>
      <c r="L160" s="17" t="str">
        <f t="shared" si="2"/>
        <v>نعم</v>
      </c>
    </row>
    <row r="161" spans="1:12" ht="18" x14ac:dyDescent="0.25">
      <c r="A161" s="14">
        <v>157</v>
      </c>
      <c r="B161" s="5" t="s">
        <v>815</v>
      </c>
      <c r="C161" s="14" t="s">
        <v>239</v>
      </c>
      <c r="D161" s="5" t="s">
        <v>240</v>
      </c>
      <c r="E161" s="5" t="s">
        <v>2090</v>
      </c>
      <c r="F161" s="14">
        <v>20</v>
      </c>
      <c r="G161" s="14">
        <v>1</v>
      </c>
      <c r="H161" s="14">
        <v>19</v>
      </c>
      <c r="I161" s="5" t="s">
        <v>2091</v>
      </c>
      <c r="J161" s="14" t="s">
        <v>818</v>
      </c>
      <c r="K161" s="15">
        <f>COUNTIF(Mapping!$J:$J,B161)</f>
        <v>4</v>
      </c>
      <c r="L161" s="14" t="str">
        <f t="shared" si="2"/>
        <v>نعم</v>
      </c>
    </row>
    <row r="162" spans="1:12" ht="18" x14ac:dyDescent="0.25">
      <c r="A162" s="17">
        <v>158</v>
      </c>
      <c r="B162" s="18" t="s">
        <v>815</v>
      </c>
      <c r="C162" s="17" t="s">
        <v>239</v>
      </c>
      <c r="D162" s="18" t="s">
        <v>240</v>
      </c>
      <c r="E162" s="18" t="s">
        <v>2092</v>
      </c>
      <c r="F162" s="17">
        <v>5</v>
      </c>
      <c r="G162" s="17">
        <v>1</v>
      </c>
      <c r="H162" s="17">
        <v>4</v>
      </c>
      <c r="I162" s="18" t="s">
        <v>2093</v>
      </c>
      <c r="J162" s="17" t="s">
        <v>2094</v>
      </c>
      <c r="K162" s="19">
        <f>COUNTIF(Mapping!$J:$J,B162)</f>
        <v>4</v>
      </c>
      <c r="L162" s="17" t="str">
        <f t="shared" si="2"/>
        <v>نعم</v>
      </c>
    </row>
    <row r="163" spans="1:12" ht="36" x14ac:dyDescent="0.25">
      <c r="A163" s="14">
        <v>159</v>
      </c>
      <c r="B163" s="5" t="s">
        <v>815</v>
      </c>
      <c r="C163" s="14" t="s">
        <v>239</v>
      </c>
      <c r="D163" s="5" t="s">
        <v>240</v>
      </c>
      <c r="E163" s="5" t="s">
        <v>2095</v>
      </c>
      <c r="F163" s="14">
        <v>9</v>
      </c>
      <c r="G163" s="14">
        <v>4</v>
      </c>
      <c r="H163" s="14">
        <v>5</v>
      </c>
      <c r="I163" s="5" t="s">
        <v>2096</v>
      </c>
      <c r="J163" s="14" t="s">
        <v>2097</v>
      </c>
      <c r="K163" s="15">
        <f>COUNTIF(Mapping!$J:$J,B163)</f>
        <v>4</v>
      </c>
      <c r="L163" s="14" t="str">
        <f t="shared" si="2"/>
        <v>نعم</v>
      </c>
    </row>
    <row r="164" spans="1:12" ht="18" x14ac:dyDescent="0.25">
      <c r="A164" s="17">
        <v>160</v>
      </c>
      <c r="B164" s="18" t="s">
        <v>846</v>
      </c>
      <c r="C164" s="17" t="s">
        <v>846</v>
      </c>
      <c r="D164" s="18" t="s">
        <v>847</v>
      </c>
      <c r="E164" s="18" t="s">
        <v>2098</v>
      </c>
      <c r="F164" s="17">
        <v>25</v>
      </c>
      <c r="G164" s="17">
        <v>6</v>
      </c>
      <c r="H164" s="17">
        <v>17</v>
      </c>
      <c r="I164" s="18" t="s">
        <v>2099</v>
      </c>
      <c r="J164" s="17" t="s">
        <v>850</v>
      </c>
      <c r="K164" s="19">
        <f>COUNTIF(Mapping!$J:$J,B164)</f>
        <v>4</v>
      </c>
      <c r="L164" s="17" t="str">
        <f t="shared" si="2"/>
        <v>نعم</v>
      </c>
    </row>
    <row r="165" spans="1:12" ht="18" x14ac:dyDescent="0.25">
      <c r="A165" s="14">
        <v>161</v>
      </c>
      <c r="B165" s="5" t="s">
        <v>846</v>
      </c>
      <c r="C165" s="14" t="s">
        <v>846</v>
      </c>
      <c r="D165" s="5" t="s">
        <v>847</v>
      </c>
      <c r="E165" s="5" t="s">
        <v>2100</v>
      </c>
      <c r="F165" s="14">
        <v>15</v>
      </c>
      <c r="G165" s="14">
        <v>2</v>
      </c>
      <c r="H165" s="14">
        <v>13</v>
      </c>
      <c r="I165" s="5" t="s">
        <v>2101</v>
      </c>
      <c r="J165" s="14" t="s">
        <v>2102</v>
      </c>
      <c r="K165" s="15">
        <f>COUNTIF(Mapping!$J:$J,B165)</f>
        <v>4</v>
      </c>
      <c r="L165" s="14" t="str">
        <f t="shared" si="2"/>
        <v>نعم</v>
      </c>
    </row>
    <row r="166" spans="1:12" ht="18" x14ac:dyDescent="0.25">
      <c r="A166" s="17">
        <v>162</v>
      </c>
      <c r="B166" s="18" t="s">
        <v>846</v>
      </c>
      <c r="C166" s="17" t="s">
        <v>846</v>
      </c>
      <c r="D166" s="18" t="s">
        <v>847</v>
      </c>
      <c r="E166" s="18" t="s">
        <v>2103</v>
      </c>
      <c r="F166" s="17">
        <v>5</v>
      </c>
      <c r="G166" s="17">
        <v>1</v>
      </c>
      <c r="H166" s="17">
        <v>4</v>
      </c>
      <c r="I166" s="18" t="s">
        <v>2104</v>
      </c>
      <c r="J166" s="17" t="s">
        <v>2105</v>
      </c>
      <c r="K166" s="19">
        <f>COUNTIF(Mapping!$J:$J,B166)</f>
        <v>4</v>
      </c>
      <c r="L166" s="17" t="str">
        <f t="shared" si="2"/>
        <v>نعم</v>
      </c>
    </row>
    <row r="167" spans="1:12" ht="18" x14ac:dyDescent="0.25">
      <c r="A167" s="14">
        <v>163</v>
      </c>
      <c r="B167" s="5" t="s">
        <v>858</v>
      </c>
      <c r="C167" s="14" t="s">
        <v>856</v>
      </c>
      <c r="D167" s="5" t="s">
        <v>857</v>
      </c>
      <c r="E167" s="5" t="s">
        <v>859</v>
      </c>
      <c r="F167" s="14">
        <v>30</v>
      </c>
      <c r="G167" s="14">
        <v>3</v>
      </c>
      <c r="H167" s="14">
        <v>25</v>
      </c>
      <c r="I167" s="5" t="s">
        <v>860</v>
      </c>
      <c r="J167" s="14" t="s">
        <v>861</v>
      </c>
      <c r="K167" s="15">
        <f>COUNTIF(Mapping!$J:$J,B167)</f>
        <v>4</v>
      </c>
      <c r="L167" s="14" t="str">
        <f t="shared" si="2"/>
        <v>نعم</v>
      </c>
    </row>
    <row r="168" spans="1:12" ht="18" x14ac:dyDescent="0.25">
      <c r="A168" s="17">
        <v>164</v>
      </c>
      <c r="B168" s="18" t="s">
        <v>856</v>
      </c>
      <c r="C168" s="17" t="s">
        <v>856</v>
      </c>
      <c r="D168" s="18" t="s">
        <v>857</v>
      </c>
      <c r="E168" s="18" t="s">
        <v>2106</v>
      </c>
      <c r="F168" s="17">
        <v>37</v>
      </c>
      <c r="G168" s="17">
        <v>3</v>
      </c>
      <c r="H168" s="17">
        <v>30</v>
      </c>
      <c r="I168" s="18" t="s">
        <v>2107</v>
      </c>
      <c r="J168" s="17" t="s">
        <v>871</v>
      </c>
      <c r="K168" s="19">
        <f>COUNTIF(Mapping!$J:$J,B168)</f>
        <v>4</v>
      </c>
      <c r="L168" s="17" t="str">
        <f t="shared" si="2"/>
        <v>نعم</v>
      </c>
    </row>
    <row r="169" spans="1:12" ht="36" x14ac:dyDescent="0.25">
      <c r="A169" s="14">
        <v>165</v>
      </c>
      <c r="B169" s="5" t="s">
        <v>856</v>
      </c>
      <c r="C169" s="14" t="s">
        <v>856</v>
      </c>
      <c r="D169" s="5" t="s">
        <v>857</v>
      </c>
      <c r="E169" s="5" t="s">
        <v>2108</v>
      </c>
      <c r="F169" s="14">
        <v>14</v>
      </c>
      <c r="G169" s="14">
        <v>3</v>
      </c>
      <c r="H169" s="14">
        <v>11</v>
      </c>
      <c r="I169" s="5" t="s">
        <v>2109</v>
      </c>
      <c r="J169" s="14" t="s">
        <v>2110</v>
      </c>
      <c r="K169" s="15">
        <f>COUNTIF(Mapping!$J:$J,B169)</f>
        <v>4</v>
      </c>
      <c r="L169" s="14" t="str">
        <f t="shared" si="2"/>
        <v>نعم</v>
      </c>
    </row>
    <row r="170" spans="1:12" ht="18" x14ac:dyDescent="0.25">
      <c r="A170" s="17">
        <v>166</v>
      </c>
      <c r="B170" s="18" t="s">
        <v>856</v>
      </c>
      <c r="C170" s="17" t="s">
        <v>856</v>
      </c>
      <c r="D170" s="18" t="s">
        <v>857</v>
      </c>
      <c r="E170" s="18" t="s">
        <v>2111</v>
      </c>
      <c r="F170" s="17">
        <v>15</v>
      </c>
      <c r="G170" s="17">
        <v>1</v>
      </c>
      <c r="H170" s="17">
        <v>13</v>
      </c>
      <c r="I170" s="18" t="s">
        <v>2112</v>
      </c>
      <c r="J170" s="17" t="s">
        <v>2113</v>
      </c>
      <c r="K170" s="19">
        <f>COUNTIF(Mapping!$J:$J,B170)</f>
        <v>4</v>
      </c>
      <c r="L170" s="17" t="str">
        <f t="shared" si="2"/>
        <v>نعم</v>
      </c>
    </row>
    <row r="171" spans="1:12" ht="18" x14ac:dyDescent="0.25">
      <c r="A171" s="14">
        <v>167</v>
      </c>
      <c r="B171" s="5" t="s">
        <v>856</v>
      </c>
      <c r="C171" s="14" t="s">
        <v>856</v>
      </c>
      <c r="D171" s="5" t="s">
        <v>857</v>
      </c>
      <c r="E171" s="5" t="s">
        <v>2114</v>
      </c>
      <c r="F171" s="14">
        <v>10</v>
      </c>
      <c r="G171" s="14">
        <v>1</v>
      </c>
      <c r="H171" s="14">
        <v>8</v>
      </c>
      <c r="I171" s="5" t="s">
        <v>2115</v>
      </c>
      <c r="J171" s="14" t="s">
        <v>2116</v>
      </c>
      <c r="K171" s="15">
        <f>COUNTIF(Mapping!$J:$J,B171)</f>
        <v>4</v>
      </c>
      <c r="L171" s="14" t="str">
        <f t="shared" si="2"/>
        <v>نعم</v>
      </c>
    </row>
    <row r="172" spans="1:12" ht="36" x14ac:dyDescent="0.25">
      <c r="A172" s="17">
        <v>168</v>
      </c>
      <c r="B172" s="18" t="s">
        <v>881</v>
      </c>
      <c r="C172" s="17" t="s">
        <v>879</v>
      </c>
      <c r="D172" s="18" t="s">
        <v>880</v>
      </c>
      <c r="E172" s="18" t="s">
        <v>2117</v>
      </c>
      <c r="F172" s="17">
        <v>42</v>
      </c>
      <c r="G172" s="17">
        <v>1</v>
      </c>
      <c r="H172" s="17">
        <v>36</v>
      </c>
      <c r="I172" s="18" t="s">
        <v>2118</v>
      </c>
      <c r="J172" s="17" t="s">
        <v>884</v>
      </c>
      <c r="K172" s="19">
        <f>COUNTIF(Mapping!$J:$J,B172)</f>
        <v>4</v>
      </c>
      <c r="L172" s="17" t="str">
        <f t="shared" si="2"/>
        <v>نعم</v>
      </c>
    </row>
    <row r="173" spans="1:12" ht="36" x14ac:dyDescent="0.25">
      <c r="A173" s="14">
        <v>169</v>
      </c>
      <c r="B173" s="5" t="s">
        <v>881</v>
      </c>
      <c r="C173" s="14" t="s">
        <v>879</v>
      </c>
      <c r="D173" s="5" t="s">
        <v>880</v>
      </c>
      <c r="E173" s="5" t="s">
        <v>2119</v>
      </c>
      <c r="F173" s="14">
        <v>36</v>
      </c>
      <c r="G173" s="14">
        <v>4</v>
      </c>
      <c r="H173" s="14">
        <v>28</v>
      </c>
      <c r="I173" s="5" t="s">
        <v>2120</v>
      </c>
      <c r="J173" s="14" t="s">
        <v>2121</v>
      </c>
      <c r="K173" s="15">
        <f>COUNTIF(Mapping!$J:$J,B173)</f>
        <v>4</v>
      </c>
      <c r="L173" s="14" t="str">
        <f t="shared" si="2"/>
        <v>نعم</v>
      </c>
    </row>
    <row r="174" spans="1:12" ht="18" x14ac:dyDescent="0.25">
      <c r="A174" s="17">
        <v>170</v>
      </c>
      <c r="B174" s="18" t="s">
        <v>892</v>
      </c>
      <c r="C174" s="17" t="s">
        <v>890</v>
      </c>
      <c r="D174" s="18" t="s">
        <v>891</v>
      </c>
      <c r="E174" s="18" t="s">
        <v>2122</v>
      </c>
      <c r="F174" s="17">
        <v>18</v>
      </c>
      <c r="G174" s="17">
        <v>2</v>
      </c>
      <c r="H174" s="17">
        <v>14</v>
      </c>
      <c r="I174" s="18" t="s">
        <v>2123</v>
      </c>
      <c r="J174" s="17" t="s">
        <v>895</v>
      </c>
      <c r="K174" s="19">
        <f>COUNTIF(Mapping!$J:$J,B174)</f>
        <v>4</v>
      </c>
      <c r="L174" s="17" t="str">
        <f t="shared" si="2"/>
        <v>نعم</v>
      </c>
    </row>
    <row r="175" spans="1:12" ht="18" x14ac:dyDescent="0.25">
      <c r="A175" s="14">
        <v>171</v>
      </c>
      <c r="B175" s="5" t="s">
        <v>892</v>
      </c>
      <c r="C175" s="14" t="s">
        <v>890</v>
      </c>
      <c r="D175" s="5" t="s">
        <v>891</v>
      </c>
      <c r="E175" s="5" t="s">
        <v>2124</v>
      </c>
      <c r="F175" s="14">
        <v>6</v>
      </c>
      <c r="G175" s="14">
        <v>1</v>
      </c>
      <c r="H175" s="14">
        <v>5</v>
      </c>
      <c r="I175" s="5" t="s">
        <v>2125</v>
      </c>
      <c r="J175" s="14" t="s">
        <v>2126</v>
      </c>
      <c r="K175" s="15">
        <f>COUNTIF(Mapping!$J:$J,B175)</f>
        <v>4</v>
      </c>
      <c r="L175" s="14" t="str">
        <f t="shared" si="2"/>
        <v>نعم</v>
      </c>
    </row>
    <row r="176" spans="1:12" ht="18" x14ac:dyDescent="0.25">
      <c r="A176" s="17">
        <v>172</v>
      </c>
      <c r="B176" s="18" t="s">
        <v>890</v>
      </c>
      <c r="C176" s="17" t="s">
        <v>890</v>
      </c>
      <c r="D176" s="18" t="s">
        <v>891</v>
      </c>
      <c r="E176" s="18" t="s">
        <v>2127</v>
      </c>
      <c r="F176" s="17">
        <v>21</v>
      </c>
      <c r="G176" s="17">
        <v>4</v>
      </c>
      <c r="H176" s="17">
        <v>15</v>
      </c>
      <c r="I176" s="18" t="s">
        <v>2128</v>
      </c>
      <c r="J176" s="17" t="s">
        <v>903</v>
      </c>
      <c r="K176" s="19">
        <f>COUNTIF(Mapping!$J:$J,B176)</f>
        <v>4</v>
      </c>
      <c r="L176" s="17" t="str">
        <f t="shared" si="2"/>
        <v>نعم</v>
      </c>
    </row>
    <row r="177" spans="1:12" ht="18" x14ac:dyDescent="0.25">
      <c r="A177" s="14">
        <v>173</v>
      </c>
      <c r="B177" s="5" t="s">
        <v>890</v>
      </c>
      <c r="C177" s="14" t="s">
        <v>890</v>
      </c>
      <c r="D177" s="5" t="s">
        <v>891</v>
      </c>
      <c r="E177" s="5" t="s">
        <v>2129</v>
      </c>
      <c r="F177" s="14">
        <v>11</v>
      </c>
      <c r="G177" s="14">
        <v>1</v>
      </c>
      <c r="H177" s="14">
        <v>10</v>
      </c>
      <c r="I177" s="5" t="s">
        <v>2130</v>
      </c>
      <c r="J177" s="14" t="s">
        <v>2131</v>
      </c>
      <c r="K177" s="15">
        <f>COUNTIF(Mapping!$J:$J,B177)</f>
        <v>4</v>
      </c>
      <c r="L177" s="14" t="str">
        <f t="shared" si="2"/>
        <v>نعم</v>
      </c>
    </row>
    <row r="178" spans="1:12" ht="18" x14ac:dyDescent="0.25">
      <c r="A178" s="17">
        <v>174</v>
      </c>
      <c r="B178" s="18" t="s">
        <v>730</v>
      </c>
      <c r="C178" s="17" t="s">
        <v>730</v>
      </c>
      <c r="D178" s="18" t="s">
        <v>731</v>
      </c>
      <c r="E178" s="18" t="s">
        <v>909</v>
      </c>
      <c r="F178" s="17">
        <v>18</v>
      </c>
      <c r="G178" s="17">
        <v>1</v>
      </c>
      <c r="H178" s="17">
        <v>17</v>
      </c>
      <c r="I178" s="18" t="s">
        <v>910</v>
      </c>
      <c r="J178" s="17" t="s">
        <v>911</v>
      </c>
      <c r="K178" s="19">
        <f>COUNTIF(Mapping!$J:$J,B178)</f>
        <v>4</v>
      </c>
      <c r="L178" s="17" t="str">
        <f t="shared" si="2"/>
        <v>نعم</v>
      </c>
    </row>
    <row r="179" spans="1:12" ht="18" x14ac:dyDescent="0.25">
      <c r="A179" s="14">
        <v>175</v>
      </c>
      <c r="B179" s="5" t="s">
        <v>921</v>
      </c>
      <c r="C179" s="14" t="s">
        <v>298</v>
      </c>
      <c r="D179" s="5" t="s">
        <v>299</v>
      </c>
      <c r="E179" s="5" t="s">
        <v>922</v>
      </c>
      <c r="F179" s="14">
        <v>6</v>
      </c>
      <c r="G179" s="14">
        <v>1</v>
      </c>
      <c r="H179" s="14">
        <v>5</v>
      </c>
      <c r="I179" s="5" t="s">
        <v>923</v>
      </c>
      <c r="J179" s="14" t="s">
        <v>924</v>
      </c>
      <c r="K179" s="15">
        <f>COUNTIF(Mapping!$J:$J,B179)</f>
        <v>4</v>
      </c>
      <c r="L179" s="14" t="str">
        <f t="shared" si="2"/>
        <v>نعم</v>
      </c>
    </row>
    <row r="180" spans="1:12" ht="18" x14ac:dyDescent="0.25">
      <c r="A180" s="17">
        <v>176</v>
      </c>
      <c r="B180" s="18" t="s">
        <v>930</v>
      </c>
      <c r="C180" s="17" t="s">
        <v>438</v>
      </c>
      <c r="D180" s="18" t="s">
        <v>439</v>
      </c>
      <c r="E180" s="18" t="s">
        <v>2132</v>
      </c>
      <c r="F180" s="17">
        <v>23</v>
      </c>
      <c r="G180" s="17">
        <v>2</v>
      </c>
      <c r="H180" s="17">
        <v>11</v>
      </c>
      <c r="I180" s="18" t="s">
        <v>2133</v>
      </c>
      <c r="J180" s="17" t="s">
        <v>933</v>
      </c>
      <c r="K180" s="19">
        <f>COUNTIF(Mapping!$J:$J,B180)</f>
        <v>4</v>
      </c>
      <c r="L180" s="17" t="str">
        <f t="shared" si="2"/>
        <v>نعم</v>
      </c>
    </row>
    <row r="181" spans="1:12" ht="18" x14ac:dyDescent="0.25">
      <c r="A181" s="14">
        <v>177</v>
      </c>
      <c r="B181" s="5" t="s">
        <v>930</v>
      </c>
      <c r="C181" s="14" t="s">
        <v>438</v>
      </c>
      <c r="D181" s="5" t="s">
        <v>439</v>
      </c>
      <c r="E181" s="5" t="s">
        <v>2134</v>
      </c>
      <c r="F181" s="14">
        <v>6</v>
      </c>
      <c r="G181" s="14">
        <v>1</v>
      </c>
      <c r="H181" s="14">
        <v>5</v>
      </c>
      <c r="I181" s="5" t="s">
        <v>2050</v>
      </c>
      <c r="J181" s="14" t="s">
        <v>2135</v>
      </c>
      <c r="K181" s="15">
        <f>COUNTIF(Mapping!$J:$J,B181)</f>
        <v>4</v>
      </c>
      <c r="L181" s="14" t="str">
        <f t="shared" si="2"/>
        <v>نعم</v>
      </c>
    </row>
    <row r="182" spans="1:12" ht="18" x14ac:dyDescent="0.25">
      <c r="A182" s="17">
        <v>178</v>
      </c>
      <c r="B182" s="18" t="s">
        <v>939</v>
      </c>
      <c r="C182" s="17" t="s">
        <v>438</v>
      </c>
      <c r="D182" s="18" t="s">
        <v>439</v>
      </c>
      <c r="E182" s="18" t="s">
        <v>940</v>
      </c>
      <c r="F182" s="17">
        <v>30</v>
      </c>
      <c r="G182" s="17">
        <v>3</v>
      </c>
      <c r="H182" s="17">
        <v>18</v>
      </c>
      <c r="I182" s="18" t="s">
        <v>941</v>
      </c>
      <c r="J182" s="17" t="s">
        <v>942</v>
      </c>
      <c r="K182" s="19">
        <f>COUNTIF(Mapping!$J:$J,B182)</f>
        <v>4</v>
      </c>
      <c r="L182" s="17" t="str">
        <f t="shared" si="2"/>
        <v>نعم</v>
      </c>
    </row>
    <row r="183" spans="1:12" ht="18" x14ac:dyDescent="0.25">
      <c r="A183" s="14">
        <v>179</v>
      </c>
      <c r="B183" s="5" t="s">
        <v>1340</v>
      </c>
      <c r="C183" s="14" t="s">
        <v>123</v>
      </c>
      <c r="D183" s="5" t="s">
        <v>124</v>
      </c>
      <c r="E183" s="5" t="s">
        <v>1341</v>
      </c>
      <c r="F183" s="14">
        <v>2</v>
      </c>
      <c r="G183" s="14">
        <v>1</v>
      </c>
      <c r="H183" s="14">
        <v>1</v>
      </c>
      <c r="I183" s="5" t="s">
        <v>1342</v>
      </c>
      <c r="J183" s="14" t="s">
        <v>1343</v>
      </c>
      <c r="K183" s="15">
        <f>COUNTIF(Mapping!$J:$J,B183)</f>
        <v>1</v>
      </c>
      <c r="L183" s="14" t="str">
        <f t="shared" si="2"/>
        <v>نعم</v>
      </c>
    </row>
    <row r="184" spans="1:12" ht="18" x14ac:dyDescent="0.25">
      <c r="A184" s="17">
        <v>180</v>
      </c>
      <c r="B184" s="18" t="s">
        <v>1351</v>
      </c>
      <c r="C184" s="17" t="s">
        <v>239</v>
      </c>
      <c r="D184" s="18" t="s">
        <v>240</v>
      </c>
      <c r="E184" s="18" t="s">
        <v>2136</v>
      </c>
      <c r="F184" s="17">
        <v>4</v>
      </c>
      <c r="G184" s="17">
        <v>1</v>
      </c>
      <c r="H184" s="17">
        <v>2</v>
      </c>
      <c r="I184" s="18" t="s">
        <v>2137</v>
      </c>
      <c r="J184" s="17" t="s">
        <v>1354</v>
      </c>
      <c r="K184" s="19">
        <f>COUNTIF(Mapping!$J:$J,B184)</f>
        <v>1</v>
      </c>
      <c r="L184" s="17" t="str">
        <f t="shared" si="2"/>
        <v>نعم</v>
      </c>
    </row>
    <row r="185" spans="1:12" ht="18" x14ac:dyDescent="0.25">
      <c r="A185" s="14">
        <v>181</v>
      </c>
      <c r="B185" s="5" t="s">
        <v>1351</v>
      </c>
      <c r="C185" s="14" t="s">
        <v>298</v>
      </c>
      <c r="D185" s="5" t="s">
        <v>299</v>
      </c>
      <c r="E185" s="5" t="s">
        <v>2138</v>
      </c>
      <c r="F185" s="14">
        <v>12</v>
      </c>
      <c r="G185" s="14">
        <v>2</v>
      </c>
      <c r="H185" s="14">
        <v>6</v>
      </c>
      <c r="I185" s="5" t="s">
        <v>2139</v>
      </c>
      <c r="J185" s="14" t="s">
        <v>2140</v>
      </c>
      <c r="K185" s="15">
        <f>COUNTIF(Mapping!$J:$J,B185)</f>
        <v>1</v>
      </c>
      <c r="L185" s="14" t="str">
        <f t="shared" si="2"/>
        <v>نعم</v>
      </c>
    </row>
    <row r="186" spans="1:12" ht="18" x14ac:dyDescent="0.25">
      <c r="A186" s="17">
        <v>182</v>
      </c>
      <c r="B186" s="18" t="s">
        <v>1351</v>
      </c>
      <c r="C186" s="17" t="s">
        <v>239</v>
      </c>
      <c r="D186" s="18" t="s">
        <v>240</v>
      </c>
      <c r="E186" s="18" t="s">
        <v>2141</v>
      </c>
      <c r="F186" s="17">
        <v>2</v>
      </c>
      <c r="G186" s="17">
        <v>1</v>
      </c>
      <c r="H186" s="17">
        <v>1</v>
      </c>
      <c r="I186" s="18" t="s">
        <v>2142</v>
      </c>
      <c r="J186" s="17" t="s">
        <v>1372</v>
      </c>
      <c r="K186" s="19">
        <f>COUNTIF(Mapping!$J:$J,B186)</f>
        <v>1</v>
      </c>
      <c r="L186" s="17" t="str">
        <f t="shared" si="2"/>
        <v>نعم</v>
      </c>
    </row>
    <row r="187" spans="1:12" ht="18" x14ac:dyDescent="0.25">
      <c r="A187" s="14">
        <v>183</v>
      </c>
      <c r="B187" s="5" t="s">
        <v>1351</v>
      </c>
      <c r="C187" s="14" t="s">
        <v>239</v>
      </c>
      <c r="D187" s="5" t="s">
        <v>240</v>
      </c>
      <c r="E187" s="5" t="s">
        <v>2143</v>
      </c>
      <c r="F187" s="14">
        <v>1</v>
      </c>
      <c r="G187" s="14">
        <v>1</v>
      </c>
      <c r="H187" s="14">
        <v>0</v>
      </c>
      <c r="I187" s="5" t="s">
        <v>1997</v>
      </c>
      <c r="J187" s="14" t="s">
        <v>1372</v>
      </c>
      <c r="K187" s="15">
        <f>COUNTIF(Mapping!$J:$J,B187)</f>
        <v>1</v>
      </c>
      <c r="L187" s="14" t="str">
        <f t="shared" si="2"/>
        <v>نعم</v>
      </c>
    </row>
    <row r="188" spans="1:12" ht="18" x14ac:dyDescent="0.25">
      <c r="A188" s="17">
        <v>184</v>
      </c>
      <c r="B188" s="18" t="s">
        <v>1360</v>
      </c>
      <c r="C188" s="17" t="s">
        <v>239</v>
      </c>
      <c r="D188" s="18" t="s">
        <v>240</v>
      </c>
      <c r="E188" s="18" t="s">
        <v>2144</v>
      </c>
      <c r="F188" s="17">
        <v>25</v>
      </c>
      <c r="G188" s="17">
        <v>1</v>
      </c>
      <c r="H188" s="17">
        <v>23</v>
      </c>
      <c r="I188" s="18" t="s">
        <v>2093</v>
      </c>
      <c r="J188" s="17" t="s">
        <v>1363</v>
      </c>
      <c r="K188" s="19">
        <f>COUNTIF(Mapping!$J:$J,B188)</f>
        <v>1</v>
      </c>
      <c r="L188" s="17" t="str">
        <f t="shared" si="2"/>
        <v>نعم</v>
      </c>
    </row>
    <row r="189" spans="1:12" ht="18" x14ac:dyDescent="0.25">
      <c r="A189" s="14">
        <v>185</v>
      </c>
      <c r="B189" s="5" t="s">
        <v>1360</v>
      </c>
      <c r="C189" s="14" t="s">
        <v>239</v>
      </c>
      <c r="D189" s="5" t="s">
        <v>240</v>
      </c>
      <c r="E189" s="5" t="s">
        <v>2145</v>
      </c>
      <c r="F189" s="14">
        <v>3</v>
      </c>
      <c r="G189" s="14">
        <v>2</v>
      </c>
      <c r="H189" s="14">
        <v>1</v>
      </c>
      <c r="I189" s="5" t="s">
        <v>2146</v>
      </c>
      <c r="J189" s="14" t="s">
        <v>1372</v>
      </c>
      <c r="K189" s="15">
        <f>COUNTIF(Mapping!$J:$J,B189)</f>
        <v>1</v>
      </c>
      <c r="L189" s="14" t="str">
        <f t="shared" si="2"/>
        <v>نعم</v>
      </c>
    </row>
    <row r="190" spans="1:12" ht="18" x14ac:dyDescent="0.25">
      <c r="A190" s="17">
        <v>186</v>
      </c>
      <c r="B190" s="18" t="s">
        <v>1360</v>
      </c>
      <c r="C190" s="17" t="s">
        <v>239</v>
      </c>
      <c r="D190" s="18" t="s">
        <v>240</v>
      </c>
      <c r="E190" s="18" t="s">
        <v>1996</v>
      </c>
      <c r="F190" s="17">
        <v>5</v>
      </c>
      <c r="G190" s="17">
        <v>1</v>
      </c>
      <c r="H190" s="17">
        <v>3</v>
      </c>
      <c r="I190" s="18" t="s">
        <v>1997</v>
      </c>
      <c r="J190" s="17" t="s">
        <v>2147</v>
      </c>
      <c r="K190" s="19">
        <f>COUNTIF(Mapping!$J:$J,B190)</f>
        <v>1</v>
      </c>
      <c r="L190" s="17" t="str">
        <f t="shared" si="2"/>
        <v>نعم</v>
      </c>
    </row>
    <row r="191" spans="1:12" ht="18" x14ac:dyDescent="0.25">
      <c r="A191" s="14">
        <v>187</v>
      </c>
      <c r="B191" s="5" t="s">
        <v>1369</v>
      </c>
      <c r="C191" s="14" t="s">
        <v>239</v>
      </c>
      <c r="D191" s="5" t="s">
        <v>240</v>
      </c>
      <c r="E191" s="5" t="s">
        <v>1370</v>
      </c>
      <c r="F191" s="14">
        <v>2</v>
      </c>
      <c r="G191" s="14">
        <v>1</v>
      </c>
      <c r="H191" s="14">
        <v>1</v>
      </c>
      <c r="I191" s="5" t="s">
        <v>1371</v>
      </c>
      <c r="J191" s="14" t="s">
        <v>1372</v>
      </c>
      <c r="K191" s="15">
        <f>COUNTIF(Mapping!$J:$J,B191)</f>
        <v>1</v>
      </c>
      <c r="L191" s="14" t="str">
        <f t="shared" si="2"/>
        <v>نعم</v>
      </c>
    </row>
    <row r="192" spans="1:12" ht="18" x14ac:dyDescent="0.25">
      <c r="A192" s="17">
        <v>188</v>
      </c>
      <c r="B192" s="18" t="s">
        <v>1380</v>
      </c>
      <c r="C192" s="17" t="s">
        <v>325</v>
      </c>
      <c r="D192" s="18" t="s">
        <v>326</v>
      </c>
      <c r="E192" s="18" t="s">
        <v>1381</v>
      </c>
      <c r="F192" s="17">
        <v>17</v>
      </c>
      <c r="G192" s="17">
        <v>1</v>
      </c>
      <c r="H192" s="17">
        <v>15</v>
      </c>
      <c r="I192" s="18" t="s">
        <v>1382</v>
      </c>
      <c r="J192" s="17" t="s">
        <v>1383</v>
      </c>
      <c r="K192" s="19">
        <f>COUNTIF(Mapping!$J:$J,B192)</f>
        <v>1</v>
      </c>
      <c r="L192" s="17" t="str">
        <f t="shared" si="2"/>
        <v>نعم</v>
      </c>
    </row>
    <row r="193" spans="1:12" ht="18" x14ac:dyDescent="0.25">
      <c r="A193" s="14">
        <v>189</v>
      </c>
      <c r="B193" s="5" t="s">
        <v>1389</v>
      </c>
      <c r="C193" s="14" t="s">
        <v>97</v>
      </c>
      <c r="D193" s="5" t="s">
        <v>98</v>
      </c>
      <c r="E193" s="5" t="s">
        <v>2148</v>
      </c>
      <c r="F193" s="14">
        <v>9</v>
      </c>
      <c r="G193" s="14">
        <v>1</v>
      </c>
      <c r="H193" s="14">
        <v>7</v>
      </c>
      <c r="I193" s="5" t="s">
        <v>2149</v>
      </c>
      <c r="J193" s="14" t="s">
        <v>1392</v>
      </c>
      <c r="K193" s="15">
        <f>COUNTIF(Mapping!$J:$J,B193)</f>
        <v>1</v>
      </c>
      <c r="L193" s="14" t="str">
        <f t="shared" si="2"/>
        <v>نعم</v>
      </c>
    </row>
    <row r="194" spans="1:12" ht="18" x14ac:dyDescent="0.25">
      <c r="A194" s="17">
        <v>190</v>
      </c>
      <c r="B194" s="18" t="s">
        <v>1389</v>
      </c>
      <c r="C194" s="17" t="s">
        <v>97</v>
      </c>
      <c r="D194" s="18" t="s">
        <v>98</v>
      </c>
      <c r="E194" s="18" t="s">
        <v>2150</v>
      </c>
      <c r="F194" s="17">
        <v>6</v>
      </c>
      <c r="G194" s="17">
        <v>1</v>
      </c>
      <c r="H194" s="17">
        <v>5</v>
      </c>
      <c r="I194" s="18" t="s">
        <v>2151</v>
      </c>
      <c r="J194" s="17" t="s">
        <v>2152</v>
      </c>
      <c r="K194" s="19">
        <f>COUNTIF(Mapping!$J:$J,B194)</f>
        <v>1</v>
      </c>
      <c r="L194" s="17" t="str">
        <f t="shared" si="2"/>
        <v>نعم</v>
      </c>
    </row>
    <row r="195" spans="1:12" ht="18" x14ac:dyDescent="0.25">
      <c r="A195" s="14">
        <v>191</v>
      </c>
      <c r="B195" s="5" t="s">
        <v>1525</v>
      </c>
      <c r="C195" s="14" t="s">
        <v>438</v>
      </c>
      <c r="D195" s="5" t="s">
        <v>439</v>
      </c>
      <c r="E195" s="5" t="s">
        <v>1526</v>
      </c>
      <c r="F195" s="14">
        <v>8</v>
      </c>
      <c r="G195" s="14">
        <v>4</v>
      </c>
      <c r="H195" s="14">
        <v>4</v>
      </c>
      <c r="I195" s="5" t="s">
        <v>1527</v>
      </c>
      <c r="J195" s="14" t="s">
        <v>1528</v>
      </c>
      <c r="K195" s="15">
        <f>COUNTIF(Mapping!$J:$J,B195)</f>
        <v>1</v>
      </c>
      <c r="L195" s="14" t="str">
        <f t="shared" si="2"/>
        <v>نعم</v>
      </c>
    </row>
    <row r="196" spans="1:12" ht="18" x14ac:dyDescent="0.25">
      <c r="A196" s="17">
        <v>192</v>
      </c>
      <c r="B196" s="18" t="s">
        <v>1400</v>
      </c>
      <c r="C196" s="17" t="s">
        <v>438</v>
      </c>
      <c r="D196" s="18" t="s">
        <v>439</v>
      </c>
      <c r="E196" s="18" t="s">
        <v>1401</v>
      </c>
      <c r="F196" s="17">
        <v>2</v>
      </c>
      <c r="G196" s="17">
        <v>1</v>
      </c>
      <c r="H196" s="17">
        <v>1</v>
      </c>
      <c r="I196" s="18" t="s">
        <v>1402</v>
      </c>
      <c r="J196" s="17" t="s">
        <v>1403</v>
      </c>
      <c r="K196" s="19">
        <f>COUNTIF(Mapping!$J:$J,B196)</f>
        <v>1</v>
      </c>
      <c r="L196" s="17" t="str">
        <f t="shared" si="2"/>
        <v>نعم</v>
      </c>
    </row>
    <row r="197" spans="1:12" ht="18" x14ac:dyDescent="0.25">
      <c r="A197" s="14">
        <v>193</v>
      </c>
      <c r="B197" s="5" t="s">
        <v>1409</v>
      </c>
      <c r="C197" s="14" t="s">
        <v>774</v>
      </c>
      <c r="D197" s="5" t="s">
        <v>775</v>
      </c>
      <c r="E197" s="5" t="s">
        <v>2153</v>
      </c>
      <c r="F197" s="14">
        <v>13</v>
      </c>
      <c r="G197" s="14">
        <v>3</v>
      </c>
      <c r="H197" s="14">
        <v>8</v>
      </c>
      <c r="I197" s="5" t="s">
        <v>1422</v>
      </c>
      <c r="J197" s="14" t="s">
        <v>1412</v>
      </c>
      <c r="K197" s="15">
        <f>COUNTIF(Mapping!$J:$J,B197)</f>
        <v>1</v>
      </c>
      <c r="L197" s="14" t="str">
        <f t="shared" ref="L197:L260" si="3">IF(K197&gt;0,"نعم","لا")</f>
        <v>نعم</v>
      </c>
    </row>
    <row r="198" spans="1:12" ht="18" x14ac:dyDescent="0.25">
      <c r="A198" s="17">
        <v>194</v>
      </c>
      <c r="B198" s="18" t="s">
        <v>1409</v>
      </c>
      <c r="C198" s="17" t="s">
        <v>774</v>
      </c>
      <c r="D198" s="18" t="s">
        <v>775</v>
      </c>
      <c r="E198" s="18" t="s">
        <v>2154</v>
      </c>
      <c r="F198" s="17">
        <v>1</v>
      </c>
      <c r="G198" s="17">
        <v>1</v>
      </c>
      <c r="H198" s="17">
        <v>0</v>
      </c>
      <c r="I198" s="18" t="s">
        <v>2155</v>
      </c>
      <c r="J198" s="17" t="s">
        <v>2046</v>
      </c>
      <c r="K198" s="19">
        <f>COUNTIF(Mapping!$J:$J,B198)</f>
        <v>1</v>
      </c>
      <c r="L198" s="17" t="str">
        <f t="shared" si="3"/>
        <v>نعم</v>
      </c>
    </row>
    <row r="199" spans="1:12" ht="18" x14ac:dyDescent="0.25">
      <c r="A199" s="14">
        <v>195</v>
      </c>
      <c r="B199" s="5" t="s">
        <v>1420</v>
      </c>
      <c r="C199" s="14" t="s">
        <v>774</v>
      </c>
      <c r="D199" s="5" t="s">
        <v>775</v>
      </c>
      <c r="E199" s="5" t="s">
        <v>1421</v>
      </c>
      <c r="F199" s="14">
        <v>7</v>
      </c>
      <c r="G199" s="14">
        <v>7</v>
      </c>
      <c r="H199" s="14">
        <v>0</v>
      </c>
      <c r="I199" s="5" t="s">
        <v>1422</v>
      </c>
      <c r="J199" s="14" t="s">
        <v>1423</v>
      </c>
      <c r="K199" s="15">
        <f>COUNTIF(Mapping!$J:$J,B199)</f>
        <v>1</v>
      </c>
      <c r="L199" s="14" t="str">
        <f t="shared" si="3"/>
        <v>نعم</v>
      </c>
    </row>
    <row r="200" spans="1:12" ht="18" x14ac:dyDescent="0.25">
      <c r="A200" s="17">
        <v>196</v>
      </c>
      <c r="B200" s="18" t="s">
        <v>1427</v>
      </c>
      <c r="C200" s="17" t="s">
        <v>774</v>
      </c>
      <c r="D200" s="18" t="s">
        <v>775</v>
      </c>
      <c r="E200" s="18" t="s">
        <v>1428</v>
      </c>
      <c r="F200" s="17">
        <v>22</v>
      </c>
      <c r="G200" s="17">
        <v>3</v>
      </c>
      <c r="H200" s="17">
        <v>16</v>
      </c>
      <c r="I200" s="18" t="s">
        <v>1429</v>
      </c>
      <c r="J200" s="17" t="s">
        <v>1430</v>
      </c>
      <c r="K200" s="19">
        <f>COUNTIF(Mapping!$J:$J,B200)</f>
        <v>1</v>
      </c>
      <c r="L200" s="17" t="str">
        <f t="shared" si="3"/>
        <v>نعم</v>
      </c>
    </row>
    <row r="201" spans="1:12" ht="18" x14ac:dyDescent="0.25">
      <c r="A201" s="14">
        <v>197</v>
      </c>
      <c r="B201" s="5" t="s">
        <v>1436</v>
      </c>
      <c r="C201" s="14" t="s">
        <v>1436</v>
      </c>
      <c r="D201" s="5" t="s">
        <v>1437</v>
      </c>
      <c r="E201" s="5" t="s">
        <v>2156</v>
      </c>
      <c r="F201" s="14">
        <v>3</v>
      </c>
      <c r="G201" s="14">
        <v>3</v>
      </c>
      <c r="H201" s="14">
        <v>0</v>
      </c>
      <c r="I201" s="5" t="s">
        <v>1439</v>
      </c>
      <c r="J201" s="14" t="s">
        <v>1440</v>
      </c>
      <c r="K201" s="15">
        <f>COUNTIF(Mapping!$J:$J,B201)</f>
        <v>1</v>
      </c>
      <c r="L201" s="14" t="str">
        <f t="shared" si="3"/>
        <v>نعم</v>
      </c>
    </row>
    <row r="202" spans="1:12" ht="18" x14ac:dyDescent="0.25">
      <c r="A202" s="17">
        <v>198</v>
      </c>
      <c r="B202" s="18" t="s">
        <v>1436</v>
      </c>
      <c r="C202" s="17" t="s">
        <v>1436</v>
      </c>
      <c r="D202" s="18" t="s">
        <v>1437</v>
      </c>
      <c r="E202" s="18" t="s">
        <v>2157</v>
      </c>
      <c r="F202" s="17">
        <v>19</v>
      </c>
      <c r="G202" s="17">
        <v>3</v>
      </c>
      <c r="H202" s="17">
        <v>14</v>
      </c>
      <c r="I202" s="18" t="s">
        <v>1439</v>
      </c>
      <c r="J202" s="17" t="s">
        <v>2158</v>
      </c>
      <c r="K202" s="19">
        <f>COUNTIF(Mapping!$J:$J,B202)</f>
        <v>1</v>
      </c>
      <c r="L202" s="17" t="str">
        <f t="shared" si="3"/>
        <v>نعم</v>
      </c>
    </row>
    <row r="203" spans="1:12" ht="18" x14ac:dyDescent="0.25">
      <c r="A203" s="14">
        <v>199</v>
      </c>
      <c r="B203" s="5" t="s">
        <v>1448</v>
      </c>
      <c r="C203" s="14" t="s">
        <v>59</v>
      </c>
      <c r="D203" s="5" t="s">
        <v>60</v>
      </c>
      <c r="E203" s="5" t="s">
        <v>2159</v>
      </c>
      <c r="F203" s="14">
        <v>20</v>
      </c>
      <c r="G203" s="14">
        <v>4</v>
      </c>
      <c r="H203" s="14">
        <v>6</v>
      </c>
      <c r="I203" s="5" t="s">
        <v>2160</v>
      </c>
      <c r="J203" s="14" t="s">
        <v>1451</v>
      </c>
      <c r="K203" s="15">
        <f>COUNTIF(Mapping!$J:$J,B203)</f>
        <v>1</v>
      </c>
      <c r="L203" s="14" t="str">
        <f t="shared" si="3"/>
        <v>نعم</v>
      </c>
    </row>
    <row r="204" spans="1:12" ht="36" x14ac:dyDescent="0.25">
      <c r="A204" s="17">
        <v>200</v>
      </c>
      <c r="B204" s="18" t="s">
        <v>1448</v>
      </c>
      <c r="C204" s="17" t="s">
        <v>879</v>
      </c>
      <c r="D204" s="18" t="s">
        <v>880</v>
      </c>
      <c r="E204" s="18" t="s">
        <v>2161</v>
      </c>
      <c r="F204" s="17">
        <v>7</v>
      </c>
      <c r="G204" s="17">
        <v>1</v>
      </c>
      <c r="H204" s="17">
        <v>6</v>
      </c>
      <c r="I204" s="18" t="s">
        <v>1788</v>
      </c>
      <c r="J204" s="17" t="s">
        <v>2162</v>
      </c>
      <c r="K204" s="19">
        <f>COUNTIF(Mapping!$J:$J,B204)</f>
        <v>1</v>
      </c>
      <c r="L204" s="17" t="str">
        <f t="shared" si="3"/>
        <v>نعم</v>
      </c>
    </row>
    <row r="205" spans="1:12" ht="36" x14ac:dyDescent="0.25">
      <c r="A205" s="14">
        <v>201</v>
      </c>
      <c r="B205" s="5" t="s">
        <v>1599</v>
      </c>
      <c r="C205" s="14" t="s">
        <v>879</v>
      </c>
      <c r="D205" s="5" t="s">
        <v>880</v>
      </c>
      <c r="E205" s="5" t="s">
        <v>1600</v>
      </c>
      <c r="F205" s="14">
        <v>10</v>
      </c>
      <c r="G205" s="14">
        <v>1</v>
      </c>
      <c r="H205" s="14">
        <v>8</v>
      </c>
      <c r="I205" s="5" t="s">
        <v>1601</v>
      </c>
      <c r="J205" s="14" t="s">
        <v>1602</v>
      </c>
      <c r="K205" s="15">
        <f>COUNTIF(Mapping!$J:$J,B205)</f>
        <v>1</v>
      </c>
      <c r="L205" s="14" t="str">
        <f t="shared" si="3"/>
        <v>نعم</v>
      </c>
    </row>
    <row r="206" spans="1:12" ht="36" x14ac:dyDescent="0.25">
      <c r="A206" s="17">
        <v>202</v>
      </c>
      <c r="B206" s="18" t="s">
        <v>1572</v>
      </c>
      <c r="C206" s="17" t="s">
        <v>856</v>
      </c>
      <c r="D206" s="18" t="s">
        <v>857</v>
      </c>
      <c r="E206" s="18" t="s">
        <v>2163</v>
      </c>
      <c r="F206" s="17">
        <v>27</v>
      </c>
      <c r="G206" s="17">
        <v>2</v>
      </c>
      <c r="H206" s="17">
        <v>20</v>
      </c>
      <c r="I206" s="18" t="s">
        <v>2164</v>
      </c>
      <c r="J206" s="17" t="s">
        <v>1575</v>
      </c>
      <c r="K206" s="19">
        <f>COUNTIF(Mapping!$J:$J,B206)</f>
        <v>1</v>
      </c>
      <c r="L206" s="17" t="str">
        <f t="shared" si="3"/>
        <v>نعم</v>
      </c>
    </row>
    <row r="207" spans="1:12" ht="18" x14ac:dyDescent="0.25">
      <c r="A207" s="14">
        <v>203</v>
      </c>
      <c r="B207" s="5" t="s">
        <v>1572</v>
      </c>
      <c r="C207" s="14" t="s">
        <v>856</v>
      </c>
      <c r="D207" s="5" t="s">
        <v>857</v>
      </c>
      <c r="E207" s="5" t="s">
        <v>2165</v>
      </c>
      <c r="F207" s="14">
        <v>5</v>
      </c>
      <c r="G207" s="14">
        <v>1</v>
      </c>
      <c r="H207" s="14">
        <v>3</v>
      </c>
      <c r="I207" s="5" t="s">
        <v>2166</v>
      </c>
      <c r="J207" s="14" t="s">
        <v>2167</v>
      </c>
      <c r="K207" s="15">
        <f>COUNTIF(Mapping!$J:$J,B207)</f>
        <v>1</v>
      </c>
      <c r="L207" s="14" t="str">
        <f t="shared" si="3"/>
        <v>نعم</v>
      </c>
    </row>
    <row r="208" spans="1:12" ht="18" x14ac:dyDescent="0.25">
      <c r="A208" s="17">
        <v>204</v>
      </c>
      <c r="B208" s="18" t="s">
        <v>1572</v>
      </c>
      <c r="C208" s="17" t="s">
        <v>856</v>
      </c>
      <c r="D208" s="18" t="s">
        <v>857</v>
      </c>
      <c r="E208" s="18" t="s">
        <v>2168</v>
      </c>
      <c r="F208" s="17">
        <v>2</v>
      </c>
      <c r="G208" s="17">
        <v>1</v>
      </c>
      <c r="H208" s="17">
        <v>0</v>
      </c>
      <c r="I208" s="18" t="s">
        <v>2169</v>
      </c>
      <c r="J208" s="17" t="s">
        <v>2170</v>
      </c>
      <c r="K208" s="19">
        <f>COUNTIF(Mapping!$J:$J,B208)</f>
        <v>1</v>
      </c>
      <c r="L208" s="17" t="str">
        <f t="shared" si="3"/>
        <v>نعم</v>
      </c>
    </row>
    <row r="209" spans="1:12" ht="18" x14ac:dyDescent="0.25">
      <c r="A209" s="14">
        <v>205</v>
      </c>
      <c r="B209" s="5" t="s">
        <v>1572</v>
      </c>
      <c r="C209" s="14" t="s">
        <v>856</v>
      </c>
      <c r="D209" s="5" t="s">
        <v>857</v>
      </c>
      <c r="E209" s="5" t="s">
        <v>2171</v>
      </c>
      <c r="F209" s="14">
        <v>3</v>
      </c>
      <c r="G209" s="14">
        <v>1</v>
      </c>
      <c r="H209" s="14">
        <v>2</v>
      </c>
      <c r="I209" s="5" t="s">
        <v>2142</v>
      </c>
      <c r="J209" s="14" t="s">
        <v>2170</v>
      </c>
      <c r="K209" s="15">
        <f>COUNTIF(Mapping!$J:$J,B209)</f>
        <v>1</v>
      </c>
      <c r="L209" s="14" t="str">
        <f t="shared" si="3"/>
        <v>نعم</v>
      </c>
    </row>
    <row r="210" spans="1:12" ht="18" x14ac:dyDescent="0.25">
      <c r="A210" s="17">
        <v>206</v>
      </c>
      <c r="B210" s="18" t="s">
        <v>1572</v>
      </c>
      <c r="C210" s="17" t="s">
        <v>856</v>
      </c>
      <c r="D210" s="18" t="s">
        <v>857</v>
      </c>
      <c r="E210" s="18" t="s">
        <v>2172</v>
      </c>
      <c r="F210" s="17">
        <v>2</v>
      </c>
      <c r="G210" s="17">
        <v>1</v>
      </c>
      <c r="H210" s="17">
        <v>1</v>
      </c>
      <c r="I210" s="18" t="s">
        <v>2173</v>
      </c>
      <c r="J210" s="17" t="s">
        <v>2170</v>
      </c>
      <c r="K210" s="19">
        <f>COUNTIF(Mapping!$J:$J,B210)</f>
        <v>1</v>
      </c>
      <c r="L210" s="17" t="str">
        <f t="shared" si="3"/>
        <v>نعم</v>
      </c>
    </row>
    <row r="211" spans="1:12" ht="18" x14ac:dyDescent="0.25">
      <c r="A211" s="14">
        <v>207</v>
      </c>
      <c r="B211" s="5" t="s">
        <v>1583</v>
      </c>
      <c r="C211" s="14" t="s">
        <v>796</v>
      </c>
      <c r="D211" s="5" t="s">
        <v>797</v>
      </c>
      <c r="E211" s="5" t="s">
        <v>1584</v>
      </c>
      <c r="F211" s="14">
        <v>13</v>
      </c>
      <c r="G211" s="14">
        <v>1</v>
      </c>
      <c r="H211" s="14">
        <v>10</v>
      </c>
      <c r="I211" s="5" t="s">
        <v>1585</v>
      </c>
      <c r="J211" s="14" t="s">
        <v>1586</v>
      </c>
      <c r="K211" s="15">
        <f>COUNTIF(Mapping!$J:$J,B211)</f>
        <v>1</v>
      </c>
      <c r="L211" s="14" t="str">
        <f t="shared" si="3"/>
        <v>نعم</v>
      </c>
    </row>
    <row r="212" spans="1:12" ht="36" x14ac:dyDescent="0.25">
      <c r="A212" s="17">
        <v>208</v>
      </c>
      <c r="B212" s="18" t="s">
        <v>1592</v>
      </c>
      <c r="C212" s="17" t="s">
        <v>879</v>
      </c>
      <c r="D212" s="18" t="s">
        <v>880</v>
      </c>
      <c r="E212" s="18" t="s">
        <v>1593</v>
      </c>
      <c r="F212" s="17">
        <v>15</v>
      </c>
      <c r="G212" s="17">
        <v>3</v>
      </c>
      <c r="H212" s="17">
        <v>11</v>
      </c>
      <c r="I212" s="18" t="s">
        <v>1594</v>
      </c>
      <c r="J212" s="17" t="s">
        <v>1595</v>
      </c>
      <c r="K212" s="19">
        <f>COUNTIF(Mapping!$J:$J,B212)</f>
        <v>1</v>
      </c>
      <c r="L212" s="17" t="str">
        <f t="shared" si="3"/>
        <v>نعم</v>
      </c>
    </row>
    <row r="213" spans="1:12" ht="18" x14ac:dyDescent="0.25">
      <c r="A213" s="14">
        <v>209</v>
      </c>
      <c r="B213" s="5" t="s">
        <v>1457</v>
      </c>
      <c r="C213" s="14" t="s">
        <v>298</v>
      </c>
      <c r="D213" s="5" t="s">
        <v>299</v>
      </c>
      <c r="E213" s="5" t="s">
        <v>1458</v>
      </c>
      <c r="F213" s="14">
        <v>14</v>
      </c>
      <c r="G213" s="14">
        <v>2</v>
      </c>
      <c r="H213" s="14">
        <v>3</v>
      </c>
      <c r="I213" s="5" t="s">
        <v>1459</v>
      </c>
      <c r="J213" s="14" t="s">
        <v>1460</v>
      </c>
      <c r="K213" s="15">
        <f>COUNTIF(Mapping!$J:$J,B213)</f>
        <v>1</v>
      </c>
      <c r="L213" s="14" t="str">
        <f t="shared" si="3"/>
        <v>نعم</v>
      </c>
    </row>
    <row r="214" spans="1:12" ht="18" x14ac:dyDescent="0.25">
      <c r="A214" s="17">
        <v>210</v>
      </c>
      <c r="B214" s="18" t="s">
        <v>1468</v>
      </c>
      <c r="C214" s="17" t="s">
        <v>298</v>
      </c>
      <c r="D214" s="18" t="s">
        <v>299</v>
      </c>
      <c r="E214" s="18" t="s">
        <v>2174</v>
      </c>
      <c r="F214" s="17">
        <v>21</v>
      </c>
      <c r="G214" s="17">
        <v>7</v>
      </c>
      <c r="H214" s="17">
        <v>12</v>
      </c>
      <c r="I214" s="18" t="s">
        <v>2175</v>
      </c>
      <c r="J214" s="17" t="s">
        <v>1471</v>
      </c>
      <c r="K214" s="19">
        <f>COUNTIF(Mapping!$J:$J,B214)</f>
        <v>1</v>
      </c>
      <c r="L214" s="17" t="str">
        <f t="shared" si="3"/>
        <v>نعم</v>
      </c>
    </row>
    <row r="215" spans="1:12" ht="18" x14ac:dyDescent="0.25">
      <c r="A215" s="14">
        <v>211</v>
      </c>
      <c r="B215" s="5" t="s">
        <v>1468</v>
      </c>
      <c r="C215" s="14" t="s">
        <v>147</v>
      </c>
      <c r="D215" s="5" t="s">
        <v>148</v>
      </c>
      <c r="E215" s="5" t="s">
        <v>2176</v>
      </c>
      <c r="F215" s="14">
        <v>2</v>
      </c>
      <c r="G215" s="14">
        <v>1</v>
      </c>
      <c r="H215" s="14">
        <v>1</v>
      </c>
      <c r="I215" s="5" t="s">
        <v>2177</v>
      </c>
      <c r="J215" s="14" t="s">
        <v>1805</v>
      </c>
      <c r="K215" s="15">
        <f>COUNTIF(Mapping!$J:$J,B215)</f>
        <v>1</v>
      </c>
      <c r="L215" s="14" t="str">
        <f t="shared" si="3"/>
        <v>نعم</v>
      </c>
    </row>
    <row r="216" spans="1:12" ht="18" x14ac:dyDescent="0.25">
      <c r="A216" s="17">
        <v>212</v>
      </c>
      <c r="B216" s="18" t="s">
        <v>1477</v>
      </c>
      <c r="C216" s="17" t="s">
        <v>298</v>
      </c>
      <c r="D216" s="18" t="s">
        <v>299</v>
      </c>
      <c r="E216" s="18" t="s">
        <v>1478</v>
      </c>
      <c r="F216" s="17">
        <v>12</v>
      </c>
      <c r="G216" s="17">
        <v>4</v>
      </c>
      <c r="H216" s="17">
        <v>7</v>
      </c>
      <c r="I216" s="18" t="s">
        <v>1479</v>
      </c>
      <c r="J216" s="17" t="s">
        <v>1480</v>
      </c>
      <c r="K216" s="19">
        <f>COUNTIF(Mapping!$J:$J,B216)</f>
        <v>1</v>
      </c>
      <c r="L216" s="17" t="str">
        <f t="shared" si="3"/>
        <v>نعم</v>
      </c>
    </row>
    <row r="217" spans="1:12" ht="18" x14ac:dyDescent="0.25">
      <c r="A217" s="14">
        <v>213</v>
      </c>
      <c r="B217" s="5" t="s">
        <v>1486</v>
      </c>
      <c r="C217" s="14" t="s">
        <v>298</v>
      </c>
      <c r="D217" s="5" t="s">
        <v>299</v>
      </c>
      <c r="E217" s="5" t="s">
        <v>1487</v>
      </c>
      <c r="F217" s="14">
        <v>4</v>
      </c>
      <c r="G217" s="14">
        <v>2</v>
      </c>
      <c r="H217" s="14">
        <v>2</v>
      </c>
      <c r="I217" s="5" t="s">
        <v>1488</v>
      </c>
      <c r="J217" s="14" t="s">
        <v>1489</v>
      </c>
      <c r="K217" s="15">
        <f>COUNTIF(Mapping!$J:$J,B217)</f>
        <v>1</v>
      </c>
      <c r="L217" s="14" t="str">
        <f t="shared" si="3"/>
        <v>نعم</v>
      </c>
    </row>
    <row r="218" spans="1:12" ht="18" x14ac:dyDescent="0.25">
      <c r="A218" s="17">
        <v>214</v>
      </c>
      <c r="B218" s="18" t="s">
        <v>1495</v>
      </c>
      <c r="C218" s="17" t="s">
        <v>298</v>
      </c>
      <c r="D218" s="18" t="s">
        <v>299</v>
      </c>
      <c r="E218" s="18" t="s">
        <v>1496</v>
      </c>
      <c r="F218" s="17">
        <v>8</v>
      </c>
      <c r="G218" s="17">
        <v>3</v>
      </c>
      <c r="H218" s="17">
        <v>5</v>
      </c>
      <c r="I218" s="18" t="s">
        <v>1488</v>
      </c>
      <c r="J218" s="17" t="s">
        <v>1497</v>
      </c>
      <c r="K218" s="19">
        <f>COUNTIF(Mapping!$J:$J,B218)</f>
        <v>1</v>
      </c>
      <c r="L218" s="17" t="str">
        <f t="shared" si="3"/>
        <v>نعم</v>
      </c>
    </row>
    <row r="219" spans="1:12" ht="18" x14ac:dyDescent="0.25">
      <c r="A219" s="14">
        <v>215</v>
      </c>
      <c r="B219" s="5" t="s">
        <v>1503</v>
      </c>
      <c r="C219" s="14" t="s">
        <v>298</v>
      </c>
      <c r="D219" s="5" t="s">
        <v>299</v>
      </c>
      <c r="E219" s="5" t="s">
        <v>2178</v>
      </c>
      <c r="F219" s="14">
        <v>22</v>
      </c>
      <c r="G219" s="14">
        <v>4</v>
      </c>
      <c r="H219" s="14">
        <v>15</v>
      </c>
      <c r="I219" s="5" t="s">
        <v>2179</v>
      </c>
      <c r="J219" s="14" t="s">
        <v>1506</v>
      </c>
      <c r="K219" s="15">
        <f>COUNTIF(Mapping!$J:$J,B219)</f>
        <v>1</v>
      </c>
      <c r="L219" s="14" t="str">
        <f t="shared" si="3"/>
        <v>نعم</v>
      </c>
    </row>
    <row r="220" spans="1:12" ht="18" x14ac:dyDescent="0.25">
      <c r="A220" s="17">
        <v>216</v>
      </c>
      <c r="B220" s="18" t="s">
        <v>1503</v>
      </c>
      <c r="C220" s="17" t="s">
        <v>774</v>
      </c>
      <c r="D220" s="18" t="s">
        <v>775</v>
      </c>
      <c r="E220" s="18" t="s">
        <v>2180</v>
      </c>
      <c r="F220" s="17">
        <v>1</v>
      </c>
      <c r="G220" s="17">
        <v>1</v>
      </c>
      <c r="H220" s="17">
        <v>0</v>
      </c>
      <c r="I220" s="18" t="s">
        <v>2181</v>
      </c>
      <c r="J220" s="17" t="s">
        <v>2046</v>
      </c>
      <c r="K220" s="19">
        <f>COUNTIF(Mapping!$J:$J,B220)</f>
        <v>1</v>
      </c>
      <c r="L220" s="17" t="str">
        <f t="shared" si="3"/>
        <v>نعم</v>
      </c>
    </row>
    <row r="221" spans="1:12" ht="18" x14ac:dyDescent="0.25">
      <c r="A221" s="14">
        <v>217</v>
      </c>
      <c r="B221" s="5" t="s">
        <v>1514</v>
      </c>
      <c r="C221" s="14" t="s">
        <v>438</v>
      </c>
      <c r="D221" s="5" t="s">
        <v>439</v>
      </c>
      <c r="E221" s="5" t="s">
        <v>2182</v>
      </c>
      <c r="F221" s="14">
        <v>33</v>
      </c>
      <c r="G221" s="14">
        <v>6</v>
      </c>
      <c r="H221" s="14">
        <v>21</v>
      </c>
      <c r="I221" s="5" t="s">
        <v>2183</v>
      </c>
      <c r="J221" s="14" t="s">
        <v>1517</v>
      </c>
      <c r="K221" s="15">
        <f>COUNTIF(Mapping!$J:$J,B221)</f>
        <v>1</v>
      </c>
      <c r="L221" s="14" t="str">
        <f t="shared" si="3"/>
        <v>نعم</v>
      </c>
    </row>
    <row r="222" spans="1:12" ht="18" x14ac:dyDescent="0.25">
      <c r="A222" s="17">
        <v>218</v>
      </c>
      <c r="B222" s="18" t="s">
        <v>1514</v>
      </c>
      <c r="C222" s="17" t="s">
        <v>438</v>
      </c>
      <c r="D222" s="18" t="s">
        <v>439</v>
      </c>
      <c r="E222" s="18" t="s">
        <v>2184</v>
      </c>
      <c r="F222" s="17">
        <v>10</v>
      </c>
      <c r="G222" s="17">
        <v>1</v>
      </c>
      <c r="H222" s="17">
        <v>8</v>
      </c>
      <c r="I222" s="18" t="s">
        <v>2185</v>
      </c>
      <c r="J222" s="17" t="s">
        <v>2186</v>
      </c>
      <c r="K222" s="19">
        <f>COUNTIF(Mapping!$J:$J,B222)</f>
        <v>1</v>
      </c>
      <c r="L222" s="17" t="str">
        <f t="shared" si="3"/>
        <v>نعم</v>
      </c>
    </row>
    <row r="223" spans="1:12" ht="18" x14ac:dyDescent="0.25">
      <c r="A223" s="14">
        <v>219</v>
      </c>
      <c r="B223" s="5" t="s">
        <v>1534</v>
      </c>
      <c r="C223" s="14" t="s">
        <v>438</v>
      </c>
      <c r="D223" s="5" t="s">
        <v>439</v>
      </c>
      <c r="E223" s="5" t="s">
        <v>1535</v>
      </c>
      <c r="F223" s="14">
        <v>12</v>
      </c>
      <c r="G223" s="14">
        <v>2</v>
      </c>
      <c r="H223" s="14">
        <v>7</v>
      </c>
      <c r="I223" s="5" t="s">
        <v>1536</v>
      </c>
      <c r="J223" s="14" t="s">
        <v>1537</v>
      </c>
      <c r="K223" s="15">
        <f>COUNTIF(Mapping!$J:$J,B223)</f>
        <v>1</v>
      </c>
      <c r="L223" s="14" t="str">
        <f t="shared" si="3"/>
        <v>نعم</v>
      </c>
    </row>
    <row r="224" spans="1:12" ht="18" x14ac:dyDescent="0.25">
      <c r="A224" s="17">
        <v>220</v>
      </c>
      <c r="B224" s="18" t="s">
        <v>1545</v>
      </c>
      <c r="C224" s="17" t="s">
        <v>1543</v>
      </c>
      <c r="D224" s="18" t="s">
        <v>1544</v>
      </c>
      <c r="E224" s="18" t="s">
        <v>1546</v>
      </c>
      <c r="F224" s="17">
        <v>14</v>
      </c>
      <c r="G224" s="17">
        <v>3</v>
      </c>
      <c r="H224" s="17">
        <v>9</v>
      </c>
      <c r="I224" s="18" t="s">
        <v>1547</v>
      </c>
      <c r="J224" s="17" t="s">
        <v>1548</v>
      </c>
      <c r="K224" s="19">
        <f>COUNTIF(Mapping!$J:$J,B224)</f>
        <v>1</v>
      </c>
      <c r="L224" s="17" t="str">
        <f t="shared" si="3"/>
        <v>نعم</v>
      </c>
    </row>
    <row r="225" spans="1:12" ht="18" x14ac:dyDescent="0.25">
      <c r="A225" s="14">
        <v>221</v>
      </c>
      <c r="B225" s="5" t="s">
        <v>1554</v>
      </c>
      <c r="C225" s="14" t="s">
        <v>1543</v>
      </c>
      <c r="D225" s="5" t="s">
        <v>1544</v>
      </c>
      <c r="E225" s="5" t="s">
        <v>1555</v>
      </c>
      <c r="F225" s="14">
        <v>9</v>
      </c>
      <c r="G225" s="14">
        <v>1</v>
      </c>
      <c r="H225" s="14">
        <v>7</v>
      </c>
      <c r="I225" s="5" t="s">
        <v>1556</v>
      </c>
      <c r="J225" s="14" t="s">
        <v>1557</v>
      </c>
      <c r="K225" s="15">
        <f>COUNTIF(Mapping!$J:$J,B225)</f>
        <v>1</v>
      </c>
      <c r="L225" s="14" t="str">
        <f t="shared" si="3"/>
        <v>نعم</v>
      </c>
    </row>
    <row r="226" spans="1:12" ht="18" x14ac:dyDescent="0.25">
      <c r="A226" s="17">
        <v>222</v>
      </c>
      <c r="B226" s="18" t="s">
        <v>1563</v>
      </c>
      <c r="C226" s="17" t="s">
        <v>1543</v>
      </c>
      <c r="D226" s="18" t="s">
        <v>1544</v>
      </c>
      <c r="E226" s="18" t="s">
        <v>2187</v>
      </c>
      <c r="F226" s="17">
        <v>9</v>
      </c>
      <c r="G226" s="17">
        <v>1</v>
      </c>
      <c r="H226" s="17">
        <v>7</v>
      </c>
      <c r="I226" s="18" t="s">
        <v>2164</v>
      </c>
      <c r="J226" s="17" t="s">
        <v>1566</v>
      </c>
      <c r="K226" s="19">
        <f>COUNTIF(Mapping!$J:$J,B226)</f>
        <v>1</v>
      </c>
      <c r="L226" s="17" t="str">
        <f t="shared" si="3"/>
        <v>نعم</v>
      </c>
    </row>
    <row r="227" spans="1:12" ht="18" x14ac:dyDescent="0.25">
      <c r="A227" s="14">
        <v>223</v>
      </c>
      <c r="B227" s="5" t="s">
        <v>1563</v>
      </c>
      <c r="C227" s="14" t="s">
        <v>856</v>
      </c>
      <c r="D227" s="5" t="s">
        <v>857</v>
      </c>
      <c r="E227" s="5" t="s">
        <v>1568</v>
      </c>
      <c r="F227" s="14">
        <v>6</v>
      </c>
      <c r="G227" s="14">
        <v>1</v>
      </c>
      <c r="H227" s="14">
        <v>5</v>
      </c>
      <c r="I227" s="5" t="s">
        <v>2188</v>
      </c>
      <c r="J227" s="14" t="s">
        <v>2189</v>
      </c>
      <c r="K227" s="15">
        <f>COUNTIF(Mapping!$J:$J,B227)</f>
        <v>1</v>
      </c>
      <c r="L227" s="14" t="str">
        <f t="shared" si="3"/>
        <v>نعم</v>
      </c>
    </row>
    <row r="228" spans="1:12" ht="18" x14ac:dyDescent="0.25">
      <c r="A228" s="17">
        <v>224</v>
      </c>
      <c r="B228" s="18" t="s">
        <v>1654</v>
      </c>
      <c r="C228" s="17" t="s">
        <v>1610</v>
      </c>
      <c r="D228" s="18" t="s">
        <v>1611</v>
      </c>
      <c r="E228" s="18" t="s">
        <v>2190</v>
      </c>
      <c r="F228" s="17">
        <v>35</v>
      </c>
      <c r="G228" s="17">
        <v>4</v>
      </c>
      <c r="H228" s="17">
        <v>26</v>
      </c>
      <c r="I228" s="18" t="s">
        <v>2191</v>
      </c>
      <c r="J228" s="17" t="s">
        <v>1657</v>
      </c>
      <c r="K228" s="19">
        <f>COUNTIF(Mapping!$J:$J,B228)</f>
        <v>1</v>
      </c>
      <c r="L228" s="17" t="str">
        <f t="shared" si="3"/>
        <v>نعم</v>
      </c>
    </row>
    <row r="229" spans="1:12" ht="18" x14ac:dyDescent="0.25">
      <c r="A229" s="14">
        <v>225</v>
      </c>
      <c r="B229" s="5" t="s">
        <v>1654</v>
      </c>
      <c r="C229" s="14" t="s">
        <v>110</v>
      </c>
      <c r="D229" s="5" t="s">
        <v>111</v>
      </c>
      <c r="E229" s="5" t="s">
        <v>2192</v>
      </c>
      <c r="F229" s="14">
        <v>10</v>
      </c>
      <c r="G229" s="14">
        <v>1</v>
      </c>
      <c r="H229" s="14">
        <v>0</v>
      </c>
      <c r="I229" s="5" t="s">
        <v>2193</v>
      </c>
      <c r="J229" s="14" t="s">
        <v>2194</v>
      </c>
      <c r="K229" s="15">
        <f>COUNTIF(Mapping!$J:$J,B229)</f>
        <v>1</v>
      </c>
      <c r="L229" s="14" t="str">
        <f t="shared" si="3"/>
        <v>نعم</v>
      </c>
    </row>
    <row r="230" spans="1:12" ht="18" x14ac:dyDescent="0.25">
      <c r="A230" s="17">
        <v>226</v>
      </c>
      <c r="B230" s="18" t="s">
        <v>1612</v>
      </c>
      <c r="C230" s="17" t="s">
        <v>1610</v>
      </c>
      <c r="D230" s="18" t="s">
        <v>1611</v>
      </c>
      <c r="E230" s="18" t="s">
        <v>1613</v>
      </c>
      <c r="F230" s="17">
        <v>23</v>
      </c>
      <c r="G230" s="17">
        <v>3</v>
      </c>
      <c r="H230" s="17">
        <v>11</v>
      </c>
      <c r="I230" s="18" t="s">
        <v>1614</v>
      </c>
      <c r="J230" s="17" t="s">
        <v>1615</v>
      </c>
      <c r="K230" s="19">
        <f>COUNTIF(Mapping!$J:$J,B230)</f>
        <v>1</v>
      </c>
      <c r="L230" s="17" t="str">
        <f t="shared" si="3"/>
        <v>نعم</v>
      </c>
    </row>
    <row r="231" spans="1:12" ht="18" x14ac:dyDescent="0.25">
      <c r="A231" s="14">
        <v>227</v>
      </c>
      <c r="B231" s="5" t="s">
        <v>1621</v>
      </c>
      <c r="C231" s="14" t="s">
        <v>1610</v>
      </c>
      <c r="D231" s="5" t="s">
        <v>1611</v>
      </c>
      <c r="E231" s="5" t="s">
        <v>1622</v>
      </c>
      <c r="F231" s="14">
        <v>16</v>
      </c>
      <c r="G231" s="14">
        <v>3</v>
      </c>
      <c r="H231" s="14">
        <v>9</v>
      </c>
      <c r="I231" s="5" t="s">
        <v>1623</v>
      </c>
      <c r="J231" s="14" t="s">
        <v>1624</v>
      </c>
      <c r="K231" s="15">
        <f>COUNTIF(Mapping!$J:$J,B231)</f>
        <v>1</v>
      </c>
      <c r="L231" s="14" t="str">
        <f t="shared" si="3"/>
        <v>نعم</v>
      </c>
    </row>
    <row r="232" spans="1:12" ht="18" x14ac:dyDescent="0.25">
      <c r="A232" s="17">
        <v>228</v>
      </c>
      <c r="B232" s="18" t="s">
        <v>1628</v>
      </c>
      <c r="C232" s="17" t="s">
        <v>1610</v>
      </c>
      <c r="D232" s="18" t="s">
        <v>1611</v>
      </c>
      <c r="E232" s="18" t="s">
        <v>1629</v>
      </c>
      <c r="F232" s="17">
        <v>18</v>
      </c>
      <c r="G232" s="17">
        <v>1</v>
      </c>
      <c r="H232" s="17">
        <v>14</v>
      </c>
      <c r="I232" s="18" t="s">
        <v>1623</v>
      </c>
      <c r="J232" s="17" t="s">
        <v>1630</v>
      </c>
      <c r="K232" s="19">
        <f>COUNTIF(Mapping!$J:$J,B232)</f>
        <v>1</v>
      </c>
      <c r="L232" s="17" t="str">
        <f t="shared" si="3"/>
        <v>نعم</v>
      </c>
    </row>
    <row r="233" spans="1:12" ht="18" x14ac:dyDescent="0.25">
      <c r="A233" s="14">
        <v>229</v>
      </c>
      <c r="B233" s="5" t="s">
        <v>1634</v>
      </c>
      <c r="C233" s="14" t="s">
        <v>1610</v>
      </c>
      <c r="D233" s="5" t="s">
        <v>1611</v>
      </c>
      <c r="E233" s="5" t="s">
        <v>1635</v>
      </c>
      <c r="F233" s="14">
        <v>46</v>
      </c>
      <c r="G233" s="14">
        <v>12</v>
      </c>
      <c r="H233" s="14">
        <v>28</v>
      </c>
      <c r="I233" s="5" t="s">
        <v>1636</v>
      </c>
      <c r="J233" s="14" t="s">
        <v>1637</v>
      </c>
      <c r="K233" s="15">
        <f>COUNTIF(Mapping!$J:$J,B233)</f>
        <v>1</v>
      </c>
      <c r="L233" s="14" t="str">
        <f t="shared" si="3"/>
        <v>نعم</v>
      </c>
    </row>
    <row r="234" spans="1:12" ht="18" x14ac:dyDescent="0.25">
      <c r="A234" s="17">
        <v>230</v>
      </c>
      <c r="B234" s="18" t="s">
        <v>1641</v>
      </c>
      <c r="C234" s="17" t="s">
        <v>1610</v>
      </c>
      <c r="D234" s="18" t="s">
        <v>1611</v>
      </c>
      <c r="E234" s="18" t="s">
        <v>1642</v>
      </c>
      <c r="F234" s="17">
        <v>20</v>
      </c>
      <c r="G234" s="17">
        <v>7</v>
      </c>
      <c r="H234" s="17">
        <v>10</v>
      </c>
      <c r="I234" s="18" t="s">
        <v>1643</v>
      </c>
      <c r="J234" s="17" t="s">
        <v>1644</v>
      </c>
      <c r="K234" s="19">
        <f>COUNTIF(Mapping!$J:$J,B234)</f>
        <v>1</v>
      </c>
      <c r="L234" s="17" t="str">
        <f t="shared" si="3"/>
        <v>نعم</v>
      </c>
    </row>
    <row r="235" spans="1:12" ht="18" x14ac:dyDescent="0.25">
      <c r="A235" s="14">
        <v>231</v>
      </c>
      <c r="B235" s="5" t="s">
        <v>1648</v>
      </c>
      <c r="C235" s="14" t="s">
        <v>1610</v>
      </c>
      <c r="D235" s="5" t="s">
        <v>1611</v>
      </c>
      <c r="E235" s="5" t="s">
        <v>1649</v>
      </c>
      <c r="F235" s="14">
        <v>3</v>
      </c>
      <c r="G235" s="14">
        <v>1</v>
      </c>
      <c r="H235" s="14">
        <v>1</v>
      </c>
      <c r="I235" s="5" t="s">
        <v>1643</v>
      </c>
      <c r="J235" s="14" t="s">
        <v>1650</v>
      </c>
      <c r="K235" s="15">
        <f>COUNTIF(Mapping!$J:$J,B235)</f>
        <v>1</v>
      </c>
      <c r="L235" s="14" t="str">
        <f t="shared" si="3"/>
        <v>نعم</v>
      </c>
    </row>
    <row r="236" spans="1:12" ht="18" x14ac:dyDescent="0.25">
      <c r="A236" s="17">
        <v>232</v>
      </c>
      <c r="B236" s="18" t="s">
        <v>1661</v>
      </c>
      <c r="C236" s="17" t="s">
        <v>1610</v>
      </c>
      <c r="D236" s="18" t="s">
        <v>1611</v>
      </c>
      <c r="E236" s="18" t="s">
        <v>1662</v>
      </c>
      <c r="F236" s="17">
        <v>27</v>
      </c>
      <c r="G236" s="17">
        <v>5</v>
      </c>
      <c r="H236" s="17">
        <v>3</v>
      </c>
      <c r="I236" s="18" t="s">
        <v>1663</v>
      </c>
      <c r="J236" s="17" t="s">
        <v>1664</v>
      </c>
      <c r="K236" s="19">
        <f>COUNTIF(Mapping!$J:$J,B236)</f>
        <v>1</v>
      </c>
      <c r="L236" s="17" t="str">
        <f t="shared" si="3"/>
        <v>نعم</v>
      </c>
    </row>
    <row r="237" spans="1:12" ht="18" x14ac:dyDescent="0.25">
      <c r="A237" s="14">
        <v>233</v>
      </c>
      <c r="B237" s="5" t="s">
        <v>1670</v>
      </c>
      <c r="C237" s="14" t="s">
        <v>1610</v>
      </c>
      <c r="D237" s="5" t="s">
        <v>1611</v>
      </c>
      <c r="E237" s="5" t="s">
        <v>2195</v>
      </c>
      <c r="F237" s="14">
        <v>11</v>
      </c>
      <c r="G237" s="14">
        <v>4</v>
      </c>
      <c r="H237" s="14">
        <v>0</v>
      </c>
      <c r="I237" s="5" t="s">
        <v>2196</v>
      </c>
      <c r="J237" s="14" t="s">
        <v>1673</v>
      </c>
      <c r="K237" s="15">
        <f>COUNTIF(Mapping!$J:$J,B237)</f>
        <v>1</v>
      </c>
      <c r="L237" s="14" t="str">
        <f t="shared" si="3"/>
        <v>نعم</v>
      </c>
    </row>
    <row r="238" spans="1:12" ht="18" x14ac:dyDescent="0.25">
      <c r="A238" s="17">
        <v>234</v>
      </c>
      <c r="B238" s="18" t="s">
        <v>1670</v>
      </c>
      <c r="C238" s="17" t="s">
        <v>1610</v>
      </c>
      <c r="D238" s="18" t="s">
        <v>1611</v>
      </c>
      <c r="E238" s="18" t="s">
        <v>2197</v>
      </c>
      <c r="F238" s="17">
        <v>10</v>
      </c>
      <c r="G238" s="17">
        <v>6</v>
      </c>
      <c r="H238" s="17">
        <v>4</v>
      </c>
      <c r="I238" s="18" t="s">
        <v>2198</v>
      </c>
      <c r="J238" s="17" t="s">
        <v>2199</v>
      </c>
      <c r="K238" s="19">
        <f>COUNTIF(Mapping!$J:$J,B238)</f>
        <v>1</v>
      </c>
      <c r="L238" s="17" t="str">
        <f t="shared" si="3"/>
        <v>نعم</v>
      </c>
    </row>
    <row r="239" spans="1:12" ht="18" x14ac:dyDescent="0.25">
      <c r="A239" s="14">
        <v>235</v>
      </c>
      <c r="B239" s="5" t="s">
        <v>1683</v>
      </c>
      <c r="C239" s="14" t="s">
        <v>1683</v>
      </c>
      <c r="D239" s="5" t="s">
        <v>1684</v>
      </c>
      <c r="E239" s="5" t="s">
        <v>2200</v>
      </c>
      <c r="F239" s="14">
        <v>56</v>
      </c>
      <c r="G239" s="14">
        <v>24</v>
      </c>
      <c r="H239" s="14">
        <v>18</v>
      </c>
      <c r="I239" s="5" t="s">
        <v>2201</v>
      </c>
      <c r="J239" s="14" t="s">
        <v>1687</v>
      </c>
      <c r="K239" s="15">
        <f>COUNTIF(Mapping!$J:$J,B239)</f>
        <v>1</v>
      </c>
      <c r="L239" s="14" t="str">
        <f t="shared" si="3"/>
        <v>نعم</v>
      </c>
    </row>
    <row r="240" spans="1:12" ht="36" x14ac:dyDescent="0.25">
      <c r="A240" s="17">
        <v>236</v>
      </c>
      <c r="B240" s="18" t="s">
        <v>1683</v>
      </c>
      <c r="C240" s="17" t="s">
        <v>1683</v>
      </c>
      <c r="D240" s="18" t="s">
        <v>1684</v>
      </c>
      <c r="E240" s="18" t="s">
        <v>2202</v>
      </c>
      <c r="F240" s="17">
        <v>13</v>
      </c>
      <c r="G240" s="17">
        <v>5</v>
      </c>
      <c r="H240" s="17">
        <v>8</v>
      </c>
      <c r="I240" s="18" t="s">
        <v>2203</v>
      </c>
      <c r="J240" s="17" t="s">
        <v>2204</v>
      </c>
      <c r="K240" s="19">
        <f>COUNTIF(Mapping!$J:$J,B240)</f>
        <v>1</v>
      </c>
      <c r="L240" s="17" t="str">
        <f t="shared" si="3"/>
        <v>نعم</v>
      </c>
    </row>
    <row r="241" spans="1:12" ht="36" x14ac:dyDescent="0.25">
      <c r="A241" s="14">
        <v>237</v>
      </c>
      <c r="B241" s="5" t="s">
        <v>1683</v>
      </c>
      <c r="C241" s="14" t="s">
        <v>1683</v>
      </c>
      <c r="D241" s="5" t="s">
        <v>1684</v>
      </c>
      <c r="E241" s="5" t="s">
        <v>2205</v>
      </c>
      <c r="F241" s="14">
        <v>3</v>
      </c>
      <c r="G241" s="14">
        <v>2</v>
      </c>
      <c r="H241" s="14">
        <v>1</v>
      </c>
      <c r="I241" s="5" t="s">
        <v>2206</v>
      </c>
      <c r="J241" s="14" t="s">
        <v>2207</v>
      </c>
      <c r="K241" s="15">
        <f>COUNTIF(Mapping!$J:$J,B241)</f>
        <v>1</v>
      </c>
      <c r="L241" s="14" t="str">
        <f t="shared" si="3"/>
        <v>نعم</v>
      </c>
    </row>
    <row r="242" spans="1:12" ht="18" x14ac:dyDescent="0.25">
      <c r="A242" s="17">
        <v>238</v>
      </c>
      <c r="B242" s="18" t="s">
        <v>1695</v>
      </c>
      <c r="C242" s="17" t="s">
        <v>1693</v>
      </c>
      <c r="D242" s="18" t="s">
        <v>1694</v>
      </c>
      <c r="E242" s="18" t="s">
        <v>1696</v>
      </c>
      <c r="F242" s="17">
        <v>24</v>
      </c>
      <c r="G242" s="17">
        <v>13</v>
      </c>
      <c r="H242" s="17">
        <v>6</v>
      </c>
      <c r="I242" s="18" t="s">
        <v>1697</v>
      </c>
      <c r="J242" s="17" t="s">
        <v>1698</v>
      </c>
      <c r="K242" s="19">
        <f>COUNTIF(Mapping!$J:$J,B242)</f>
        <v>1</v>
      </c>
      <c r="L242" s="17" t="str">
        <f t="shared" si="3"/>
        <v>نعم</v>
      </c>
    </row>
    <row r="243" spans="1:12" ht="18" x14ac:dyDescent="0.25">
      <c r="A243" s="14">
        <v>239</v>
      </c>
      <c r="B243" s="5" t="s">
        <v>1704</v>
      </c>
      <c r="C243" s="14" t="s">
        <v>1693</v>
      </c>
      <c r="D243" s="5" t="s">
        <v>1694</v>
      </c>
      <c r="E243" s="5" t="s">
        <v>1705</v>
      </c>
      <c r="F243" s="14">
        <v>11</v>
      </c>
      <c r="G243" s="14">
        <v>9</v>
      </c>
      <c r="H243" s="14">
        <v>2</v>
      </c>
      <c r="I243" s="5" t="s">
        <v>1706</v>
      </c>
      <c r="J243" s="14" t="s">
        <v>1707</v>
      </c>
      <c r="K243" s="15">
        <f>COUNTIF(Mapping!$J:$J,B243)</f>
        <v>1</v>
      </c>
      <c r="L243" s="14" t="str">
        <f t="shared" si="3"/>
        <v>نعم</v>
      </c>
    </row>
    <row r="244" spans="1:12" ht="18" x14ac:dyDescent="0.25">
      <c r="A244" s="17">
        <v>240</v>
      </c>
      <c r="B244" s="18" t="s">
        <v>1713</v>
      </c>
      <c r="C244" s="17" t="s">
        <v>1693</v>
      </c>
      <c r="D244" s="18" t="s">
        <v>1694</v>
      </c>
      <c r="E244" s="18" t="s">
        <v>1714</v>
      </c>
      <c r="F244" s="17">
        <v>31</v>
      </c>
      <c r="G244" s="17">
        <v>18</v>
      </c>
      <c r="H244" s="17">
        <v>9</v>
      </c>
      <c r="I244" s="18" t="s">
        <v>1715</v>
      </c>
      <c r="J244" s="17" t="s">
        <v>1716</v>
      </c>
      <c r="K244" s="19">
        <f>COUNTIF(Mapping!$J:$J,B244)</f>
        <v>1</v>
      </c>
      <c r="L244" s="17" t="str">
        <f t="shared" si="3"/>
        <v>نعم</v>
      </c>
    </row>
    <row r="245" spans="1:12" ht="18" x14ac:dyDescent="0.25">
      <c r="A245" s="14">
        <v>241</v>
      </c>
      <c r="B245" s="5" t="s">
        <v>1724</v>
      </c>
      <c r="C245" s="14" t="s">
        <v>1693</v>
      </c>
      <c r="D245" s="5" t="s">
        <v>1694</v>
      </c>
      <c r="E245" s="5" t="s">
        <v>2208</v>
      </c>
      <c r="F245" s="14">
        <v>13</v>
      </c>
      <c r="G245" s="14">
        <v>8</v>
      </c>
      <c r="H245" s="14">
        <v>4</v>
      </c>
      <c r="I245" s="5" t="s">
        <v>2209</v>
      </c>
      <c r="J245" s="14" t="s">
        <v>1727</v>
      </c>
      <c r="K245" s="15">
        <f>COUNTIF(Mapping!$J:$J,B245)</f>
        <v>1</v>
      </c>
      <c r="L245" s="14" t="str">
        <f t="shared" si="3"/>
        <v>نعم</v>
      </c>
    </row>
    <row r="246" spans="1:12" ht="18" x14ac:dyDescent="0.25">
      <c r="A246" s="17">
        <v>242</v>
      </c>
      <c r="B246" s="18" t="s">
        <v>1724</v>
      </c>
      <c r="C246" s="17" t="s">
        <v>1693</v>
      </c>
      <c r="D246" s="18" t="s">
        <v>1694</v>
      </c>
      <c r="E246" s="18" t="s">
        <v>2210</v>
      </c>
      <c r="F246" s="17">
        <v>6</v>
      </c>
      <c r="G246" s="17">
        <v>3</v>
      </c>
      <c r="H246" s="17">
        <v>1</v>
      </c>
      <c r="I246" s="18" t="s">
        <v>2211</v>
      </c>
      <c r="J246" s="17" t="s">
        <v>2212</v>
      </c>
      <c r="K246" s="19">
        <f>COUNTIF(Mapping!$J:$J,B246)</f>
        <v>1</v>
      </c>
      <c r="L246" s="17" t="str">
        <f t="shared" si="3"/>
        <v>نعم</v>
      </c>
    </row>
    <row r="247" spans="1:12" ht="18" x14ac:dyDescent="0.25">
      <c r="A247" s="14">
        <v>243</v>
      </c>
      <c r="B247" s="5" t="s">
        <v>1724</v>
      </c>
      <c r="C247" s="14" t="s">
        <v>1693</v>
      </c>
      <c r="D247" s="5" t="s">
        <v>1694</v>
      </c>
      <c r="E247" s="5" t="s">
        <v>2213</v>
      </c>
      <c r="F247" s="14">
        <v>8</v>
      </c>
      <c r="G247" s="14">
        <v>5</v>
      </c>
      <c r="H247" s="14">
        <v>2</v>
      </c>
      <c r="I247" s="5" t="s">
        <v>2214</v>
      </c>
      <c r="J247" s="14" t="s">
        <v>2215</v>
      </c>
      <c r="K247" s="15">
        <f>COUNTIF(Mapping!$J:$J,B247)</f>
        <v>1</v>
      </c>
      <c r="L247" s="14" t="str">
        <f t="shared" si="3"/>
        <v>نعم</v>
      </c>
    </row>
    <row r="248" spans="1:12" ht="18" x14ac:dyDescent="0.25">
      <c r="A248" s="17">
        <v>244</v>
      </c>
      <c r="B248" s="18" t="s">
        <v>1731</v>
      </c>
      <c r="C248" s="17" t="s">
        <v>1693</v>
      </c>
      <c r="D248" s="18" t="s">
        <v>1694</v>
      </c>
      <c r="E248" s="18" t="s">
        <v>2216</v>
      </c>
      <c r="F248" s="17">
        <v>40</v>
      </c>
      <c r="G248" s="17">
        <v>18</v>
      </c>
      <c r="H248" s="17">
        <v>16</v>
      </c>
      <c r="I248" s="18" t="s">
        <v>2217</v>
      </c>
      <c r="J248" s="17" t="s">
        <v>1734</v>
      </c>
      <c r="K248" s="19">
        <f>COUNTIF(Mapping!$J:$J,B248)</f>
        <v>1</v>
      </c>
      <c r="L248" s="17" t="str">
        <f t="shared" si="3"/>
        <v>نعم</v>
      </c>
    </row>
    <row r="249" spans="1:12" ht="18" x14ac:dyDescent="0.25">
      <c r="A249" s="14">
        <v>245</v>
      </c>
      <c r="B249" s="5" t="s">
        <v>1731</v>
      </c>
      <c r="C249" s="14" t="s">
        <v>73</v>
      </c>
      <c r="D249" s="5" t="s">
        <v>74</v>
      </c>
      <c r="E249" s="5" t="s">
        <v>2216</v>
      </c>
      <c r="F249" s="14">
        <v>1</v>
      </c>
      <c r="G249" s="14">
        <v>1</v>
      </c>
      <c r="H249" s="14">
        <v>0</v>
      </c>
      <c r="I249" s="5" t="s">
        <v>2218</v>
      </c>
      <c r="J249" s="14" t="s">
        <v>2007</v>
      </c>
      <c r="K249" s="15">
        <f>COUNTIF(Mapping!$J:$J,B249)</f>
        <v>1</v>
      </c>
      <c r="L249" s="14" t="str">
        <f t="shared" si="3"/>
        <v>نعم</v>
      </c>
    </row>
    <row r="250" spans="1:12" ht="18" x14ac:dyDescent="0.25">
      <c r="A250" s="17">
        <v>246</v>
      </c>
      <c r="B250" s="18" t="s">
        <v>1731</v>
      </c>
      <c r="C250" s="17" t="s">
        <v>1890</v>
      </c>
      <c r="D250" s="18" t="s">
        <v>1891</v>
      </c>
      <c r="E250" s="18" t="s">
        <v>2219</v>
      </c>
      <c r="F250" s="17">
        <v>6</v>
      </c>
      <c r="G250" s="17">
        <v>2</v>
      </c>
      <c r="H250" s="17">
        <v>4</v>
      </c>
      <c r="I250" s="18" t="s">
        <v>2220</v>
      </c>
      <c r="J250" s="17" t="s">
        <v>2221</v>
      </c>
      <c r="K250" s="19">
        <f>COUNTIF(Mapping!$J:$J,B250)</f>
        <v>1</v>
      </c>
      <c r="L250" s="17" t="str">
        <f t="shared" si="3"/>
        <v>نعم</v>
      </c>
    </row>
    <row r="251" spans="1:12" ht="18" x14ac:dyDescent="0.25">
      <c r="A251" s="14">
        <v>247</v>
      </c>
      <c r="B251" s="5" t="s">
        <v>1740</v>
      </c>
      <c r="C251" s="14" t="s">
        <v>1740</v>
      </c>
      <c r="D251" s="5" t="s">
        <v>1741</v>
      </c>
      <c r="E251" s="5" t="s">
        <v>2222</v>
      </c>
      <c r="F251" s="14">
        <v>29</v>
      </c>
      <c r="G251" s="14">
        <v>14</v>
      </c>
      <c r="H251" s="14">
        <v>12</v>
      </c>
      <c r="I251" s="5" t="s">
        <v>2223</v>
      </c>
      <c r="J251" s="14" t="s">
        <v>1744</v>
      </c>
      <c r="K251" s="15">
        <f>COUNTIF(Mapping!$J:$J,B251)</f>
        <v>1</v>
      </c>
      <c r="L251" s="14" t="str">
        <f t="shared" si="3"/>
        <v>نعم</v>
      </c>
    </row>
    <row r="252" spans="1:12" ht="18" x14ac:dyDescent="0.25">
      <c r="A252" s="17">
        <v>248</v>
      </c>
      <c r="B252" s="18" t="s">
        <v>1740</v>
      </c>
      <c r="C252" s="17" t="s">
        <v>73</v>
      </c>
      <c r="D252" s="18" t="s">
        <v>74</v>
      </c>
      <c r="E252" s="18" t="s">
        <v>2222</v>
      </c>
      <c r="F252" s="17">
        <v>1</v>
      </c>
      <c r="G252" s="17">
        <v>1</v>
      </c>
      <c r="H252" s="17">
        <v>0</v>
      </c>
      <c r="I252" s="18" t="s">
        <v>2223</v>
      </c>
      <c r="J252" s="17" t="s">
        <v>2007</v>
      </c>
      <c r="K252" s="19">
        <f>COUNTIF(Mapping!$J:$J,B252)</f>
        <v>1</v>
      </c>
      <c r="L252" s="17" t="str">
        <f t="shared" si="3"/>
        <v>نعم</v>
      </c>
    </row>
    <row r="253" spans="1:12" ht="18" x14ac:dyDescent="0.25">
      <c r="A253" s="14">
        <v>249</v>
      </c>
      <c r="B253" s="5" t="s">
        <v>1740</v>
      </c>
      <c r="C253" s="14" t="s">
        <v>438</v>
      </c>
      <c r="D253" s="5" t="s">
        <v>439</v>
      </c>
      <c r="E253" s="5" t="s">
        <v>2222</v>
      </c>
      <c r="F253" s="14">
        <v>2</v>
      </c>
      <c r="G253" s="14">
        <v>1</v>
      </c>
      <c r="H253" s="14">
        <v>1</v>
      </c>
      <c r="I253" s="5" t="s">
        <v>2224</v>
      </c>
      <c r="J253" s="14" t="s">
        <v>1403</v>
      </c>
      <c r="K253" s="15">
        <f>COUNTIF(Mapping!$J:$J,B253)</f>
        <v>1</v>
      </c>
      <c r="L253" s="14" t="str">
        <f t="shared" si="3"/>
        <v>نعم</v>
      </c>
    </row>
    <row r="254" spans="1:12" ht="18" x14ac:dyDescent="0.25">
      <c r="A254" s="17">
        <v>250</v>
      </c>
      <c r="B254" s="18" t="s">
        <v>1750</v>
      </c>
      <c r="C254" s="17" t="s">
        <v>1543</v>
      </c>
      <c r="D254" s="18" t="s">
        <v>1544</v>
      </c>
      <c r="E254" s="18" t="s">
        <v>1751</v>
      </c>
      <c r="F254" s="17">
        <v>17</v>
      </c>
      <c r="G254" s="17">
        <v>7</v>
      </c>
      <c r="H254" s="17">
        <v>3</v>
      </c>
      <c r="I254" s="18" t="s">
        <v>1752</v>
      </c>
      <c r="J254" s="17" t="s">
        <v>1753</v>
      </c>
      <c r="K254" s="19">
        <f>COUNTIF(Mapping!$J:$J,B254)</f>
        <v>1</v>
      </c>
      <c r="L254" s="17" t="str">
        <f t="shared" si="3"/>
        <v>نعم</v>
      </c>
    </row>
    <row r="255" spans="1:12" ht="18" x14ac:dyDescent="0.25">
      <c r="A255" s="14">
        <v>251</v>
      </c>
      <c r="B255" s="5" t="s">
        <v>1761</v>
      </c>
      <c r="C255" s="14" t="s">
        <v>1543</v>
      </c>
      <c r="D255" s="5" t="s">
        <v>1544</v>
      </c>
      <c r="E255" s="5" t="s">
        <v>1762</v>
      </c>
      <c r="F255" s="14">
        <v>6</v>
      </c>
      <c r="G255" s="14">
        <v>2</v>
      </c>
      <c r="H255" s="14">
        <v>4</v>
      </c>
      <c r="I255" s="5" t="s">
        <v>1763</v>
      </c>
      <c r="J255" s="14" t="s">
        <v>1764</v>
      </c>
      <c r="K255" s="15">
        <f>COUNTIF(Mapping!$J:$J,B255)</f>
        <v>1</v>
      </c>
      <c r="L255" s="14" t="str">
        <f t="shared" si="3"/>
        <v>نعم</v>
      </c>
    </row>
    <row r="256" spans="1:12" ht="18" x14ac:dyDescent="0.25">
      <c r="A256" s="17">
        <v>252</v>
      </c>
      <c r="B256" s="18" t="s">
        <v>1770</v>
      </c>
      <c r="C256" s="17" t="s">
        <v>1543</v>
      </c>
      <c r="D256" s="18" t="s">
        <v>1544</v>
      </c>
      <c r="E256" s="18" t="s">
        <v>2225</v>
      </c>
      <c r="F256" s="17">
        <v>20</v>
      </c>
      <c r="G256" s="17">
        <v>5</v>
      </c>
      <c r="H256" s="17">
        <v>15</v>
      </c>
      <c r="I256" s="18" t="s">
        <v>1763</v>
      </c>
      <c r="J256" s="17" t="s">
        <v>1773</v>
      </c>
      <c r="K256" s="19">
        <f>COUNTIF(Mapping!$J:$J,B256)</f>
        <v>1</v>
      </c>
      <c r="L256" s="17" t="str">
        <f t="shared" si="3"/>
        <v>نعم</v>
      </c>
    </row>
    <row r="257" spans="1:12" ht="18" x14ac:dyDescent="0.25">
      <c r="A257" s="14">
        <v>253</v>
      </c>
      <c r="B257" s="5" t="s">
        <v>1770</v>
      </c>
      <c r="C257" s="14" t="s">
        <v>1543</v>
      </c>
      <c r="D257" s="5" t="s">
        <v>1544</v>
      </c>
      <c r="E257" s="5" t="s">
        <v>2226</v>
      </c>
      <c r="F257" s="14">
        <v>6</v>
      </c>
      <c r="G257" s="14">
        <v>2</v>
      </c>
      <c r="H257" s="14">
        <v>4</v>
      </c>
      <c r="I257" s="5" t="s">
        <v>2227</v>
      </c>
      <c r="J257" s="14" t="s">
        <v>2228</v>
      </c>
      <c r="K257" s="15">
        <f>COUNTIF(Mapping!$J:$J,B257)</f>
        <v>1</v>
      </c>
      <c r="L257" s="14" t="str">
        <f t="shared" si="3"/>
        <v>نعم</v>
      </c>
    </row>
    <row r="258" spans="1:12" ht="36" x14ac:dyDescent="0.25">
      <c r="A258" s="17">
        <v>254</v>
      </c>
      <c r="B258" s="18" t="s">
        <v>1777</v>
      </c>
      <c r="C258" s="17" t="s">
        <v>890</v>
      </c>
      <c r="D258" s="18" t="s">
        <v>891</v>
      </c>
      <c r="E258" s="18" t="s">
        <v>1778</v>
      </c>
      <c r="F258" s="17">
        <v>10</v>
      </c>
      <c r="G258" s="17">
        <v>1</v>
      </c>
      <c r="H258" s="17">
        <v>9</v>
      </c>
      <c r="I258" s="18" t="s">
        <v>1779</v>
      </c>
      <c r="J258" s="17" t="s">
        <v>1780</v>
      </c>
      <c r="K258" s="19">
        <f>COUNTIF(Mapping!$J:$J,B258)</f>
        <v>1</v>
      </c>
      <c r="L258" s="17" t="str">
        <f t="shared" si="3"/>
        <v>نعم</v>
      </c>
    </row>
    <row r="259" spans="1:12" ht="18" x14ac:dyDescent="0.25">
      <c r="A259" s="14">
        <v>255</v>
      </c>
      <c r="B259" s="5" t="s">
        <v>1786</v>
      </c>
      <c r="C259" s="14" t="s">
        <v>856</v>
      </c>
      <c r="D259" s="5" t="s">
        <v>857</v>
      </c>
      <c r="E259" s="5" t="s">
        <v>1787</v>
      </c>
      <c r="F259" s="14">
        <v>10</v>
      </c>
      <c r="G259" s="14">
        <v>1</v>
      </c>
      <c r="H259" s="14">
        <v>8</v>
      </c>
      <c r="I259" s="5" t="s">
        <v>1788</v>
      </c>
      <c r="J259" s="14" t="s">
        <v>1789</v>
      </c>
      <c r="K259" s="15">
        <f>COUNTIF(Mapping!$J:$J,B259)</f>
        <v>1</v>
      </c>
      <c r="L259" s="14" t="str">
        <f t="shared" si="3"/>
        <v>نعم</v>
      </c>
    </row>
    <row r="260" spans="1:12" ht="36" x14ac:dyDescent="0.25">
      <c r="A260" s="17">
        <v>256</v>
      </c>
      <c r="B260" s="18" t="s">
        <v>221</v>
      </c>
      <c r="C260" s="17" t="s">
        <v>110</v>
      </c>
      <c r="D260" s="18" t="s">
        <v>111</v>
      </c>
      <c r="E260" s="18" t="s">
        <v>1871</v>
      </c>
      <c r="F260" s="17">
        <v>12</v>
      </c>
      <c r="G260" s="17">
        <v>2</v>
      </c>
      <c r="H260" s="17">
        <v>6</v>
      </c>
      <c r="I260" s="18" t="s">
        <v>1872</v>
      </c>
      <c r="J260" s="17" t="s">
        <v>224</v>
      </c>
      <c r="K260" s="19">
        <f>COUNTIF(Mapping!$J:$J,B260)</f>
        <v>11</v>
      </c>
      <c r="L260" s="17" t="str">
        <f t="shared" si="3"/>
        <v>نعم</v>
      </c>
    </row>
    <row r="261" spans="1:12" ht="18" x14ac:dyDescent="0.25">
      <c r="A261" s="14">
        <v>257</v>
      </c>
      <c r="B261" s="5" t="s">
        <v>221</v>
      </c>
      <c r="C261" s="14" t="s">
        <v>110</v>
      </c>
      <c r="D261" s="5" t="s">
        <v>111</v>
      </c>
      <c r="E261" s="5" t="s">
        <v>1873</v>
      </c>
      <c r="F261" s="14">
        <v>9</v>
      </c>
      <c r="G261" s="14">
        <v>2</v>
      </c>
      <c r="H261" s="14">
        <v>7</v>
      </c>
      <c r="I261" s="5" t="s">
        <v>1874</v>
      </c>
      <c r="J261" s="14" t="s">
        <v>1875</v>
      </c>
      <c r="K261" s="15">
        <f>COUNTIF(Mapping!$J:$J,B261)</f>
        <v>11</v>
      </c>
      <c r="L261" s="14" t="str">
        <f t="shared" ref="L261:L262" si="4">IF(K261&gt;0,"نعم","لا")</f>
        <v>نعم</v>
      </c>
    </row>
    <row r="262" spans="1:12" ht="18" x14ac:dyDescent="0.25">
      <c r="A262" s="17">
        <v>258</v>
      </c>
      <c r="B262" s="18" t="s">
        <v>221</v>
      </c>
      <c r="C262" s="17" t="s">
        <v>110</v>
      </c>
      <c r="D262" s="18" t="s">
        <v>111</v>
      </c>
      <c r="E262" s="18" t="s">
        <v>2229</v>
      </c>
      <c r="F262" s="17">
        <v>3</v>
      </c>
      <c r="G262" s="17">
        <v>0</v>
      </c>
      <c r="H262" s="17">
        <v>3</v>
      </c>
      <c r="I262" s="18" t="s">
        <v>2230</v>
      </c>
      <c r="J262" s="17" t="s">
        <v>1850</v>
      </c>
      <c r="K262" s="19">
        <f>COUNTIF(Mapping!$J:$J,B262)</f>
        <v>11</v>
      </c>
      <c r="L262" s="17" t="str">
        <f t="shared" si="4"/>
        <v>نعم</v>
      </c>
    </row>
    <row r="264" spans="1:12" ht="18" x14ac:dyDescent="0.55000000000000004">
      <c r="E264" s="21" t="s">
        <v>2231</v>
      </c>
      <c r="F264" s="10">
        <f>COUNTIF(L5:L262,"لا")</f>
        <v>0</v>
      </c>
    </row>
  </sheetData>
  <autoFilter ref="A4:L262" xr:uid="{00000000-0009-0000-0000-000002000000}"/>
  <conditionalFormatting sqref="L5:L262">
    <cfRule type="cellIs" dxfId="3" priority="1" operator="equal">
      <formula>"لا"</formula>
    </cfRule>
  </conditionalFormatting>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52976"/>
    <pageSetUpPr fitToPage="1"/>
  </sheetPr>
  <dimension ref="A1:E448"/>
  <sheetViews>
    <sheetView rightToLeft="1" workbookViewId="0">
      <pane xSplit="1" ySplit="4" topLeftCell="B5" activePane="bottomRight" state="frozen"/>
      <selection pane="topRight"/>
      <selection pane="bottomLeft"/>
      <selection pane="bottomRight"/>
    </sheetView>
  </sheetViews>
  <sheetFormatPr defaultRowHeight="13.8" x14ac:dyDescent="0.25"/>
  <cols>
    <col min="1" max="1" width="14" customWidth="1"/>
    <col min="2" max="2" width="60" customWidth="1"/>
    <col min="3" max="4" width="13" customWidth="1"/>
    <col min="5" max="5" width="11" customWidth="1"/>
  </cols>
  <sheetData>
    <row r="1" spans="1:5" ht="22.8" x14ac:dyDescent="0.65">
      <c r="A1" s="1" t="s">
        <v>2232</v>
      </c>
    </row>
    <row r="2" spans="1:5" ht="16.8" x14ac:dyDescent="0.5">
      <c r="A2" s="2" t="s">
        <v>2233</v>
      </c>
    </row>
    <row r="4" spans="1:5" ht="43.95" customHeight="1" x14ac:dyDescent="0.25">
      <c r="A4" s="13" t="s">
        <v>34</v>
      </c>
      <c r="B4" s="13" t="s">
        <v>38</v>
      </c>
      <c r="C4" s="13" t="s">
        <v>2234</v>
      </c>
      <c r="D4" s="13" t="s">
        <v>2235</v>
      </c>
      <c r="E4" s="13" t="s">
        <v>2236</v>
      </c>
    </row>
    <row r="5" spans="1:5" ht="18" x14ac:dyDescent="0.25">
      <c r="A5" s="22" t="s">
        <v>2237</v>
      </c>
      <c r="B5" s="22" t="s">
        <v>2238</v>
      </c>
      <c r="C5" s="4">
        <v>46327.333333333343</v>
      </c>
      <c r="D5" s="4">
        <v>46327.333333333343</v>
      </c>
      <c r="E5" s="23">
        <v>0</v>
      </c>
    </row>
    <row r="6" spans="1:5" ht="18" x14ac:dyDescent="0.25">
      <c r="A6" s="22" t="s">
        <v>66</v>
      </c>
      <c r="B6" s="22" t="s">
        <v>2239</v>
      </c>
      <c r="C6" s="4">
        <v>46327.333333333343</v>
      </c>
      <c r="D6" s="4">
        <v>46328.666666666657</v>
      </c>
      <c r="E6" s="23">
        <v>0</v>
      </c>
    </row>
    <row r="7" spans="1:5" ht="18" x14ac:dyDescent="0.25">
      <c r="A7" s="22" t="s">
        <v>54</v>
      </c>
      <c r="B7" s="22" t="s">
        <v>58</v>
      </c>
      <c r="C7" s="4">
        <v>46329.333333333343</v>
      </c>
      <c r="D7" s="4">
        <v>46329.666666666657</v>
      </c>
      <c r="E7" s="23">
        <v>0</v>
      </c>
    </row>
    <row r="8" spans="1:5" ht="18" x14ac:dyDescent="0.25">
      <c r="A8" s="22" t="s">
        <v>79</v>
      </c>
      <c r="B8" s="22" t="s">
        <v>2240</v>
      </c>
      <c r="C8" s="4">
        <v>46330.333333333343</v>
      </c>
      <c r="D8" s="4">
        <v>46341.666666666657</v>
      </c>
      <c r="E8" s="23">
        <v>2</v>
      </c>
    </row>
    <row r="9" spans="1:5" ht="18" x14ac:dyDescent="0.25">
      <c r="A9" s="22" t="s">
        <v>70</v>
      </c>
      <c r="B9" s="22" t="s">
        <v>72</v>
      </c>
      <c r="C9" s="4">
        <v>46342.333333333343</v>
      </c>
      <c r="D9" s="4">
        <v>46342.666666666657</v>
      </c>
      <c r="E9" s="23">
        <v>2</v>
      </c>
    </row>
    <row r="10" spans="1:5" ht="18" x14ac:dyDescent="0.25">
      <c r="A10" s="22" t="s">
        <v>90</v>
      </c>
      <c r="B10" s="22" t="s">
        <v>2241</v>
      </c>
      <c r="C10" s="4">
        <v>46330.333333333343</v>
      </c>
      <c r="D10" s="4">
        <v>46343.666666666657</v>
      </c>
      <c r="E10" s="23">
        <v>0</v>
      </c>
    </row>
    <row r="11" spans="1:5" ht="18" x14ac:dyDescent="0.25">
      <c r="A11" s="22" t="s">
        <v>83</v>
      </c>
      <c r="B11" s="22" t="s">
        <v>85</v>
      </c>
      <c r="C11" s="4">
        <v>46344.333333333343</v>
      </c>
      <c r="D11" s="4">
        <v>46344.666666666657</v>
      </c>
      <c r="E11" s="23">
        <v>0</v>
      </c>
    </row>
    <row r="12" spans="1:5" ht="18" x14ac:dyDescent="0.25">
      <c r="A12" s="22" t="s">
        <v>103</v>
      </c>
      <c r="B12" s="22" t="s">
        <v>2242</v>
      </c>
      <c r="C12" s="4">
        <v>46327.333333333343</v>
      </c>
      <c r="D12" s="4">
        <v>46349.666666666657</v>
      </c>
      <c r="E12" s="23">
        <v>236</v>
      </c>
    </row>
    <row r="13" spans="1:5" ht="18" x14ac:dyDescent="0.25">
      <c r="A13" s="22" t="s">
        <v>94</v>
      </c>
      <c r="B13" s="22" t="s">
        <v>96</v>
      </c>
      <c r="C13" s="4">
        <v>46350.333333333343</v>
      </c>
      <c r="D13" s="4">
        <v>46350.666666666657</v>
      </c>
      <c r="E13" s="23">
        <v>236</v>
      </c>
    </row>
    <row r="14" spans="1:5" ht="18" x14ac:dyDescent="0.25">
      <c r="A14" s="22" t="s">
        <v>116</v>
      </c>
      <c r="B14" s="22" t="s">
        <v>2243</v>
      </c>
      <c r="C14" s="4">
        <v>46327.333333333343</v>
      </c>
      <c r="D14" s="4">
        <v>46337.666666666657</v>
      </c>
      <c r="E14" s="23">
        <v>29</v>
      </c>
    </row>
    <row r="15" spans="1:5" ht="18" x14ac:dyDescent="0.25">
      <c r="A15" s="22" t="s">
        <v>107</v>
      </c>
      <c r="B15" s="22" t="s">
        <v>109</v>
      </c>
      <c r="C15" s="4">
        <v>46338.333333333343</v>
      </c>
      <c r="D15" s="4">
        <v>46338.666666666657</v>
      </c>
      <c r="E15" s="23">
        <v>29</v>
      </c>
    </row>
    <row r="16" spans="1:5" ht="18" x14ac:dyDescent="0.25">
      <c r="A16" s="22" t="s">
        <v>129</v>
      </c>
      <c r="B16" s="22" t="s">
        <v>2244</v>
      </c>
      <c r="C16" s="4">
        <v>46343.333333333343</v>
      </c>
      <c r="D16" s="4">
        <v>46354.666666666657</v>
      </c>
      <c r="E16" s="23">
        <v>53</v>
      </c>
    </row>
    <row r="17" spans="1:5" ht="18" x14ac:dyDescent="0.25">
      <c r="A17" s="22" t="s">
        <v>120</v>
      </c>
      <c r="B17" s="22" t="s">
        <v>122</v>
      </c>
      <c r="C17" s="4">
        <v>46355.333333333343</v>
      </c>
      <c r="D17" s="4">
        <v>46355.666666666657</v>
      </c>
      <c r="E17" s="23">
        <v>53</v>
      </c>
    </row>
    <row r="18" spans="1:5" ht="18" x14ac:dyDescent="0.25">
      <c r="A18" s="22" t="s">
        <v>92</v>
      </c>
      <c r="B18" s="22" t="s">
        <v>2245</v>
      </c>
      <c r="C18" s="4">
        <v>46345.333333333343</v>
      </c>
      <c r="D18" s="4">
        <v>46347.666666666657</v>
      </c>
      <c r="E18" s="23">
        <v>0</v>
      </c>
    </row>
    <row r="19" spans="1:5" ht="18" x14ac:dyDescent="0.25">
      <c r="A19" s="22" t="s">
        <v>133</v>
      </c>
      <c r="B19" s="22" t="s">
        <v>137</v>
      </c>
      <c r="C19" s="4">
        <v>46348.333333333343</v>
      </c>
      <c r="D19" s="4">
        <v>46348.666666666657</v>
      </c>
      <c r="E19" s="23">
        <v>0</v>
      </c>
    </row>
    <row r="20" spans="1:5" ht="18" x14ac:dyDescent="0.25">
      <c r="A20" s="22" t="s">
        <v>153</v>
      </c>
      <c r="B20" s="22" t="s">
        <v>2246</v>
      </c>
      <c r="C20" s="4">
        <v>46349.333333333343</v>
      </c>
      <c r="D20" s="4">
        <v>46357.666666666657</v>
      </c>
      <c r="E20" s="23">
        <v>0</v>
      </c>
    </row>
    <row r="21" spans="1:5" ht="18" x14ac:dyDescent="0.25">
      <c r="A21" s="22" t="s">
        <v>144</v>
      </c>
      <c r="B21" s="22" t="s">
        <v>146</v>
      </c>
      <c r="C21" s="4">
        <v>46358.333333333343</v>
      </c>
      <c r="D21" s="4">
        <v>46358.666666666657</v>
      </c>
      <c r="E21" s="23">
        <v>0</v>
      </c>
    </row>
    <row r="22" spans="1:5" ht="18" x14ac:dyDescent="0.25">
      <c r="A22" s="22" t="s">
        <v>164</v>
      </c>
      <c r="B22" s="22" t="s">
        <v>2247</v>
      </c>
      <c r="C22" s="4">
        <v>46359.333333333343</v>
      </c>
      <c r="D22" s="4">
        <v>46365.666666666657</v>
      </c>
      <c r="E22" s="23">
        <v>0</v>
      </c>
    </row>
    <row r="23" spans="1:5" ht="18" x14ac:dyDescent="0.25">
      <c r="A23" s="22" t="s">
        <v>157</v>
      </c>
      <c r="B23" s="22" t="s">
        <v>159</v>
      </c>
      <c r="C23" s="4">
        <v>46366.333333333343</v>
      </c>
      <c r="D23" s="4">
        <v>46366.666666666657</v>
      </c>
      <c r="E23" s="23">
        <v>0</v>
      </c>
    </row>
    <row r="24" spans="1:5" ht="18" x14ac:dyDescent="0.25">
      <c r="A24" s="22" t="s">
        <v>166</v>
      </c>
      <c r="B24" s="22" t="s">
        <v>2248</v>
      </c>
      <c r="C24" s="4">
        <v>46368.333333333343</v>
      </c>
      <c r="D24" s="4">
        <v>46368.666666666657</v>
      </c>
      <c r="E24" s="23">
        <v>0</v>
      </c>
    </row>
    <row r="25" spans="1:5" ht="18" x14ac:dyDescent="0.25">
      <c r="A25" s="22" t="s">
        <v>168</v>
      </c>
      <c r="B25" s="22" t="s">
        <v>170</v>
      </c>
      <c r="C25" s="4">
        <v>46369.333333333343</v>
      </c>
      <c r="D25" s="4">
        <v>46369.666666666657</v>
      </c>
      <c r="E25" s="23">
        <v>0</v>
      </c>
    </row>
    <row r="26" spans="1:5" ht="18" x14ac:dyDescent="0.25">
      <c r="A26" s="22" t="s">
        <v>175</v>
      </c>
      <c r="B26" s="22" t="s">
        <v>2249</v>
      </c>
      <c r="C26" s="4">
        <v>46370.333333333343</v>
      </c>
      <c r="D26" s="4">
        <v>46371.666666666657</v>
      </c>
      <c r="E26" s="23">
        <v>0</v>
      </c>
    </row>
    <row r="27" spans="1:5" ht="18" x14ac:dyDescent="0.25">
      <c r="A27" s="22" t="s">
        <v>177</v>
      </c>
      <c r="B27" s="22" t="s">
        <v>179</v>
      </c>
      <c r="C27" s="4">
        <v>46372.333333333343</v>
      </c>
      <c r="D27" s="4">
        <v>46372.666666666657</v>
      </c>
      <c r="E27" s="23">
        <v>0</v>
      </c>
    </row>
    <row r="28" spans="1:5" ht="18" x14ac:dyDescent="0.25">
      <c r="A28" s="22" t="s">
        <v>186</v>
      </c>
      <c r="B28" s="22" t="s">
        <v>2250</v>
      </c>
      <c r="C28" s="4">
        <v>46373.333333333343</v>
      </c>
      <c r="D28" s="4">
        <v>46373.666666666657</v>
      </c>
      <c r="E28" s="23">
        <v>0</v>
      </c>
    </row>
    <row r="29" spans="1:5" ht="18" x14ac:dyDescent="0.25">
      <c r="A29" s="22" t="s">
        <v>195</v>
      </c>
      <c r="B29" s="22" t="s">
        <v>2251</v>
      </c>
      <c r="C29" s="4">
        <v>46375.333333333343</v>
      </c>
      <c r="D29" s="4">
        <v>46378.666666666657</v>
      </c>
      <c r="E29" s="23">
        <v>0</v>
      </c>
    </row>
    <row r="30" spans="1:5" ht="18" x14ac:dyDescent="0.25">
      <c r="A30" s="22" t="s">
        <v>188</v>
      </c>
      <c r="B30" s="22" t="s">
        <v>190</v>
      </c>
      <c r="C30" s="4">
        <v>46379.333333333343</v>
      </c>
      <c r="D30" s="4">
        <v>46379.666666666657</v>
      </c>
      <c r="E30" s="23">
        <v>0</v>
      </c>
    </row>
    <row r="31" spans="1:5" ht="18" x14ac:dyDescent="0.25">
      <c r="A31" s="22" t="s">
        <v>197</v>
      </c>
      <c r="B31" s="22" t="s">
        <v>2252</v>
      </c>
      <c r="C31" s="4">
        <v>46380.333333333343</v>
      </c>
      <c r="D31" s="4">
        <v>46386.666666666657</v>
      </c>
      <c r="E31" s="23">
        <v>0</v>
      </c>
    </row>
    <row r="32" spans="1:5" ht="18" x14ac:dyDescent="0.25">
      <c r="A32" s="22" t="s">
        <v>199</v>
      </c>
      <c r="B32" s="22" t="s">
        <v>201</v>
      </c>
      <c r="C32" s="4">
        <v>46387.333333333343</v>
      </c>
      <c r="D32" s="4">
        <v>46387.666666666657</v>
      </c>
      <c r="E32" s="23">
        <v>0</v>
      </c>
    </row>
    <row r="33" spans="1:5" ht="18" x14ac:dyDescent="0.25">
      <c r="A33" s="22" t="s">
        <v>208</v>
      </c>
      <c r="B33" s="22" t="s">
        <v>210</v>
      </c>
      <c r="C33" s="4">
        <v>46389.333333333343</v>
      </c>
      <c r="D33" s="4">
        <v>46389.666666666657</v>
      </c>
      <c r="E33" s="23">
        <v>0</v>
      </c>
    </row>
    <row r="34" spans="1:5" ht="18" x14ac:dyDescent="0.25">
      <c r="A34" s="22" t="s">
        <v>215</v>
      </c>
      <c r="B34" s="22" t="s">
        <v>2253</v>
      </c>
      <c r="C34" s="4">
        <v>46390.333333333343</v>
      </c>
      <c r="D34" s="4">
        <v>46391.666666666657</v>
      </c>
      <c r="E34" s="23">
        <v>0</v>
      </c>
    </row>
    <row r="35" spans="1:5" ht="18" x14ac:dyDescent="0.25">
      <c r="A35" s="22" t="s">
        <v>217</v>
      </c>
      <c r="B35" s="22" t="s">
        <v>219</v>
      </c>
      <c r="C35" s="4">
        <v>46391.666666666657</v>
      </c>
      <c r="D35" s="4">
        <v>46391.666666666657</v>
      </c>
      <c r="E35" s="23">
        <v>0</v>
      </c>
    </row>
    <row r="36" spans="1:5" ht="18" x14ac:dyDescent="0.25">
      <c r="A36" s="22" t="s">
        <v>225</v>
      </c>
      <c r="B36" s="22" t="s">
        <v>2254</v>
      </c>
      <c r="C36" s="4">
        <v>46392.333333333343</v>
      </c>
      <c r="D36" s="4">
        <v>46394.666666666657</v>
      </c>
      <c r="E36" s="23">
        <v>0</v>
      </c>
    </row>
    <row r="37" spans="1:5" ht="18" x14ac:dyDescent="0.25">
      <c r="A37" s="22" t="s">
        <v>227</v>
      </c>
      <c r="B37" s="22" t="s">
        <v>229</v>
      </c>
      <c r="C37" s="4">
        <v>46396.333333333343</v>
      </c>
      <c r="D37" s="4">
        <v>46396.666666666657</v>
      </c>
      <c r="E37" s="23">
        <v>0</v>
      </c>
    </row>
    <row r="38" spans="1:5" ht="18" x14ac:dyDescent="0.25">
      <c r="A38" s="22" t="s">
        <v>234</v>
      </c>
      <c r="B38" s="22" t="s">
        <v>2255</v>
      </c>
      <c r="C38" s="4">
        <v>46397.333333333343</v>
      </c>
      <c r="D38" s="4">
        <v>46397.666666666657</v>
      </c>
      <c r="E38" s="23">
        <v>0</v>
      </c>
    </row>
    <row r="39" spans="1:5" ht="18" x14ac:dyDescent="0.25">
      <c r="A39" s="22" t="s">
        <v>245</v>
      </c>
      <c r="B39" s="22" t="s">
        <v>2256</v>
      </c>
      <c r="C39" s="4">
        <v>46398.333333333343</v>
      </c>
      <c r="D39" s="4">
        <v>46401.666666666657</v>
      </c>
      <c r="E39" s="23">
        <v>0</v>
      </c>
    </row>
    <row r="40" spans="1:5" ht="18" x14ac:dyDescent="0.25">
      <c r="A40" s="22" t="s">
        <v>236</v>
      </c>
      <c r="B40" s="22" t="s">
        <v>238</v>
      </c>
      <c r="C40" s="4">
        <v>46403.333333333343</v>
      </c>
      <c r="D40" s="4">
        <v>46403.666666666657</v>
      </c>
      <c r="E40" s="23">
        <v>0</v>
      </c>
    </row>
    <row r="41" spans="1:5" ht="18" x14ac:dyDescent="0.25">
      <c r="A41" s="22" t="s">
        <v>247</v>
      </c>
      <c r="B41" s="22" t="s">
        <v>2257</v>
      </c>
      <c r="C41" s="4">
        <v>46404.333333333343</v>
      </c>
      <c r="D41" s="4">
        <v>46407.666666666657</v>
      </c>
      <c r="E41" s="23">
        <v>0</v>
      </c>
    </row>
    <row r="42" spans="1:5" ht="18" x14ac:dyDescent="0.25">
      <c r="A42" s="22" t="s">
        <v>249</v>
      </c>
      <c r="B42" s="22" t="s">
        <v>251</v>
      </c>
      <c r="C42" s="4">
        <v>46408.333333333343</v>
      </c>
      <c r="D42" s="4">
        <v>46408.666666666657</v>
      </c>
      <c r="E42" s="23">
        <v>0</v>
      </c>
    </row>
    <row r="43" spans="1:5" ht="18" x14ac:dyDescent="0.25">
      <c r="A43" s="22" t="s">
        <v>256</v>
      </c>
      <c r="B43" s="22" t="s">
        <v>2258</v>
      </c>
      <c r="C43" s="4">
        <v>46410.333333333343</v>
      </c>
      <c r="D43" s="4">
        <v>46413.666666666657</v>
      </c>
      <c r="E43" s="23">
        <v>0</v>
      </c>
    </row>
    <row r="44" spans="1:5" ht="18" x14ac:dyDescent="0.25">
      <c r="A44" s="22" t="s">
        <v>258</v>
      </c>
      <c r="B44" s="22" t="s">
        <v>260</v>
      </c>
      <c r="C44" s="4">
        <v>46414.333333333343</v>
      </c>
      <c r="D44" s="4">
        <v>46414.666666666657</v>
      </c>
      <c r="E44" s="23">
        <v>0</v>
      </c>
    </row>
    <row r="45" spans="1:5" ht="18" x14ac:dyDescent="0.25">
      <c r="A45" s="22" t="s">
        <v>265</v>
      </c>
      <c r="B45" s="22" t="s">
        <v>267</v>
      </c>
      <c r="C45" s="4">
        <v>46415.333333333343</v>
      </c>
      <c r="D45" s="4">
        <v>46415.666666666657</v>
      </c>
      <c r="E45" s="23">
        <v>0</v>
      </c>
    </row>
    <row r="46" spans="1:5" ht="18" x14ac:dyDescent="0.25">
      <c r="A46" s="22" t="s">
        <v>272</v>
      </c>
      <c r="B46" s="22" t="s">
        <v>2259</v>
      </c>
      <c r="C46" s="4">
        <v>46417.333333333343</v>
      </c>
      <c r="D46" s="4">
        <v>46417.666666666657</v>
      </c>
      <c r="E46" s="23">
        <v>0</v>
      </c>
    </row>
    <row r="47" spans="1:5" ht="18" x14ac:dyDescent="0.25">
      <c r="A47" s="22" t="s">
        <v>274</v>
      </c>
      <c r="B47" s="22" t="s">
        <v>276</v>
      </c>
      <c r="C47" s="4">
        <v>46417.666666666657</v>
      </c>
      <c r="D47" s="4">
        <v>46417.666666666657</v>
      </c>
      <c r="E47" s="23">
        <v>0</v>
      </c>
    </row>
    <row r="48" spans="1:5" ht="18" x14ac:dyDescent="0.25">
      <c r="A48" s="22" t="s">
        <v>131</v>
      </c>
      <c r="B48" s="22" t="s">
        <v>2260</v>
      </c>
      <c r="C48" s="4">
        <v>46418.333333333343</v>
      </c>
      <c r="D48" s="4">
        <v>46421.666666666657</v>
      </c>
      <c r="E48" s="23">
        <v>0</v>
      </c>
    </row>
    <row r="49" spans="1:5" ht="18" x14ac:dyDescent="0.25">
      <c r="A49" s="22" t="s">
        <v>277</v>
      </c>
      <c r="B49" s="22" t="s">
        <v>279</v>
      </c>
      <c r="C49" s="4">
        <v>46422.333333333343</v>
      </c>
      <c r="D49" s="4">
        <v>46422.666666666657</v>
      </c>
      <c r="E49" s="23">
        <v>0</v>
      </c>
    </row>
    <row r="50" spans="1:5" ht="18" x14ac:dyDescent="0.25">
      <c r="A50" s="22" t="s">
        <v>284</v>
      </c>
      <c r="B50" s="22" t="s">
        <v>2261</v>
      </c>
      <c r="C50" s="4">
        <v>46424.333333333343</v>
      </c>
      <c r="D50" s="4">
        <v>46429.666666666657</v>
      </c>
      <c r="E50" s="23">
        <v>0</v>
      </c>
    </row>
    <row r="51" spans="1:5" ht="18" x14ac:dyDescent="0.25">
      <c r="A51" s="22" t="s">
        <v>286</v>
      </c>
      <c r="B51" s="22" t="s">
        <v>288</v>
      </c>
      <c r="C51" s="4">
        <v>46431.333333333343</v>
      </c>
      <c r="D51" s="4">
        <v>46431.666666666657</v>
      </c>
      <c r="E51" s="23">
        <v>0</v>
      </c>
    </row>
    <row r="52" spans="1:5" ht="18" x14ac:dyDescent="0.25">
      <c r="A52" s="22" t="s">
        <v>304</v>
      </c>
      <c r="B52" s="22" t="s">
        <v>2262</v>
      </c>
      <c r="C52" s="4">
        <v>46432.333333333343</v>
      </c>
      <c r="D52" s="4">
        <v>46434.666666666657</v>
      </c>
      <c r="E52" s="23">
        <v>0</v>
      </c>
    </row>
    <row r="53" spans="1:5" ht="18" x14ac:dyDescent="0.25">
      <c r="A53" s="22" t="s">
        <v>295</v>
      </c>
      <c r="B53" s="22" t="s">
        <v>297</v>
      </c>
      <c r="C53" s="4">
        <v>46435.333333333343</v>
      </c>
      <c r="D53" s="4">
        <v>46435.666666666657</v>
      </c>
      <c r="E53" s="23">
        <v>0</v>
      </c>
    </row>
    <row r="54" spans="1:5" ht="18" x14ac:dyDescent="0.25">
      <c r="A54" s="22" t="s">
        <v>306</v>
      </c>
      <c r="B54" s="22" t="s">
        <v>2263</v>
      </c>
      <c r="C54" s="4">
        <v>46436.333333333343</v>
      </c>
      <c r="D54" s="4">
        <v>46439.666666666657</v>
      </c>
      <c r="E54" s="23">
        <v>0</v>
      </c>
    </row>
    <row r="55" spans="1:5" ht="18" x14ac:dyDescent="0.25">
      <c r="A55" s="22" t="s">
        <v>308</v>
      </c>
      <c r="B55" s="22" t="s">
        <v>310</v>
      </c>
      <c r="C55" s="4">
        <v>46441.333333333343</v>
      </c>
      <c r="D55" s="4">
        <v>46441.666666666657</v>
      </c>
      <c r="E55" s="23">
        <v>0</v>
      </c>
    </row>
    <row r="56" spans="1:5" ht="18" x14ac:dyDescent="0.25">
      <c r="A56" s="22" t="s">
        <v>315</v>
      </c>
      <c r="B56" s="22" t="s">
        <v>2264</v>
      </c>
      <c r="C56" s="4">
        <v>46442.333333333343</v>
      </c>
      <c r="D56" s="4">
        <v>46442.666666666657</v>
      </c>
      <c r="E56" s="23">
        <v>0</v>
      </c>
    </row>
    <row r="57" spans="1:5" ht="18" x14ac:dyDescent="0.25">
      <c r="A57" s="22" t="s">
        <v>317</v>
      </c>
      <c r="B57" s="22" t="s">
        <v>319</v>
      </c>
      <c r="C57" s="4">
        <v>46442.666666666657</v>
      </c>
      <c r="D57" s="4">
        <v>46442.666666666657</v>
      </c>
      <c r="E57" s="23">
        <v>0</v>
      </c>
    </row>
    <row r="58" spans="1:5" ht="18" x14ac:dyDescent="0.25">
      <c r="A58" s="22" t="s">
        <v>330</v>
      </c>
      <c r="B58" s="22" t="s">
        <v>2265</v>
      </c>
      <c r="C58" s="4">
        <v>46359.333333333343</v>
      </c>
      <c r="D58" s="4">
        <v>46376.666666666657</v>
      </c>
      <c r="E58" s="23">
        <v>166</v>
      </c>
    </row>
    <row r="59" spans="1:5" ht="18" x14ac:dyDescent="0.25">
      <c r="A59" s="22" t="s">
        <v>322</v>
      </c>
      <c r="B59" s="22" t="s">
        <v>324</v>
      </c>
      <c r="C59" s="4">
        <v>46377.333333333343</v>
      </c>
      <c r="D59" s="4">
        <v>46377.666666666657</v>
      </c>
      <c r="E59" s="23">
        <v>166</v>
      </c>
    </row>
    <row r="60" spans="1:5" ht="18" x14ac:dyDescent="0.25">
      <c r="A60" s="22" t="s">
        <v>332</v>
      </c>
      <c r="B60" s="22" t="s">
        <v>2266</v>
      </c>
      <c r="C60" s="4">
        <v>46378.333333333343</v>
      </c>
      <c r="D60" s="4">
        <v>46384.666666666657</v>
      </c>
      <c r="E60" s="23">
        <v>166</v>
      </c>
    </row>
    <row r="61" spans="1:5" ht="18" x14ac:dyDescent="0.25">
      <c r="A61" s="22" t="s">
        <v>334</v>
      </c>
      <c r="B61" s="22" t="s">
        <v>336</v>
      </c>
      <c r="C61" s="4">
        <v>46385.333333333343</v>
      </c>
      <c r="D61" s="4">
        <v>46385.666666666657</v>
      </c>
      <c r="E61" s="23">
        <v>166</v>
      </c>
    </row>
    <row r="62" spans="1:5" ht="18" x14ac:dyDescent="0.25">
      <c r="A62" s="22" t="s">
        <v>350</v>
      </c>
      <c r="B62" s="22" t="s">
        <v>2267</v>
      </c>
      <c r="C62" s="4">
        <v>46359.333333333343</v>
      </c>
      <c r="D62" s="4">
        <v>46365.666666666657</v>
      </c>
      <c r="E62" s="23">
        <v>182</v>
      </c>
    </row>
    <row r="63" spans="1:5" ht="18" x14ac:dyDescent="0.25">
      <c r="A63" s="22" t="s">
        <v>343</v>
      </c>
      <c r="B63" s="22" t="s">
        <v>345</v>
      </c>
      <c r="C63" s="4">
        <v>46366.333333333343</v>
      </c>
      <c r="D63" s="4">
        <v>46366.666666666657</v>
      </c>
      <c r="E63" s="23">
        <v>182</v>
      </c>
    </row>
    <row r="64" spans="1:5" ht="18" x14ac:dyDescent="0.25">
      <c r="A64" s="22" t="s">
        <v>341</v>
      </c>
      <c r="B64" s="22" t="s">
        <v>2268</v>
      </c>
      <c r="C64" s="4">
        <v>46442.666666666657</v>
      </c>
      <c r="D64" s="4">
        <v>46442.666666666657</v>
      </c>
      <c r="E64" s="23">
        <v>118</v>
      </c>
    </row>
    <row r="65" spans="1:5" ht="18" x14ac:dyDescent="0.25">
      <c r="A65" s="22" t="s">
        <v>361</v>
      </c>
      <c r="B65" s="22" t="s">
        <v>2269</v>
      </c>
      <c r="C65" s="4">
        <v>46443.333333333343</v>
      </c>
      <c r="D65" s="4">
        <v>46445.666666666657</v>
      </c>
      <c r="E65" s="23">
        <v>0</v>
      </c>
    </row>
    <row r="66" spans="1:5" ht="18" x14ac:dyDescent="0.25">
      <c r="A66" s="22" t="s">
        <v>352</v>
      </c>
      <c r="B66" s="22" t="s">
        <v>356</v>
      </c>
      <c r="C66" s="4">
        <v>46446.333333333343</v>
      </c>
      <c r="D66" s="4">
        <v>46446.666666666657</v>
      </c>
      <c r="E66" s="23">
        <v>0</v>
      </c>
    </row>
    <row r="67" spans="1:5" ht="18" x14ac:dyDescent="0.25">
      <c r="A67" s="22" t="s">
        <v>363</v>
      </c>
      <c r="B67" s="22" t="s">
        <v>2270</v>
      </c>
      <c r="C67" s="4">
        <v>46447.333333333343</v>
      </c>
      <c r="D67" s="4">
        <v>46448.666666666657</v>
      </c>
      <c r="E67" s="23">
        <v>0</v>
      </c>
    </row>
    <row r="68" spans="1:5" ht="18" x14ac:dyDescent="0.25">
      <c r="A68" s="22" t="s">
        <v>365</v>
      </c>
      <c r="B68" s="22" t="s">
        <v>367</v>
      </c>
      <c r="C68" s="4">
        <v>46449.333333333343</v>
      </c>
      <c r="D68" s="4">
        <v>46449.666666666657</v>
      </c>
      <c r="E68" s="23">
        <v>0</v>
      </c>
    </row>
    <row r="69" spans="1:5" ht="18" x14ac:dyDescent="0.25">
      <c r="A69" s="22" t="s">
        <v>372</v>
      </c>
      <c r="B69" s="22" t="s">
        <v>374</v>
      </c>
      <c r="C69" s="4">
        <v>46450.333333333343</v>
      </c>
      <c r="D69" s="4">
        <v>46450.666666666657</v>
      </c>
      <c r="E69" s="23">
        <v>0</v>
      </c>
    </row>
    <row r="70" spans="1:5" ht="18" x14ac:dyDescent="0.25">
      <c r="A70" s="22" t="s">
        <v>379</v>
      </c>
      <c r="B70" s="22" t="s">
        <v>2271</v>
      </c>
      <c r="C70" s="4">
        <v>46452.333333333343</v>
      </c>
      <c r="D70" s="4">
        <v>46452.666666666657</v>
      </c>
      <c r="E70" s="23">
        <v>0</v>
      </c>
    </row>
    <row r="71" spans="1:5" ht="18" x14ac:dyDescent="0.25">
      <c r="A71" s="22" t="s">
        <v>381</v>
      </c>
      <c r="B71" s="22" t="s">
        <v>383</v>
      </c>
      <c r="C71" s="4">
        <v>46452.666666666657</v>
      </c>
      <c r="D71" s="4">
        <v>46452.666666666657</v>
      </c>
      <c r="E71" s="23">
        <v>0</v>
      </c>
    </row>
    <row r="72" spans="1:5" ht="18" x14ac:dyDescent="0.25">
      <c r="A72" s="22" t="s">
        <v>384</v>
      </c>
      <c r="B72" s="22" t="s">
        <v>2272</v>
      </c>
      <c r="C72" s="4">
        <v>46453.333333333343</v>
      </c>
      <c r="D72" s="4">
        <v>46453.666666666657</v>
      </c>
      <c r="E72" s="23">
        <v>0</v>
      </c>
    </row>
    <row r="73" spans="1:5" ht="18" x14ac:dyDescent="0.25">
      <c r="A73" s="22" t="s">
        <v>386</v>
      </c>
      <c r="B73" s="22" t="s">
        <v>388</v>
      </c>
      <c r="C73" s="4">
        <v>46454.333333333343</v>
      </c>
      <c r="D73" s="4">
        <v>46454.666666666657</v>
      </c>
      <c r="E73" s="23">
        <v>0</v>
      </c>
    </row>
    <row r="74" spans="1:5" ht="18" x14ac:dyDescent="0.25">
      <c r="A74" s="22" t="s">
        <v>393</v>
      </c>
      <c r="B74" s="22" t="s">
        <v>2273</v>
      </c>
      <c r="C74" s="4">
        <v>46460.333333333343</v>
      </c>
      <c r="D74" s="4">
        <v>46464.666666666657</v>
      </c>
      <c r="E74" s="23">
        <v>0</v>
      </c>
    </row>
    <row r="75" spans="1:5" ht="18" x14ac:dyDescent="0.25">
      <c r="A75" s="22" t="s">
        <v>395</v>
      </c>
      <c r="B75" s="22" t="s">
        <v>397</v>
      </c>
      <c r="C75" s="4">
        <v>46466.333333333343</v>
      </c>
      <c r="D75" s="4">
        <v>46466.666666666657</v>
      </c>
      <c r="E75" s="23">
        <v>0</v>
      </c>
    </row>
    <row r="76" spans="1:5" ht="18" x14ac:dyDescent="0.25">
      <c r="A76" s="22" t="s">
        <v>411</v>
      </c>
      <c r="B76" s="22" t="s">
        <v>2274</v>
      </c>
      <c r="C76" s="4">
        <v>46467.333333333343</v>
      </c>
      <c r="D76" s="4">
        <v>46469.666666666657</v>
      </c>
      <c r="E76" s="23">
        <v>9</v>
      </c>
    </row>
    <row r="77" spans="1:5" ht="18" x14ac:dyDescent="0.25">
      <c r="A77" s="22" t="s">
        <v>404</v>
      </c>
      <c r="B77" s="22" t="s">
        <v>406</v>
      </c>
      <c r="C77" s="4">
        <v>46470.333333333343</v>
      </c>
      <c r="D77" s="4">
        <v>46470.666666666657</v>
      </c>
      <c r="E77" s="23">
        <v>9</v>
      </c>
    </row>
    <row r="78" spans="1:5" ht="18" x14ac:dyDescent="0.25">
      <c r="A78" s="22" t="s">
        <v>422</v>
      </c>
      <c r="B78" s="22" t="s">
        <v>2275</v>
      </c>
      <c r="C78" s="4">
        <v>46467.333333333343</v>
      </c>
      <c r="D78" s="4">
        <v>46470.666666666657</v>
      </c>
      <c r="E78" s="23">
        <v>0</v>
      </c>
    </row>
    <row r="79" spans="1:5" ht="18" x14ac:dyDescent="0.25">
      <c r="A79" s="22" t="s">
        <v>415</v>
      </c>
      <c r="B79" s="22" t="s">
        <v>417</v>
      </c>
      <c r="C79" s="4">
        <v>46471.333333333343</v>
      </c>
      <c r="D79" s="4">
        <v>46471.666666666657</v>
      </c>
      <c r="E79" s="23">
        <v>0</v>
      </c>
    </row>
    <row r="80" spans="1:5" ht="18" x14ac:dyDescent="0.25">
      <c r="A80" s="22" t="s">
        <v>424</v>
      </c>
      <c r="B80" s="22" t="s">
        <v>2276</v>
      </c>
      <c r="C80" s="4">
        <v>46473.333333333343</v>
      </c>
      <c r="D80" s="4">
        <v>46476.666666666657</v>
      </c>
      <c r="E80" s="23">
        <v>0</v>
      </c>
    </row>
    <row r="81" spans="1:5" ht="18" x14ac:dyDescent="0.25">
      <c r="A81" s="22" t="s">
        <v>426</v>
      </c>
      <c r="B81" s="22" t="s">
        <v>428</v>
      </c>
      <c r="C81" s="4">
        <v>46477.333333333343</v>
      </c>
      <c r="D81" s="4">
        <v>46477.666666666657</v>
      </c>
      <c r="E81" s="23">
        <v>0</v>
      </c>
    </row>
    <row r="82" spans="1:5" ht="18" x14ac:dyDescent="0.25">
      <c r="A82" s="22" t="s">
        <v>444</v>
      </c>
      <c r="B82" s="22" t="s">
        <v>2277</v>
      </c>
      <c r="C82" s="4">
        <v>46478.333333333343</v>
      </c>
      <c r="D82" s="4">
        <v>46480.666666666657</v>
      </c>
      <c r="E82" s="23">
        <v>0</v>
      </c>
    </row>
    <row r="83" spans="1:5" ht="36" x14ac:dyDescent="0.25">
      <c r="A83" s="22" t="s">
        <v>435</v>
      </c>
      <c r="B83" s="22" t="s">
        <v>437</v>
      </c>
      <c r="C83" s="4">
        <v>46481.333333333343</v>
      </c>
      <c r="D83" s="4">
        <v>46481.666666666657</v>
      </c>
      <c r="E83" s="23">
        <v>0</v>
      </c>
    </row>
    <row r="84" spans="1:5" ht="18" x14ac:dyDescent="0.25">
      <c r="A84" s="22" t="s">
        <v>453</v>
      </c>
      <c r="B84" s="22" t="s">
        <v>2278</v>
      </c>
      <c r="C84" s="4">
        <v>46478.333333333343</v>
      </c>
      <c r="D84" s="4">
        <v>46478.666666666657</v>
      </c>
      <c r="E84" s="23">
        <v>1</v>
      </c>
    </row>
    <row r="85" spans="1:5" ht="36" x14ac:dyDescent="0.25">
      <c r="A85" s="22" t="s">
        <v>446</v>
      </c>
      <c r="B85" s="22" t="s">
        <v>448</v>
      </c>
      <c r="C85" s="4">
        <v>46480.333333333343</v>
      </c>
      <c r="D85" s="4">
        <v>46480.666666666657</v>
      </c>
      <c r="E85" s="23">
        <v>1</v>
      </c>
    </row>
    <row r="86" spans="1:5" ht="18" x14ac:dyDescent="0.25">
      <c r="A86" s="22" t="s">
        <v>413</v>
      </c>
      <c r="B86" s="22" t="s">
        <v>455</v>
      </c>
      <c r="C86" s="4">
        <v>46482.333333333343</v>
      </c>
      <c r="D86" s="4">
        <v>46482.666666666657</v>
      </c>
      <c r="E86" s="23">
        <v>0</v>
      </c>
    </row>
    <row r="87" spans="1:5" ht="18" x14ac:dyDescent="0.25">
      <c r="A87" s="22" t="s">
        <v>462</v>
      </c>
      <c r="B87" s="22" t="s">
        <v>2279</v>
      </c>
      <c r="C87" s="4">
        <v>46483.333333333343</v>
      </c>
      <c r="D87" s="4">
        <v>46483.666666666657</v>
      </c>
      <c r="E87" s="23">
        <v>0</v>
      </c>
    </row>
    <row r="88" spans="1:5" ht="18" x14ac:dyDescent="0.25">
      <c r="A88" s="22" t="s">
        <v>464</v>
      </c>
      <c r="B88" s="22" t="s">
        <v>466</v>
      </c>
      <c r="C88" s="4">
        <v>46483.666666666657</v>
      </c>
      <c r="D88" s="4">
        <v>46483.666666666657</v>
      </c>
      <c r="E88" s="23">
        <v>0</v>
      </c>
    </row>
    <row r="89" spans="1:5" ht="18" x14ac:dyDescent="0.25">
      <c r="A89" s="22" t="s">
        <v>2280</v>
      </c>
      <c r="B89" s="22" t="s">
        <v>2281</v>
      </c>
      <c r="C89" s="4">
        <v>46484.333333333343</v>
      </c>
      <c r="D89" s="4">
        <v>46487.666666666657</v>
      </c>
      <c r="E89" s="23">
        <v>0</v>
      </c>
    </row>
    <row r="90" spans="1:5" ht="18" x14ac:dyDescent="0.25">
      <c r="A90" s="22" t="s">
        <v>476</v>
      </c>
      <c r="B90" s="22" t="s">
        <v>2282</v>
      </c>
      <c r="C90" s="4">
        <v>46484.333333333343</v>
      </c>
      <c r="D90" s="4">
        <v>46497.666666666657</v>
      </c>
      <c r="E90" s="23">
        <v>72</v>
      </c>
    </row>
    <row r="91" spans="1:5" ht="18" x14ac:dyDescent="0.25">
      <c r="A91" s="22" t="s">
        <v>469</v>
      </c>
      <c r="B91" s="22" t="s">
        <v>471</v>
      </c>
      <c r="C91" s="4">
        <v>46498.333333333343</v>
      </c>
      <c r="D91" s="4">
        <v>46498.666666666657</v>
      </c>
      <c r="E91" s="23">
        <v>72</v>
      </c>
    </row>
    <row r="92" spans="1:5" ht="18" x14ac:dyDescent="0.25">
      <c r="A92" s="22" t="s">
        <v>478</v>
      </c>
      <c r="B92" s="22" t="s">
        <v>2283</v>
      </c>
      <c r="C92" s="4">
        <v>46499.333333333343</v>
      </c>
      <c r="D92" s="4">
        <v>46501.666666666657</v>
      </c>
      <c r="E92" s="23">
        <v>72</v>
      </c>
    </row>
    <row r="93" spans="1:5" ht="18" x14ac:dyDescent="0.25">
      <c r="A93" s="22" t="s">
        <v>485</v>
      </c>
      <c r="B93" s="22" t="s">
        <v>2284</v>
      </c>
      <c r="C93" s="4">
        <v>46488.333333333343</v>
      </c>
      <c r="D93" s="4">
        <v>46489.666666666657</v>
      </c>
      <c r="E93" s="23">
        <v>0</v>
      </c>
    </row>
    <row r="94" spans="1:5" ht="18" x14ac:dyDescent="0.25">
      <c r="A94" s="22" t="s">
        <v>480</v>
      </c>
      <c r="B94" s="22" t="s">
        <v>484</v>
      </c>
      <c r="C94" s="4">
        <v>46490.333333333343</v>
      </c>
      <c r="D94" s="4">
        <v>46490.666666666657</v>
      </c>
      <c r="E94" s="23">
        <v>0</v>
      </c>
    </row>
    <row r="95" spans="1:5" ht="18" x14ac:dyDescent="0.25">
      <c r="A95" s="22" t="s">
        <v>487</v>
      </c>
      <c r="B95" s="22" t="s">
        <v>2285</v>
      </c>
      <c r="C95" s="4">
        <v>46491.333333333343</v>
      </c>
      <c r="D95" s="4">
        <v>46492.666666666657</v>
      </c>
      <c r="E95" s="23">
        <v>0</v>
      </c>
    </row>
    <row r="96" spans="1:5" ht="18" x14ac:dyDescent="0.25">
      <c r="A96" s="22" t="s">
        <v>489</v>
      </c>
      <c r="B96" s="22" t="s">
        <v>491</v>
      </c>
      <c r="C96" s="4">
        <v>46494.333333333343</v>
      </c>
      <c r="D96" s="4">
        <v>46494.666666666657</v>
      </c>
      <c r="E96" s="23">
        <v>0</v>
      </c>
    </row>
    <row r="97" spans="1:5" ht="18" x14ac:dyDescent="0.25">
      <c r="A97" s="22" t="s">
        <v>493</v>
      </c>
      <c r="B97" s="22" t="s">
        <v>495</v>
      </c>
      <c r="C97" s="4">
        <v>46495.333333333343</v>
      </c>
      <c r="D97" s="4">
        <v>46495.666666666657</v>
      </c>
      <c r="E97" s="23">
        <v>0</v>
      </c>
    </row>
    <row r="98" spans="1:5" ht="18" x14ac:dyDescent="0.25">
      <c r="A98" s="22" t="s">
        <v>496</v>
      </c>
      <c r="B98" s="22" t="s">
        <v>2286</v>
      </c>
      <c r="C98" s="4">
        <v>46496.333333333343</v>
      </c>
      <c r="D98" s="4">
        <v>46496.666666666657</v>
      </c>
      <c r="E98" s="23">
        <v>0</v>
      </c>
    </row>
    <row r="99" spans="1:5" ht="18" x14ac:dyDescent="0.25">
      <c r="A99" s="22" t="s">
        <v>498</v>
      </c>
      <c r="B99" s="22" t="s">
        <v>500</v>
      </c>
      <c r="C99" s="4">
        <v>46496.666666666657</v>
      </c>
      <c r="D99" s="4">
        <v>46496.666666666657</v>
      </c>
      <c r="E99" s="23">
        <v>0</v>
      </c>
    </row>
    <row r="100" spans="1:5" ht="18" x14ac:dyDescent="0.25">
      <c r="A100" s="22" t="s">
        <v>501</v>
      </c>
      <c r="B100" s="22" t="s">
        <v>2287</v>
      </c>
      <c r="C100" s="4">
        <v>46497.333333333343</v>
      </c>
      <c r="D100" s="4">
        <v>46497.666666666657</v>
      </c>
      <c r="E100" s="23">
        <v>0</v>
      </c>
    </row>
    <row r="101" spans="1:5" ht="18" x14ac:dyDescent="0.25">
      <c r="A101" s="22" t="s">
        <v>503</v>
      </c>
      <c r="B101" s="22" t="s">
        <v>505</v>
      </c>
      <c r="C101" s="4">
        <v>46498.333333333343</v>
      </c>
      <c r="D101" s="4">
        <v>46498.666666666657</v>
      </c>
      <c r="E101" s="23">
        <v>0</v>
      </c>
    </row>
    <row r="102" spans="1:5" ht="18" x14ac:dyDescent="0.25">
      <c r="A102" s="22" t="s">
        <v>506</v>
      </c>
      <c r="B102" s="22" t="s">
        <v>2288</v>
      </c>
      <c r="C102" s="4">
        <v>46499.333333333343</v>
      </c>
      <c r="D102" s="4">
        <v>46504.666666666657</v>
      </c>
      <c r="E102" s="23">
        <v>0</v>
      </c>
    </row>
    <row r="103" spans="1:5" ht="18" x14ac:dyDescent="0.25">
      <c r="A103" s="22" t="s">
        <v>508</v>
      </c>
      <c r="B103" s="22" t="s">
        <v>510</v>
      </c>
      <c r="C103" s="4">
        <v>46505.333333333343</v>
      </c>
      <c r="D103" s="4">
        <v>46505.666666666657</v>
      </c>
      <c r="E103" s="23">
        <v>0</v>
      </c>
    </row>
    <row r="104" spans="1:5" ht="18" x14ac:dyDescent="0.25">
      <c r="A104" s="22" t="s">
        <v>516</v>
      </c>
      <c r="B104" s="22" t="s">
        <v>2289</v>
      </c>
      <c r="C104" s="4">
        <v>46506.333333333343</v>
      </c>
      <c r="D104" s="4">
        <v>46509.666666666657</v>
      </c>
      <c r="E104" s="23">
        <v>9</v>
      </c>
    </row>
    <row r="105" spans="1:5" ht="18" x14ac:dyDescent="0.25">
      <c r="A105" s="22" t="s">
        <v>513</v>
      </c>
      <c r="B105" s="22" t="s">
        <v>515</v>
      </c>
      <c r="C105" s="4">
        <v>46510.333333333343</v>
      </c>
      <c r="D105" s="4">
        <v>46510.666666666657</v>
      </c>
      <c r="E105" s="23">
        <v>9</v>
      </c>
    </row>
    <row r="106" spans="1:5" ht="18" x14ac:dyDescent="0.25">
      <c r="A106" s="22" t="s">
        <v>523</v>
      </c>
      <c r="B106" s="22" t="s">
        <v>2290</v>
      </c>
      <c r="C106" s="4">
        <v>46506.333333333343</v>
      </c>
      <c r="D106" s="4">
        <v>46510.666666666657</v>
      </c>
      <c r="E106" s="23">
        <v>0</v>
      </c>
    </row>
    <row r="107" spans="1:5" ht="18" x14ac:dyDescent="0.25">
      <c r="A107" s="22" t="s">
        <v>520</v>
      </c>
      <c r="B107" s="22" t="s">
        <v>522</v>
      </c>
      <c r="C107" s="4">
        <v>46511.333333333343</v>
      </c>
      <c r="D107" s="4">
        <v>46511.666666666657</v>
      </c>
      <c r="E107" s="23">
        <v>0</v>
      </c>
    </row>
    <row r="108" spans="1:5" ht="18" x14ac:dyDescent="0.25">
      <c r="A108" s="22" t="s">
        <v>525</v>
      </c>
      <c r="B108" s="22" t="s">
        <v>2291</v>
      </c>
      <c r="C108" s="4">
        <v>46512.333333333343</v>
      </c>
      <c r="D108" s="4">
        <v>46516.666666666657</v>
      </c>
      <c r="E108" s="23">
        <v>0</v>
      </c>
    </row>
    <row r="109" spans="1:5" ht="18" x14ac:dyDescent="0.25">
      <c r="A109" s="22" t="s">
        <v>527</v>
      </c>
      <c r="B109" s="22" t="s">
        <v>529</v>
      </c>
      <c r="C109" s="4">
        <v>46517.333333333343</v>
      </c>
      <c r="D109" s="4">
        <v>46517.666666666657</v>
      </c>
      <c r="E109" s="23">
        <v>0</v>
      </c>
    </row>
    <row r="110" spans="1:5" ht="18" x14ac:dyDescent="0.25">
      <c r="A110" s="22" t="s">
        <v>535</v>
      </c>
      <c r="B110" s="22" t="s">
        <v>2292</v>
      </c>
      <c r="C110" s="4">
        <v>46518.333333333343</v>
      </c>
      <c r="D110" s="4">
        <v>46519.666666666657</v>
      </c>
      <c r="E110" s="23">
        <v>0</v>
      </c>
    </row>
    <row r="111" spans="1:5" ht="18" x14ac:dyDescent="0.25">
      <c r="A111" s="22" t="s">
        <v>532</v>
      </c>
      <c r="B111" s="22" t="s">
        <v>534</v>
      </c>
      <c r="C111" s="4">
        <v>46520.333333333343</v>
      </c>
      <c r="D111" s="4">
        <v>46520.666666666657</v>
      </c>
      <c r="E111" s="23">
        <v>0</v>
      </c>
    </row>
    <row r="112" spans="1:5" ht="18" x14ac:dyDescent="0.25">
      <c r="A112" s="22" t="s">
        <v>540</v>
      </c>
      <c r="B112" s="22" t="s">
        <v>2293</v>
      </c>
      <c r="C112" s="4">
        <v>46518.333333333343</v>
      </c>
      <c r="D112" s="4">
        <v>46518.666666666657</v>
      </c>
      <c r="E112" s="23">
        <v>1</v>
      </c>
    </row>
    <row r="113" spans="1:5" ht="36" x14ac:dyDescent="0.25">
      <c r="A113" s="22" t="s">
        <v>537</v>
      </c>
      <c r="B113" s="22" t="s">
        <v>539</v>
      </c>
      <c r="C113" s="4">
        <v>46519.333333333343</v>
      </c>
      <c r="D113" s="4">
        <v>46519.666666666657</v>
      </c>
      <c r="E113" s="23">
        <v>1</v>
      </c>
    </row>
    <row r="114" spans="1:5" ht="18" x14ac:dyDescent="0.25">
      <c r="A114" s="22" t="s">
        <v>518</v>
      </c>
      <c r="B114" s="22" t="s">
        <v>542</v>
      </c>
      <c r="C114" s="4">
        <v>46527.333333333343</v>
      </c>
      <c r="D114" s="4">
        <v>46527.666666666657</v>
      </c>
      <c r="E114" s="23">
        <v>0</v>
      </c>
    </row>
    <row r="115" spans="1:5" ht="18" x14ac:dyDescent="0.25">
      <c r="A115" s="22" t="s">
        <v>545</v>
      </c>
      <c r="B115" s="22" t="s">
        <v>2294</v>
      </c>
      <c r="C115" s="4">
        <v>46529.333333333343</v>
      </c>
      <c r="D115" s="4">
        <v>46529.666666666657</v>
      </c>
      <c r="E115" s="23">
        <v>0</v>
      </c>
    </row>
    <row r="116" spans="1:5" ht="18" x14ac:dyDescent="0.25">
      <c r="A116" s="22" t="s">
        <v>547</v>
      </c>
      <c r="B116" s="22" t="s">
        <v>549</v>
      </c>
      <c r="C116" s="4">
        <v>46529.666666666657</v>
      </c>
      <c r="D116" s="4">
        <v>46529.666666666657</v>
      </c>
      <c r="E116" s="23">
        <v>0</v>
      </c>
    </row>
    <row r="117" spans="1:5" ht="18" x14ac:dyDescent="0.25">
      <c r="A117" s="22" t="s">
        <v>2295</v>
      </c>
      <c r="B117" s="22" t="s">
        <v>2296</v>
      </c>
      <c r="C117" s="4">
        <v>46530.333333333343</v>
      </c>
      <c r="D117" s="4">
        <v>46532.666666666657</v>
      </c>
      <c r="E117" s="23">
        <v>0</v>
      </c>
    </row>
    <row r="118" spans="1:5" ht="18" x14ac:dyDescent="0.25">
      <c r="A118" s="22" t="s">
        <v>555</v>
      </c>
      <c r="B118" s="22" t="s">
        <v>2297</v>
      </c>
      <c r="C118" s="4">
        <v>46530.333333333343</v>
      </c>
      <c r="D118" s="4">
        <v>46543.666666666657</v>
      </c>
      <c r="E118" s="23">
        <v>48</v>
      </c>
    </row>
    <row r="119" spans="1:5" ht="18" x14ac:dyDescent="0.25">
      <c r="A119" s="22" t="s">
        <v>552</v>
      </c>
      <c r="B119" s="22" t="s">
        <v>554</v>
      </c>
      <c r="C119" s="4">
        <v>46544.333333333343</v>
      </c>
      <c r="D119" s="4">
        <v>46544.666666666657</v>
      </c>
      <c r="E119" s="23">
        <v>48</v>
      </c>
    </row>
    <row r="120" spans="1:5" ht="18" x14ac:dyDescent="0.25">
      <c r="A120" s="22" t="s">
        <v>557</v>
      </c>
      <c r="B120" s="22" t="s">
        <v>2298</v>
      </c>
      <c r="C120" s="4">
        <v>46545.333333333343</v>
      </c>
      <c r="D120" s="4">
        <v>46546.666666666657</v>
      </c>
      <c r="E120" s="23">
        <v>48</v>
      </c>
    </row>
    <row r="121" spans="1:5" ht="18" x14ac:dyDescent="0.25">
      <c r="A121" s="22" t="s">
        <v>564</v>
      </c>
      <c r="B121" s="22" t="s">
        <v>2299</v>
      </c>
      <c r="C121" s="4">
        <v>46533.333333333343</v>
      </c>
      <c r="D121" s="4">
        <v>46534.666666666657</v>
      </c>
      <c r="E121" s="23">
        <v>0</v>
      </c>
    </row>
    <row r="122" spans="1:5" ht="18" x14ac:dyDescent="0.25">
      <c r="A122" s="22" t="s">
        <v>559</v>
      </c>
      <c r="B122" s="22" t="s">
        <v>563</v>
      </c>
      <c r="C122" s="4">
        <v>46536.333333333343</v>
      </c>
      <c r="D122" s="4">
        <v>46536.666666666657</v>
      </c>
      <c r="E122" s="23">
        <v>0</v>
      </c>
    </row>
    <row r="123" spans="1:5" ht="18" x14ac:dyDescent="0.25">
      <c r="A123" s="22" t="s">
        <v>566</v>
      </c>
      <c r="B123" s="22" t="s">
        <v>2300</v>
      </c>
      <c r="C123" s="4">
        <v>46537.333333333343</v>
      </c>
      <c r="D123" s="4">
        <v>46538.666666666657</v>
      </c>
      <c r="E123" s="23">
        <v>0</v>
      </c>
    </row>
    <row r="124" spans="1:5" ht="18" x14ac:dyDescent="0.25">
      <c r="A124" s="22" t="s">
        <v>568</v>
      </c>
      <c r="B124" s="22" t="s">
        <v>570</v>
      </c>
      <c r="C124" s="4">
        <v>46539.333333333343</v>
      </c>
      <c r="D124" s="4">
        <v>46539.666666666657</v>
      </c>
      <c r="E124" s="23">
        <v>0</v>
      </c>
    </row>
    <row r="125" spans="1:5" ht="18" x14ac:dyDescent="0.25">
      <c r="A125" s="22" t="s">
        <v>571</v>
      </c>
      <c r="B125" s="22" t="s">
        <v>573</v>
      </c>
      <c r="C125" s="4">
        <v>46540.333333333343</v>
      </c>
      <c r="D125" s="4">
        <v>46540.666666666657</v>
      </c>
      <c r="E125" s="23">
        <v>0</v>
      </c>
    </row>
    <row r="126" spans="1:5" ht="18" x14ac:dyDescent="0.25">
      <c r="A126" s="22" t="s">
        <v>574</v>
      </c>
      <c r="B126" s="22" t="s">
        <v>2301</v>
      </c>
      <c r="C126" s="4">
        <v>46541.333333333343</v>
      </c>
      <c r="D126" s="4">
        <v>46541.666666666657</v>
      </c>
      <c r="E126" s="23">
        <v>0</v>
      </c>
    </row>
    <row r="127" spans="1:5" ht="18" x14ac:dyDescent="0.25">
      <c r="A127" s="22" t="s">
        <v>576</v>
      </c>
      <c r="B127" s="22" t="s">
        <v>578</v>
      </c>
      <c r="C127" s="4">
        <v>46541.666666666657</v>
      </c>
      <c r="D127" s="4">
        <v>46541.666666666657</v>
      </c>
      <c r="E127" s="23">
        <v>0</v>
      </c>
    </row>
    <row r="128" spans="1:5" ht="18" x14ac:dyDescent="0.25">
      <c r="A128" s="22" t="s">
        <v>579</v>
      </c>
      <c r="B128" s="22" t="s">
        <v>2302</v>
      </c>
      <c r="C128" s="4">
        <v>46543.333333333343</v>
      </c>
      <c r="D128" s="4">
        <v>46543.666666666657</v>
      </c>
      <c r="E128" s="23">
        <v>0</v>
      </c>
    </row>
    <row r="129" spans="1:5" ht="18" x14ac:dyDescent="0.25">
      <c r="A129" s="22" t="s">
        <v>581</v>
      </c>
      <c r="B129" s="22" t="s">
        <v>583</v>
      </c>
      <c r="C129" s="4">
        <v>46544.333333333343</v>
      </c>
      <c r="D129" s="4">
        <v>46544.666666666657</v>
      </c>
      <c r="E129" s="23">
        <v>0</v>
      </c>
    </row>
    <row r="130" spans="1:5" ht="18" x14ac:dyDescent="0.25">
      <c r="A130" s="22" t="s">
        <v>584</v>
      </c>
      <c r="B130" s="22" t="s">
        <v>2303</v>
      </c>
      <c r="C130" s="4">
        <v>46545.333333333343</v>
      </c>
      <c r="D130" s="4">
        <v>46550.666666666657</v>
      </c>
      <c r="E130" s="23">
        <v>0</v>
      </c>
    </row>
    <row r="131" spans="1:5" ht="18" x14ac:dyDescent="0.25">
      <c r="A131" s="22" t="s">
        <v>586</v>
      </c>
      <c r="B131" s="22" t="s">
        <v>588</v>
      </c>
      <c r="C131" s="4">
        <v>46551.333333333343</v>
      </c>
      <c r="D131" s="4">
        <v>46551.666666666657</v>
      </c>
      <c r="E131" s="23">
        <v>0</v>
      </c>
    </row>
    <row r="132" spans="1:5" ht="18" x14ac:dyDescent="0.25">
      <c r="A132" s="22" t="s">
        <v>594</v>
      </c>
      <c r="B132" s="22" t="s">
        <v>2304</v>
      </c>
      <c r="C132" s="4">
        <v>46552.333333333343</v>
      </c>
      <c r="D132" s="4">
        <v>46554.666666666657</v>
      </c>
      <c r="E132" s="23">
        <v>9</v>
      </c>
    </row>
    <row r="133" spans="1:5" ht="18" x14ac:dyDescent="0.25">
      <c r="A133" s="22" t="s">
        <v>591</v>
      </c>
      <c r="B133" s="22" t="s">
        <v>593</v>
      </c>
      <c r="C133" s="4">
        <v>46555.333333333343</v>
      </c>
      <c r="D133" s="4">
        <v>46555.666666666657</v>
      </c>
      <c r="E133" s="23">
        <v>9</v>
      </c>
    </row>
    <row r="134" spans="1:5" ht="18" x14ac:dyDescent="0.25">
      <c r="A134" s="22" t="s">
        <v>601</v>
      </c>
      <c r="B134" s="22" t="s">
        <v>2305</v>
      </c>
      <c r="C134" s="4">
        <v>46552.333333333343</v>
      </c>
      <c r="D134" s="4">
        <v>46555.666666666657</v>
      </c>
      <c r="E134" s="23">
        <v>0</v>
      </c>
    </row>
    <row r="135" spans="1:5" ht="18" x14ac:dyDescent="0.25">
      <c r="A135" s="22" t="s">
        <v>598</v>
      </c>
      <c r="B135" s="22" t="s">
        <v>600</v>
      </c>
      <c r="C135" s="4">
        <v>46557.333333333343</v>
      </c>
      <c r="D135" s="4">
        <v>46557.666666666657</v>
      </c>
      <c r="E135" s="23">
        <v>0</v>
      </c>
    </row>
    <row r="136" spans="1:5" ht="18" x14ac:dyDescent="0.25">
      <c r="A136" s="22" t="s">
        <v>603</v>
      </c>
      <c r="B136" s="22" t="s">
        <v>2306</v>
      </c>
      <c r="C136" s="4">
        <v>46558.333333333343</v>
      </c>
      <c r="D136" s="4">
        <v>46561.666666666657</v>
      </c>
      <c r="E136" s="23">
        <v>0</v>
      </c>
    </row>
    <row r="137" spans="1:5" ht="18" x14ac:dyDescent="0.25">
      <c r="A137" s="22" t="s">
        <v>605</v>
      </c>
      <c r="B137" s="22" t="s">
        <v>607</v>
      </c>
      <c r="C137" s="4">
        <v>46562.333333333343</v>
      </c>
      <c r="D137" s="4">
        <v>46562.666666666657</v>
      </c>
      <c r="E137" s="23">
        <v>0</v>
      </c>
    </row>
    <row r="138" spans="1:5" ht="18" x14ac:dyDescent="0.25">
      <c r="A138" s="22" t="s">
        <v>613</v>
      </c>
      <c r="B138" s="22" t="s">
        <v>2307</v>
      </c>
      <c r="C138" s="4">
        <v>46564.333333333343</v>
      </c>
      <c r="D138" s="4">
        <v>46565.666666666657</v>
      </c>
      <c r="E138" s="23">
        <v>0</v>
      </c>
    </row>
    <row r="139" spans="1:5" ht="36" x14ac:dyDescent="0.25">
      <c r="A139" s="22" t="s">
        <v>610</v>
      </c>
      <c r="B139" s="22" t="s">
        <v>612</v>
      </c>
      <c r="C139" s="4">
        <v>46566.333333333343</v>
      </c>
      <c r="D139" s="4">
        <v>46566.666666666657</v>
      </c>
      <c r="E139" s="23">
        <v>0</v>
      </c>
    </row>
    <row r="140" spans="1:5" ht="18" x14ac:dyDescent="0.25">
      <c r="A140" s="22" t="s">
        <v>618</v>
      </c>
      <c r="B140" s="22" t="s">
        <v>2308</v>
      </c>
      <c r="C140" s="4">
        <v>46564.333333333343</v>
      </c>
      <c r="D140" s="4">
        <v>46564.666666666657</v>
      </c>
      <c r="E140" s="23">
        <v>1</v>
      </c>
    </row>
    <row r="141" spans="1:5" ht="36" x14ac:dyDescent="0.25">
      <c r="A141" s="22" t="s">
        <v>615</v>
      </c>
      <c r="B141" s="22" t="s">
        <v>617</v>
      </c>
      <c r="C141" s="4">
        <v>46565.333333333343</v>
      </c>
      <c r="D141" s="4">
        <v>46565.666666666657</v>
      </c>
      <c r="E141" s="23">
        <v>1</v>
      </c>
    </row>
    <row r="142" spans="1:5" ht="18" x14ac:dyDescent="0.25">
      <c r="A142" s="22" t="s">
        <v>596</v>
      </c>
      <c r="B142" s="22" t="s">
        <v>620</v>
      </c>
      <c r="C142" s="4">
        <v>46567.333333333343</v>
      </c>
      <c r="D142" s="4">
        <v>46567.666666666657</v>
      </c>
      <c r="E142" s="23">
        <v>0</v>
      </c>
    </row>
    <row r="143" spans="1:5" ht="18" x14ac:dyDescent="0.25">
      <c r="A143" s="22" t="s">
        <v>623</v>
      </c>
      <c r="B143" s="22" t="s">
        <v>2309</v>
      </c>
      <c r="C143" s="4">
        <v>46568.333333333343</v>
      </c>
      <c r="D143" s="4">
        <v>46568.666666666657</v>
      </c>
      <c r="E143" s="23">
        <v>0</v>
      </c>
    </row>
    <row r="144" spans="1:5" ht="18" x14ac:dyDescent="0.25">
      <c r="A144" s="22" t="s">
        <v>625</v>
      </c>
      <c r="B144" s="22" t="s">
        <v>627</v>
      </c>
      <c r="C144" s="4">
        <v>46568.666666666657</v>
      </c>
      <c r="D144" s="4">
        <v>46568.666666666657</v>
      </c>
      <c r="E144" s="23">
        <v>0</v>
      </c>
    </row>
    <row r="145" spans="1:5" ht="18" x14ac:dyDescent="0.25">
      <c r="A145" s="22" t="s">
        <v>2310</v>
      </c>
      <c r="B145" s="22" t="s">
        <v>2311</v>
      </c>
      <c r="C145" s="4">
        <v>46569.333333333343</v>
      </c>
      <c r="D145" s="4">
        <v>46572.666666666657</v>
      </c>
      <c r="E145" s="23">
        <v>0</v>
      </c>
    </row>
    <row r="146" spans="1:5" ht="18" x14ac:dyDescent="0.25">
      <c r="A146" s="22" t="s">
        <v>633</v>
      </c>
      <c r="B146" s="22" t="s">
        <v>2312</v>
      </c>
      <c r="C146" s="4">
        <v>46569.333333333343</v>
      </c>
      <c r="D146" s="4">
        <v>46582.666666666657</v>
      </c>
      <c r="E146" s="23">
        <v>24</v>
      </c>
    </row>
    <row r="147" spans="1:5" ht="18" x14ac:dyDescent="0.25">
      <c r="A147" s="22" t="s">
        <v>630</v>
      </c>
      <c r="B147" s="22" t="s">
        <v>632</v>
      </c>
      <c r="C147" s="4">
        <v>46583.333333333343</v>
      </c>
      <c r="D147" s="4">
        <v>46583.666666666657</v>
      </c>
      <c r="E147" s="23">
        <v>24</v>
      </c>
    </row>
    <row r="148" spans="1:5" ht="18" x14ac:dyDescent="0.25">
      <c r="A148" s="22" t="s">
        <v>635</v>
      </c>
      <c r="B148" s="22" t="s">
        <v>2313</v>
      </c>
      <c r="C148" s="4">
        <v>46585.333333333343</v>
      </c>
      <c r="D148" s="4">
        <v>46586.666666666657</v>
      </c>
      <c r="E148" s="23">
        <v>24</v>
      </c>
    </row>
    <row r="149" spans="1:5" ht="18" x14ac:dyDescent="0.25">
      <c r="A149" s="22" t="s">
        <v>642</v>
      </c>
      <c r="B149" s="22" t="s">
        <v>2314</v>
      </c>
      <c r="C149" s="4">
        <v>46573.333333333343</v>
      </c>
      <c r="D149" s="4">
        <v>46574.666666666657</v>
      </c>
      <c r="E149" s="23">
        <v>0</v>
      </c>
    </row>
    <row r="150" spans="1:5" ht="18" x14ac:dyDescent="0.25">
      <c r="A150" s="22" t="s">
        <v>637</v>
      </c>
      <c r="B150" s="22" t="s">
        <v>641</v>
      </c>
      <c r="C150" s="4">
        <v>46575.333333333343</v>
      </c>
      <c r="D150" s="4">
        <v>46575.666666666657</v>
      </c>
      <c r="E150" s="23">
        <v>0</v>
      </c>
    </row>
    <row r="151" spans="1:5" ht="18" x14ac:dyDescent="0.25">
      <c r="A151" s="22" t="s">
        <v>644</v>
      </c>
      <c r="B151" s="22" t="s">
        <v>2315</v>
      </c>
      <c r="C151" s="4">
        <v>46576.333333333343</v>
      </c>
      <c r="D151" s="4">
        <v>46578.666666666657</v>
      </c>
      <c r="E151" s="23">
        <v>0</v>
      </c>
    </row>
    <row r="152" spans="1:5" ht="18" x14ac:dyDescent="0.25">
      <c r="A152" s="22" t="s">
        <v>646</v>
      </c>
      <c r="B152" s="22" t="s">
        <v>648</v>
      </c>
      <c r="C152" s="4">
        <v>46579.333333333343</v>
      </c>
      <c r="D152" s="4">
        <v>46579.666666666657</v>
      </c>
      <c r="E152" s="23">
        <v>0</v>
      </c>
    </row>
    <row r="153" spans="1:5" ht="18" x14ac:dyDescent="0.25">
      <c r="A153" s="22" t="s">
        <v>649</v>
      </c>
      <c r="B153" s="22" t="s">
        <v>651</v>
      </c>
      <c r="C153" s="4">
        <v>46580.333333333343</v>
      </c>
      <c r="D153" s="4">
        <v>46580.666666666657</v>
      </c>
      <c r="E153" s="23">
        <v>0</v>
      </c>
    </row>
    <row r="154" spans="1:5" ht="18" x14ac:dyDescent="0.25">
      <c r="A154" s="22" t="s">
        <v>652</v>
      </c>
      <c r="B154" s="22" t="s">
        <v>2316</v>
      </c>
      <c r="C154" s="4">
        <v>46581.333333333343</v>
      </c>
      <c r="D154" s="4">
        <v>46581.666666666657</v>
      </c>
      <c r="E154" s="23">
        <v>0</v>
      </c>
    </row>
    <row r="155" spans="1:5" ht="18" x14ac:dyDescent="0.25">
      <c r="A155" s="22" t="s">
        <v>654</v>
      </c>
      <c r="B155" s="22" t="s">
        <v>656</v>
      </c>
      <c r="C155" s="4">
        <v>46581.666666666657</v>
      </c>
      <c r="D155" s="4">
        <v>46581.666666666657</v>
      </c>
      <c r="E155" s="23">
        <v>0</v>
      </c>
    </row>
    <row r="156" spans="1:5" ht="18" x14ac:dyDescent="0.25">
      <c r="A156" s="22" t="s">
        <v>657</v>
      </c>
      <c r="B156" s="22" t="s">
        <v>2317</v>
      </c>
      <c r="C156" s="4">
        <v>46582.333333333343</v>
      </c>
      <c r="D156" s="4">
        <v>46582.666666666657</v>
      </c>
      <c r="E156" s="23">
        <v>0</v>
      </c>
    </row>
    <row r="157" spans="1:5" ht="18" x14ac:dyDescent="0.25">
      <c r="A157" s="22" t="s">
        <v>659</v>
      </c>
      <c r="B157" s="22" t="s">
        <v>661</v>
      </c>
      <c r="C157" s="4">
        <v>46583.333333333343</v>
      </c>
      <c r="D157" s="4">
        <v>46583.666666666657</v>
      </c>
      <c r="E157" s="23">
        <v>0</v>
      </c>
    </row>
    <row r="158" spans="1:5" ht="18" x14ac:dyDescent="0.25">
      <c r="A158" s="22" t="s">
        <v>662</v>
      </c>
      <c r="B158" s="22" t="s">
        <v>2318</v>
      </c>
      <c r="C158" s="4">
        <v>46585.333333333343</v>
      </c>
      <c r="D158" s="4">
        <v>46589.666666666657</v>
      </c>
      <c r="E158" s="23">
        <v>0</v>
      </c>
    </row>
    <row r="159" spans="1:5" ht="18" x14ac:dyDescent="0.25">
      <c r="A159" s="22" t="s">
        <v>664</v>
      </c>
      <c r="B159" s="22" t="s">
        <v>666</v>
      </c>
      <c r="C159" s="4">
        <v>46590.333333333343</v>
      </c>
      <c r="D159" s="4">
        <v>46590.666666666657</v>
      </c>
      <c r="E159" s="23">
        <v>0</v>
      </c>
    </row>
    <row r="160" spans="1:5" ht="18" x14ac:dyDescent="0.25">
      <c r="A160" s="22" t="s">
        <v>672</v>
      </c>
      <c r="B160" s="22" t="s">
        <v>2319</v>
      </c>
      <c r="C160" s="4">
        <v>46592.333333333343</v>
      </c>
      <c r="D160" s="4">
        <v>46594.666666666657</v>
      </c>
      <c r="E160" s="23">
        <v>9</v>
      </c>
    </row>
    <row r="161" spans="1:5" ht="18" x14ac:dyDescent="0.25">
      <c r="A161" s="22" t="s">
        <v>669</v>
      </c>
      <c r="B161" s="22" t="s">
        <v>671</v>
      </c>
      <c r="C161" s="4">
        <v>46595.333333333343</v>
      </c>
      <c r="D161" s="4">
        <v>46595.666666666657</v>
      </c>
      <c r="E161" s="23">
        <v>9</v>
      </c>
    </row>
    <row r="162" spans="1:5" ht="18" x14ac:dyDescent="0.25">
      <c r="A162" s="22" t="s">
        <v>679</v>
      </c>
      <c r="B162" s="22" t="s">
        <v>2320</v>
      </c>
      <c r="C162" s="4">
        <v>46592.333333333343</v>
      </c>
      <c r="D162" s="4">
        <v>46595.666666666657</v>
      </c>
      <c r="E162" s="23">
        <v>0</v>
      </c>
    </row>
    <row r="163" spans="1:5" ht="18" x14ac:dyDescent="0.25">
      <c r="A163" s="22" t="s">
        <v>676</v>
      </c>
      <c r="B163" s="22" t="s">
        <v>678</v>
      </c>
      <c r="C163" s="4">
        <v>46596.333333333343</v>
      </c>
      <c r="D163" s="4">
        <v>46596.666666666657</v>
      </c>
      <c r="E163" s="23">
        <v>0</v>
      </c>
    </row>
    <row r="164" spans="1:5" ht="18" x14ac:dyDescent="0.25">
      <c r="A164" s="22" t="s">
        <v>681</v>
      </c>
      <c r="B164" s="22" t="s">
        <v>2321</v>
      </c>
      <c r="C164" s="4">
        <v>46597.333333333343</v>
      </c>
      <c r="D164" s="4">
        <v>46601.666666666657</v>
      </c>
      <c r="E164" s="23">
        <v>0</v>
      </c>
    </row>
    <row r="165" spans="1:5" ht="18" x14ac:dyDescent="0.25">
      <c r="A165" s="22" t="s">
        <v>683</v>
      </c>
      <c r="B165" s="22" t="s">
        <v>685</v>
      </c>
      <c r="C165" s="4">
        <v>46602.333333333343</v>
      </c>
      <c r="D165" s="4">
        <v>46602.666666666657</v>
      </c>
      <c r="E165" s="23">
        <v>0</v>
      </c>
    </row>
    <row r="166" spans="1:5" ht="18" x14ac:dyDescent="0.25">
      <c r="A166" s="22" t="s">
        <v>691</v>
      </c>
      <c r="B166" s="22" t="s">
        <v>2322</v>
      </c>
      <c r="C166" s="4">
        <v>46603.333333333343</v>
      </c>
      <c r="D166" s="4">
        <v>46604.666666666657</v>
      </c>
      <c r="E166" s="23">
        <v>0</v>
      </c>
    </row>
    <row r="167" spans="1:5" ht="18" x14ac:dyDescent="0.25">
      <c r="A167" s="22" t="s">
        <v>688</v>
      </c>
      <c r="B167" s="22" t="s">
        <v>690</v>
      </c>
      <c r="C167" s="4">
        <v>46606.333333333343</v>
      </c>
      <c r="D167" s="4">
        <v>46606.666666666657</v>
      </c>
      <c r="E167" s="23">
        <v>0</v>
      </c>
    </row>
    <row r="168" spans="1:5" ht="18" x14ac:dyDescent="0.25">
      <c r="A168" s="22" t="s">
        <v>696</v>
      </c>
      <c r="B168" s="22" t="s">
        <v>2323</v>
      </c>
      <c r="C168" s="4">
        <v>46603.333333333343</v>
      </c>
      <c r="D168" s="4">
        <v>46603.666666666657</v>
      </c>
      <c r="E168" s="23">
        <v>1</v>
      </c>
    </row>
    <row r="169" spans="1:5" ht="36" x14ac:dyDescent="0.25">
      <c r="A169" s="22" t="s">
        <v>693</v>
      </c>
      <c r="B169" s="22" t="s">
        <v>695</v>
      </c>
      <c r="C169" s="4">
        <v>46604.333333333343</v>
      </c>
      <c r="D169" s="4">
        <v>46604.666666666657</v>
      </c>
      <c r="E169" s="23">
        <v>1</v>
      </c>
    </row>
    <row r="170" spans="1:5" ht="18" x14ac:dyDescent="0.25">
      <c r="A170" s="22" t="s">
        <v>674</v>
      </c>
      <c r="B170" s="22" t="s">
        <v>698</v>
      </c>
      <c r="C170" s="4">
        <v>46607.333333333343</v>
      </c>
      <c r="D170" s="4">
        <v>46607.666666666657</v>
      </c>
      <c r="E170" s="23">
        <v>0</v>
      </c>
    </row>
    <row r="171" spans="1:5" ht="18" x14ac:dyDescent="0.25">
      <c r="A171" s="22" t="s">
        <v>701</v>
      </c>
      <c r="B171" s="22" t="s">
        <v>2324</v>
      </c>
      <c r="C171" s="4">
        <v>46608.333333333343</v>
      </c>
      <c r="D171" s="4">
        <v>46608.666666666657</v>
      </c>
      <c r="E171" s="23">
        <v>0</v>
      </c>
    </row>
    <row r="172" spans="1:5" ht="18" x14ac:dyDescent="0.25">
      <c r="A172" s="22" t="s">
        <v>703</v>
      </c>
      <c r="B172" s="22" t="s">
        <v>705</v>
      </c>
      <c r="C172" s="4">
        <v>46608.666666666657</v>
      </c>
      <c r="D172" s="4">
        <v>46608.666666666657</v>
      </c>
      <c r="E172" s="23">
        <v>0</v>
      </c>
    </row>
    <row r="173" spans="1:5" ht="18" x14ac:dyDescent="0.25">
      <c r="A173" s="22" t="s">
        <v>2325</v>
      </c>
      <c r="B173" s="22" t="s">
        <v>2326</v>
      </c>
      <c r="C173" s="4">
        <v>46609.333333333343</v>
      </c>
      <c r="D173" s="4">
        <v>46611.666666666657</v>
      </c>
      <c r="E173" s="23">
        <v>37</v>
      </c>
    </row>
    <row r="174" spans="1:5" ht="18" x14ac:dyDescent="0.25">
      <c r="A174" s="22" t="s">
        <v>711</v>
      </c>
      <c r="B174" s="22" t="s">
        <v>2327</v>
      </c>
      <c r="C174" s="4">
        <v>46609.333333333343</v>
      </c>
      <c r="D174" s="4">
        <v>46622.666666666657</v>
      </c>
      <c r="E174" s="23">
        <v>0</v>
      </c>
    </row>
    <row r="175" spans="1:5" ht="18" x14ac:dyDescent="0.25">
      <c r="A175" s="22" t="s">
        <v>708</v>
      </c>
      <c r="B175" s="22" t="s">
        <v>710</v>
      </c>
      <c r="C175" s="4">
        <v>46623.333333333343</v>
      </c>
      <c r="D175" s="4">
        <v>46623.666666666657</v>
      </c>
      <c r="E175" s="23">
        <v>0</v>
      </c>
    </row>
    <row r="176" spans="1:5" ht="18" x14ac:dyDescent="0.25">
      <c r="A176" s="22" t="s">
        <v>713</v>
      </c>
      <c r="B176" s="22" t="s">
        <v>2328</v>
      </c>
      <c r="C176" s="4">
        <v>46624.333333333343</v>
      </c>
      <c r="D176" s="4">
        <v>46625.666666666657</v>
      </c>
      <c r="E176" s="23">
        <v>0</v>
      </c>
    </row>
    <row r="177" spans="1:5" ht="18" x14ac:dyDescent="0.25">
      <c r="A177" s="22" t="s">
        <v>723</v>
      </c>
      <c r="B177" s="22" t="s">
        <v>2329</v>
      </c>
      <c r="C177" s="4">
        <v>46502.333333333343</v>
      </c>
      <c r="D177" s="4">
        <v>46512.666666666657</v>
      </c>
      <c r="E177" s="23">
        <v>72</v>
      </c>
    </row>
    <row r="178" spans="1:5" ht="18" x14ac:dyDescent="0.25">
      <c r="A178" s="22" t="s">
        <v>715</v>
      </c>
      <c r="B178" s="22" t="s">
        <v>719</v>
      </c>
      <c r="C178" s="4">
        <v>46513.333333333343</v>
      </c>
      <c r="D178" s="4">
        <v>46513.666666666657</v>
      </c>
      <c r="E178" s="23">
        <v>78</v>
      </c>
    </row>
    <row r="179" spans="1:5" ht="18" x14ac:dyDescent="0.25">
      <c r="A179" s="22" t="s">
        <v>736</v>
      </c>
      <c r="B179" s="22" t="s">
        <v>2330</v>
      </c>
      <c r="C179" s="4">
        <v>46515.333333333343</v>
      </c>
      <c r="D179" s="4">
        <v>46516.666666666657</v>
      </c>
      <c r="E179" s="23">
        <v>81</v>
      </c>
    </row>
    <row r="180" spans="1:5" ht="18" x14ac:dyDescent="0.25">
      <c r="A180" s="22" t="s">
        <v>727</v>
      </c>
      <c r="B180" s="22" t="s">
        <v>729</v>
      </c>
      <c r="C180" s="4">
        <v>46517.333333333343</v>
      </c>
      <c r="D180" s="4">
        <v>46517.666666666657</v>
      </c>
      <c r="E180" s="23">
        <v>81</v>
      </c>
    </row>
    <row r="181" spans="1:5" ht="18" x14ac:dyDescent="0.25">
      <c r="A181" s="22" t="s">
        <v>749</v>
      </c>
      <c r="B181" s="22" t="s">
        <v>2331</v>
      </c>
      <c r="C181" s="4">
        <v>46515.333333333343</v>
      </c>
      <c r="D181" s="4">
        <v>46519.666666666657</v>
      </c>
      <c r="E181" s="23">
        <v>78</v>
      </c>
    </row>
    <row r="182" spans="1:5" ht="18" x14ac:dyDescent="0.25">
      <c r="A182" s="22" t="s">
        <v>740</v>
      </c>
      <c r="B182" s="22" t="s">
        <v>744</v>
      </c>
      <c r="C182" s="4">
        <v>46520.333333333343</v>
      </c>
      <c r="D182" s="4">
        <v>46520.666666666657</v>
      </c>
      <c r="E182" s="23">
        <v>78</v>
      </c>
    </row>
    <row r="183" spans="1:5" ht="18" x14ac:dyDescent="0.25">
      <c r="A183" s="22" t="s">
        <v>758</v>
      </c>
      <c r="B183" s="22" t="s">
        <v>2332</v>
      </c>
      <c r="C183" s="4">
        <v>46515.333333333343</v>
      </c>
      <c r="D183" s="4">
        <v>46519.666666666657</v>
      </c>
      <c r="E183" s="23">
        <v>78</v>
      </c>
    </row>
    <row r="184" spans="1:5" ht="18" x14ac:dyDescent="0.25">
      <c r="A184" s="22" t="s">
        <v>751</v>
      </c>
      <c r="B184" s="22" t="s">
        <v>753</v>
      </c>
      <c r="C184" s="4">
        <v>46520.333333333343</v>
      </c>
      <c r="D184" s="4">
        <v>46520.666666666657</v>
      </c>
      <c r="E184" s="23">
        <v>78</v>
      </c>
    </row>
    <row r="185" spans="1:5" ht="18" x14ac:dyDescent="0.25">
      <c r="A185" s="22" t="s">
        <v>767</v>
      </c>
      <c r="B185" s="22" t="s">
        <v>2333</v>
      </c>
      <c r="C185" s="4">
        <v>46515.333333333343</v>
      </c>
      <c r="D185" s="4">
        <v>46520.666666666657</v>
      </c>
      <c r="E185" s="23">
        <v>101</v>
      </c>
    </row>
    <row r="186" spans="1:5" ht="18" x14ac:dyDescent="0.25">
      <c r="A186" s="22" t="s">
        <v>760</v>
      </c>
      <c r="B186" s="22" t="s">
        <v>762</v>
      </c>
      <c r="C186" s="4">
        <v>46527.333333333343</v>
      </c>
      <c r="D186" s="4">
        <v>46527.666666666657</v>
      </c>
      <c r="E186" s="23">
        <v>101</v>
      </c>
    </row>
    <row r="187" spans="1:5" ht="18" x14ac:dyDescent="0.25">
      <c r="A187" s="22" t="s">
        <v>780</v>
      </c>
      <c r="B187" s="22" t="s">
        <v>2334</v>
      </c>
      <c r="C187" s="4">
        <v>46515.333333333343</v>
      </c>
      <c r="D187" s="4">
        <v>46519.666666666657</v>
      </c>
      <c r="E187" s="23">
        <v>102</v>
      </c>
    </row>
    <row r="188" spans="1:5" ht="18" x14ac:dyDescent="0.25">
      <c r="A188" s="22" t="s">
        <v>771</v>
      </c>
      <c r="B188" s="22" t="s">
        <v>773</v>
      </c>
      <c r="C188" s="4">
        <v>46520.333333333343</v>
      </c>
      <c r="D188" s="4">
        <v>46520.666666666657</v>
      </c>
      <c r="E188" s="23">
        <v>102</v>
      </c>
    </row>
    <row r="189" spans="1:5" ht="18" x14ac:dyDescent="0.25">
      <c r="A189" s="22" t="s">
        <v>791</v>
      </c>
      <c r="B189" s="22" t="s">
        <v>2335</v>
      </c>
      <c r="C189" s="4">
        <v>46515.333333333343</v>
      </c>
      <c r="D189" s="4">
        <v>46517.666666666657</v>
      </c>
      <c r="E189" s="23">
        <v>104</v>
      </c>
    </row>
    <row r="190" spans="1:5" ht="18" x14ac:dyDescent="0.25">
      <c r="A190" s="22" t="s">
        <v>784</v>
      </c>
      <c r="B190" s="22" t="s">
        <v>786</v>
      </c>
      <c r="C190" s="4">
        <v>46518.333333333343</v>
      </c>
      <c r="D190" s="4">
        <v>46518.666666666657</v>
      </c>
      <c r="E190" s="23">
        <v>104</v>
      </c>
    </row>
    <row r="191" spans="1:5" ht="18" x14ac:dyDescent="0.25">
      <c r="A191" s="22" t="s">
        <v>738</v>
      </c>
      <c r="B191" s="22" t="s">
        <v>2336</v>
      </c>
      <c r="C191" s="4">
        <v>46527.333333333343</v>
      </c>
      <c r="D191" s="4">
        <v>46530.666666666657</v>
      </c>
      <c r="E191" s="23">
        <v>78</v>
      </c>
    </row>
    <row r="192" spans="1:5" ht="18" x14ac:dyDescent="0.25">
      <c r="A192" s="22" t="s">
        <v>793</v>
      </c>
      <c r="B192" s="22" t="s">
        <v>795</v>
      </c>
      <c r="C192" s="4">
        <v>46531.333333333343</v>
      </c>
      <c r="D192" s="4">
        <v>46531.666666666657</v>
      </c>
      <c r="E192" s="23">
        <v>78</v>
      </c>
    </row>
    <row r="193" spans="1:5" ht="18" x14ac:dyDescent="0.25">
      <c r="A193" s="22" t="s">
        <v>802</v>
      </c>
      <c r="B193" s="22" t="s">
        <v>2337</v>
      </c>
      <c r="C193" s="4">
        <v>46532.333333333343</v>
      </c>
      <c r="D193" s="4">
        <v>46540.666666666657</v>
      </c>
      <c r="E193" s="23">
        <v>78</v>
      </c>
    </row>
    <row r="194" spans="1:5" ht="18" x14ac:dyDescent="0.25">
      <c r="A194" s="22" t="s">
        <v>804</v>
      </c>
      <c r="B194" s="22" t="s">
        <v>806</v>
      </c>
      <c r="C194" s="4">
        <v>46541.333333333343</v>
      </c>
      <c r="D194" s="4">
        <v>46541.666666666657</v>
      </c>
      <c r="E194" s="23">
        <v>84</v>
      </c>
    </row>
    <row r="195" spans="1:5" ht="18" x14ac:dyDescent="0.25">
      <c r="A195" s="22" t="s">
        <v>819</v>
      </c>
      <c r="B195" s="22" t="s">
        <v>2338</v>
      </c>
      <c r="C195" s="4">
        <v>46543.333333333343</v>
      </c>
      <c r="D195" s="4">
        <v>46545.666666666657</v>
      </c>
      <c r="E195" s="23">
        <v>85</v>
      </c>
    </row>
    <row r="196" spans="1:5" ht="18" x14ac:dyDescent="0.25">
      <c r="A196" s="22" t="s">
        <v>812</v>
      </c>
      <c r="B196" s="22" t="s">
        <v>814</v>
      </c>
      <c r="C196" s="4">
        <v>46546.333333333343</v>
      </c>
      <c r="D196" s="4">
        <v>46546.666666666657</v>
      </c>
      <c r="E196" s="23">
        <v>85</v>
      </c>
    </row>
    <row r="197" spans="1:5" ht="18" x14ac:dyDescent="0.25">
      <c r="A197" s="22" t="s">
        <v>830</v>
      </c>
      <c r="B197" s="22" t="s">
        <v>2339</v>
      </c>
      <c r="C197" s="4">
        <v>46543.333333333343</v>
      </c>
      <c r="D197" s="4">
        <v>46546.666666666657</v>
      </c>
      <c r="E197" s="23">
        <v>84</v>
      </c>
    </row>
    <row r="198" spans="1:5" ht="18" x14ac:dyDescent="0.25">
      <c r="A198" s="22" t="s">
        <v>823</v>
      </c>
      <c r="B198" s="22" t="s">
        <v>825</v>
      </c>
      <c r="C198" s="4">
        <v>46547.333333333343</v>
      </c>
      <c r="D198" s="4">
        <v>46547.666666666657</v>
      </c>
      <c r="E198" s="23">
        <v>84</v>
      </c>
    </row>
    <row r="199" spans="1:5" ht="18" x14ac:dyDescent="0.25">
      <c r="A199" s="22" t="s">
        <v>769</v>
      </c>
      <c r="B199" s="22" t="s">
        <v>2340</v>
      </c>
      <c r="C199" s="4">
        <v>46548.333333333343</v>
      </c>
      <c r="D199" s="4">
        <v>46550.666666666657</v>
      </c>
      <c r="E199" s="23">
        <v>84</v>
      </c>
    </row>
    <row r="200" spans="1:5" ht="18" x14ac:dyDescent="0.25">
      <c r="A200" s="22" t="s">
        <v>834</v>
      </c>
      <c r="B200" s="22" t="s">
        <v>836</v>
      </c>
      <c r="C200" s="4">
        <v>46551.333333333343</v>
      </c>
      <c r="D200" s="4">
        <v>46551.666666666657</v>
      </c>
      <c r="E200" s="23">
        <v>84</v>
      </c>
    </row>
    <row r="201" spans="1:5" ht="18" x14ac:dyDescent="0.25">
      <c r="A201" s="22" t="s">
        <v>841</v>
      </c>
      <c r="B201" s="22" t="s">
        <v>2341</v>
      </c>
      <c r="C201" s="4">
        <v>46552.333333333343</v>
      </c>
      <c r="D201" s="4">
        <v>46558.666666666657</v>
      </c>
      <c r="E201" s="23">
        <v>84</v>
      </c>
    </row>
    <row r="202" spans="1:5" ht="18" x14ac:dyDescent="0.25">
      <c r="A202" s="22" t="s">
        <v>843</v>
      </c>
      <c r="B202" s="22" t="s">
        <v>845</v>
      </c>
      <c r="C202" s="4">
        <v>46559.333333333343</v>
      </c>
      <c r="D202" s="4">
        <v>46559.666666666657</v>
      </c>
      <c r="E202" s="23">
        <v>87</v>
      </c>
    </row>
    <row r="203" spans="1:5" ht="18" x14ac:dyDescent="0.25">
      <c r="A203" s="22" t="s">
        <v>862</v>
      </c>
      <c r="B203" s="22" t="s">
        <v>2342</v>
      </c>
      <c r="C203" s="4">
        <v>46547.333333333343</v>
      </c>
      <c r="D203" s="4">
        <v>46553.666666666657</v>
      </c>
      <c r="E203" s="23">
        <v>99</v>
      </c>
    </row>
    <row r="204" spans="1:5" ht="18" x14ac:dyDescent="0.25">
      <c r="A204" s="22" t="s">
        <v>853</v>
      </c>
      <c r="B204" s="22" t="s">
        <v>855</v>
      </c>
      <c r="C204" s="4">
        <v>46554.333333333343</v>
      </c>
      <c r="D204" s="4">
        <v>46554.666666666657</v>
      </c>
      <c r="E204" s="23">
        <v>108</v>
      </c>
    </row>
    <row r="205" spans="1:5" ht="18" x14ac:dyDescent="0.25">
      <c r="A205" s="22" t="s">
        <v>872</v>
      </c>
      <c r="B205" s="22" t="s">
        <v>2343</v>
      </c>
      <c r="C205" s="4">
        <v>46547.333333333343</v>
      </c>
      <c r="D205" s="4">
        <v>46555.666666666657</v>
      </c>
      <c r="E205" s="23">
        <v>85</v>
      </c>
    </row>
    <row r="206" spans="1:5" ht="18" x14ac:dyDescent="0.25">
      <c r="A206" s="22" t="s">
        <v>866</v>
      </c>
      <c r="B206" s="22" t="s">
        <v>868</v>
      </c>
      <c r="C206" s="4">
        <v>46557.333333333343</v>
      </c>
      <c r="D206" s="4">
        <v>46557.666666666657</v>
      </c>
      <c r="E206" s="23">
        <v>94</v>
      </c>
    </row>
    <row r="207" spans="1:5" ht="18" x14ac:dyDescent="0.25">
      <c r="A207" s="22" t="s">
        <v>885</v>
      </c>
      <c r="B207" s="22" t="s">
        <v>2344</v>
      </c>
      <c r="C207" s="4">
        <v>46543.333333333343</v>
      </c>
      <c r="D207" s="4">
        <v>46546.666666666657</v>
      </c>
      <c r="E207" s="23">
        <v>97</v>
      </c>
    </row>
    <row r="208" spans="1:5" ht="18" x14ac:dyDescent="0.25">
      <c r="A208" s="22" t="s">
        <v>876</v>
      </c>
      <c r="B208" s="22" t="s">
        <v>878</v>
      </c>
      <c r="C208" s="4">
        <v>46547.333333333343</v>
      </c>
      <c r="D208" s="4">
        <v>46547.666666666657</v>
      </c>
      <c r="E208" s="23">
        <v>97</v>
      </c>
    </row>
    <row r="209" spans="1:5" ht="18" x14ac:dyDescent="0.25">
      <c r="A209" s="22" t="s">
        <v>851</v>
      </c>
      <c r="B209" s="22" t="s">
        <v>2345</v>
      </c>
      <c r="C209" s="4">
        <v>46560.333333333343</v>
      </c>
      <c r="D209" s="4">
        <v>46564.666666666657</v>
      </c>
      <c r="E209" s="23">
        <v>87</v>
      </c>
    </row>
    <row r="210" spans="1:5" ht="18" x14ac:dyDescent="0.25">
      <c r="A210" s="22" t="s">
        <v>887</v>
      </c>
      <c r="B210" s="22" t="s">
        <v>889</v>
      </c>
      <c r="C210" s="4">
        <v>46565.333333333343</v>
      </c>
      <c r="D210" s="4">
        <v>46565.666666666657</v>
      </c>
      <c r="E210" s="23">
        <v>87</v>
      </c>
    </row>
    <row r="211" spans="1:5" ht="18" x14ac:dyDescent="0.25">
      <c r="A211" s="22" t="s">
        <v>896</v>
      </c>
      <c r="B211" s="22" t="s">
        <v>2346</v>
      </c>
      <c r="C211" s="4">
        <v>46566.333333333343</v>
      </c>
      <c r="D211" s="4">
        <v>46571.666666666657</v>
      </c>
      <c r="E211" s="23">
        <v>87</v>
      </c>
    </row>
    <row r="212" spans="1:5" ht="18" x14ac:dyDescent="0.25">
      <c r="A212" s="22" t="s">
        <v>898</v>
      </c>
      <c r="B212" s="22" t="s">
        <v>900</v>
      </c>
      <c r="C212" s="4">
        <v>46572.333333333343</v>
      </c>
      <c r="D212" s="4">
        <v>46572.666666666657</v>
      </c>
      <c r="E212" s="23">
        <v>93</v>
      </c>
    </row>
    <row r="213" spans="1:5" ht="18" x14ac:dyDescent="0.25">
      <c r="A213" s="22" t="s">
        <v>912</v>
      </c>
      <c r="B213" s="22" t="s">
        <v>2347</v>
      </c>
      <c r="C213" s="4">
        <v>46573.333333333343</v>
      </c>
      <c r="D213" s="4">
        <v>46575.666666666657</v>
      </c>
      <c r="E213" s="23">
        <v>97</v>
      </c>
    </row>
    <row r="214" spans="1:5" ht="18" x14ac:dyDescent="0.25">
      <c r="A214" s="22" t="s">
        <v>906</v>
      </c>
      <c r="B214" s="22" t="s">
        <v>908</v>
      </c>
      <c r="C214" s="4">
        <v>46576.333333333343</v>
      </c>
      <c r="D214" s="4">
        <v>46576.666666666657</v>
      </c>
      <c r="E214" s="23">
        <v>106</v>
      </c>
    </row>
    <row r="215" spans="1:5" ht="18" x14ac:dyDescent="0.25">
      <c r="A215" s="22" t="s">
        <v>864</v>
      </c>
      <c r="B215" s="22" t="s">
        <v>2348</v>
      </c>
      <c r="C215" s="4">
        <v>46558.333333333343</v>
      </c>
      <c r="D215" s="4">
        <v>46560.666666666657</v>
      </c>
      <c r="E215" s="23">
        <v>106</v>
      </c>
    </row>
    <row r="216" spans="1:5" ht="18" x14ac:dyDescent="0.25">
      <c r="A216" s="22" t="s">
        <v>916</v>
      </c>
      <c r="B216" s="22" t="s">
        <v>920</v>
      </c>
      <c r="C216" s="4">
        <v>46561.333333333343</v>
      </c>
      <c r="D216" s="4">
        <v>46561.666666666657</v>
      </c>
      <c r="E216" s="23">
        <v>115</v>
      </c>
    </row>
    <row r="217" spans="1:5" ht="18" x14ac:dyDescent="0.25">
      <c r="A217" s="22" t="s">
        <v>934</v>
      </c>
      <c r="B217" s="22" t="s">
        <v>2349</v>
      </c>
      <c r="C217" s="4">
        <v>46573.333333333343</v>
      </c>
      <c r="D217" s="4">
        <v>46575.666666666657</v>
      </c>
      <c r="E217" s="23">
        <v>93</v>
      </c>
    </row>
    <row r="218" spans="1:5" ht="18" x14ac:dyDescent="0.25">
      <c r="A218" s="22" t="s">
        <v>927</v>
      </c>
      <c r="B218" s="22" t="s">
        <v>929</v>
      </c>
      <c r="C218" s="4">
        <v>46576.333333333343</v>
      </c>
      <c r="D218" s="4">
        <v>46576.666666666657</v>
      </c>
      <c r="E218" s="23">
        <v>102</v>
      </c>
    </row>
    <row r="219" spans="1:5" ht="18" x14ac:dyDescent="0.25">
      <c r="A219" s="22" t="s">
        <v>943</v>
      </c>
      <c r="B219" s="22" t="s">
        <v>2350</v>
      </c>
      <c r="C219" s="4">
        <v>46548.333333333343</v>
      </c>
      <c r="D219" s="4">
        <v>46550.666666666657</v>
      </c>
      <c r="E219" s="23">
        <v>118</v>
      </c>
    </row>
    <row r="220" spans="1:5" ht="18" x14ac:dyDescent="0.25">
      <c r="A220" s="22" t="s">
        <v>936</v>
      </c>
      <c r="B220" s="22" t="s">
        <v>938</v>
      </c>
      <c r="C220" s="4">
        <v>46551.333333333343</v>
      </c>
      <c r="D220" s="4">
        <v>46551.666666666657</v>
      </c>
      <c r="E220" s="23">
        <v>124</v>
      </c>
    </row>
    <row r="221" spans="1:5" ht="18" x14ac:dyDescent="0.25">
      <c r="A221" s="22" t="s">
        <v>950</v>
      </c>
      <c r="B221" s="22" t="s">
        <v>2351</v>
      </c>
      <c r="C221" s="4">
        <v>46547.333333333343</v>
      </c>
      <c r="D221" s="4">
        <v>46558.666666666657</v>
      </c>
      <c r="E221" s="23">
        <v>48</v>
      </c>
    </row>
    <row r="222" spans="1:5" ht="18" x14ac:dyDescent="0.25">
      <c r="A222" s="22" t="s">
        <v>945</v>
      </c>
      <c r="B222" s="22" t="s">
        <v>949</v>
      </c>
      <c r="C222" s="4">
        <v>46559.333333333343</v>
      </c>
      <c r="D222" s="4">
        <v>46559.666666666657</v>
      </c>
      <c r="E222" s="23">
        <v>52</v>
      </c>
    </row>
    <row r="223" spans="1:5" ht="18" x14ac:dyDescent="0.25">
      <c r="A223" s="22" t="s">
        <v>957</v>
      </c>
      <c r="B223" s="22" t="s">
        <v>2352</v>
      </c>
      <c r="C223" s="4">
        <v>46560.333333333343</v>
      </c>
      <c r="D223" s="4">
        <v>46561.666666666657</v>
      </c>
      <c r="E223" s="23">
        <v>55</v>
      </c>
    </row>
    <row r="224" spans="1:5" ht="18" x14ac:dyDescent="0.25">
      <c r="A224" s="22" t="s">
        <v>954</v>
      </c>
      <c r="B224" s="22" t="s">
        <v>956</v>
      </c>
      <c r="C224" s="4">
        <v>46562.333333333343</v>
      </c>
      <c r="D224" s="4">
        <v>46562.666666666657</v>
      </c>
      <c r="E224" s="23">
        <v>55</v>
      </c>
    </row>
    <row r="225" spans="1:5" ht="18" x14ac:dyDescent="0.25">
      <c r="A225" s="22" t="s">
        <v>966</v>
      </c>
      <c r="B225" s="22" t="s">
        <v>2353</v>
      </c>
      <c r="C225" s="4">
        <v>46560.333333333343</v>
      </c>
      <c r="D225" s="4">
        <v>46565.666666666657</v>
      </c>
      <c r="E225" s="23">
        <v>52</v>
      </c>
    </row>
    <row r="226" spans="1:5" ht="18" x14ac:dyDescent="0.25">
      <c r="A226" s="22" t="s">
        <v>961</v>
      </c>
      <c r="B226" s="22" t="s">
        <v>965</v>
      </c>
      <c r="C226" s="4">
        <v>46566.333333333343</v>
      </c>
      <c r="D226" s="4">
        <v>46566.666666666657</v>
      </c>
      <c r="E226" s="23">
        <v>52</v>
      </c>
    </row>
    <row r="227" spans="1:5" ht="18" x14ac:dyDescent="0.25">
      <c r="A227" s="22" t="s">
        <v>971</v>
      </c>
      <c r="B227" s="22" t="s">
        <v>2354</v>
      </c>
      <c r="C227" s="4">
        <v>46560.333333333343</v>
      </c>
      <c r="D227" s="4">
        <v>46565.666666666657</v>
      </c>
      <c r="E227" s="23">
        <v>52</v>
      </c>
    </row>
    <row r="228" spans="1:5" ht="18" x14ac:dyDescent="0.25">
      <c r="A228" s="22" t="s">
        <v>968</v>
      </c>
      <c r="B228" s="22" t="s">
        <v>970</v>
      </c>
      <c r="C228" s="4">
        <v>46566.333333333343</v>
      </c>
      <c r="D228" s="4">
        <v>46566.666666666657</v>
      </c>
      <c r="E228" s="23">
        <v>52</v>
      </c>
    </row>
    <row r="229" spans="1:5" ht="18" x14ac:dyDescent="0.25">
      <c r="A229" s="22" t="s">
        <v>976</v>
      </c>
      <c r="B229" s="22" t="s">
        <v>2355</v>
      </c>
      <c r="C229" s="4">
        <v>46560.333333333343</v>
      </c>
      <c r="D229" s="4">
        <v>46566.666666666657</v>
      </c>
      <c r="E229" s="23">
        <v>73</v>
      </c>
    </row>
    <row r="230" spans="1:5" ht="18" x14ac:dyDescent="0.25">
      <c r="A230" s="22" t="s">
        <v>973</v>
      </c>
      <c r="B230" s="22" t="s">
        <v>975</v>
      </c>
      <c r="C230" s="4">
        <v>46567.333333333343</v>
      </c>
      <c r="D230" s="4">
        <v>46567.666666666657</v>
      </c>
      <c r="E230" s="23">
        <v>73</v>
      </c>
    </row>
    <row r="231" spans="1:5" ht="18" x14ac:dyDescent="0.25">
      <c r="A231" s="22" t="s">
        <v>983</v>
      </c>
      <c r="B231" s="22" t="s">
        <v>2356</v>
      </c>
      <c r="C231" s="4">
        <v>46560.333333333343</v>
      </c>
      <c r="D231" s="4">
        <v>46565.666666666657</v>
      </c>
      <c r="E231" s="23">
        <v>74</v>
      </c>
    </row>
    <row r="232" spans="1:5" ht="18" x14ac:dyDescent="0.25">
      <c r="A232" s="22" t="s">
        <v>980</v>
      </c>
      <c r="B232" s="22" t="s">
        <v>982</v>
      </c>
      <c r="C232" s="4">
        <v>46566.333333333343</v>
      </c>
      <c r="D232" s="4">
        <v>46566.666666666657</v>
      </c>
      <c r="E232" s="23">
        <v>74</v>
      </c>
    </row>
    <row r="233" spans="1:5" ht="18" x14ac:dyDescent="0.25">
      <c r="A233" s="22" t="s">
        <v>990</v>
      </c>
      <c r="B233" s="22" t="s">
        <v>2357</v>
      </c>
      <c r="C233" s="4">
        <v>46560.333333333343</v>
      </c>
      <c r="D233" s="4">
        <v>46562.666666666657</v>
      </c>
      <c r="E233" s="23">
        <v>76</v>
      </c>
    </row>
    <row r="234" spans="1:5" ht="18" x14ac:dyDescent="0.25">
      <c r="A234" s="22" t="s">
        <v>987</v>
      </c>
      <c r="B234" s="22" t="s">
        <v>989</v>
      </c>
      <c r="C234" s="4">
        <v>46564.333333333343</v>
      </c>
      <c r="D234" s="4">
        <v>46564.666666666657</v>
      </c>
      <c r="E234" s="23">
        <v>76</v>
      </c>
    </row>
    <row r="235" spans="1:5" ht="18" x14ac:dyDescent="0.25">
      <c r="A235" s="22" t="s">
        <v>959</v>
      </c>
      <c r="B235" s="22" t="s">
        <v>2358</v>
      </c>
      <c r="C235" s="4">
        <v>46567.333333333343</v>
      </c>
      <c r="D235" s="4">
        <v>46569.666666666657</v>
      </c>
      <c r="E235" s="23">
        <v>52</v>
      </c>
    </row>
    <row r="236" spans="1:5" ht="18" x14ac:dyDescent="0.25">
      <c r="A236" s="22" t="s">
        <v>992</v>
      </c>
      <c r="B236" s="22" t="s">
        <v>994</v>
      </c>
      <c r="C236" s="4">
        <v>46571.333333333343</v>
      </c>
      <c r="D236" s="4">
        <v>46571.666666666657</v>
      </c>
      <c r="E236" s="23">
        <v>52</v>
      </c>
    </row>
    <row r="237" spans="1:5" ht="18" x14ac:dyDescent="0.25">
      <c r="A237" s="22" t="s">
        <v>995</v>
      </c>
      <c r="B237" s="22" t="s">
        <v>2359</v>
      </c>
      <c r="C237" s="4">
        <v>46572.333333333343</v>
      </c>
      <c r="D237" s="4">
        <v>46580.666666666657</v>
      </c>
      <c r="E237" s="23">
        <v>52</v>
      </c>
    </row>
    <row r="238" spans="1:5" ht="18" x14ac:dyDescent="0.25">
      <c r="A238" s="22" t="s">
        <v>997</v>
      </c>
      <c r="B238" s="22" t="s">
        <v>999</v>
      </c>
      <c r="C238" s="4">
        <v>46581.333333333343</v>
      </c>
      <c r="D238" s="4">
        <v>46581.666666666657</v>
      </c>
      <c r="E238" s="23">
        <v>56</v>
      </c>
    </row>
    <row r="239" spans="1:5" ht="18" x14ac:dyDescent="0.25">
      <c r="A239" s="22" t="s">
        <v>1005</v>
      </c>
      <c r="B239" s="22" t="s">
        <v>2360</v>
      </c>
      <c r="C239" s="4">
        <v>46582.333333333343</v>
      </c>
      <c r="D239" s="4">
        <v>46585.666666666657</v>
      </c>
      <c r="E239" s="23">
        <v>59</v>
      </c>
    </row>
    <row r="240" spans="1:5" ht="18" x14ac:dyDescent="0.25">
      <c r="A240" s="22" t="s">
        <v>1002</v>
      </c>
      <c r="B240" s="22" t="s">
        <v>1004</v>
      </c>
      <c r="C240" s="4">
        <v>46586.333333333343</v>
      </c>
      <c r="D240" s="4">
        <v>46586.666666666657</v>
      </c>
      <c r="E240" s="23">
        <v>59</v>
      </c>
    </row>
    <row r="241" spans="1:5" ht="18" x14ac:dyDescent="0.25">
      <c r="A241" s="22" t="s">
        <v>1012</v>
      </c>
      <c r="B241" s="22" t="s">
        <v>2361</v>
      </c>
      <c r="C241" s="4">
        <v>46582.333333333343</v>
      </c>
      <c r="D241" s="4">
        <v>46586.666666666657</v>
      </c>
      <c r="E241" s="23">
        <v>56</v>
      </c>
    </row>
    <row r="242" spans="1:5" ht="18" x14ac:dyDescent="0.25">
      <c r="A242" s="22" t="s">
        <v>1009</v>
      </c>
      <c r="B242" s="22" t="s">
        <v>1011</v>
      </c>
      <c r="C242" s="4">
        <v>46587.333333333343</v>
      </c>
      <c r="D242" s="4">
        <v>46587.666666666657</v>
      </c>
      <c r="E242" s="23">
        <v>56</v>
      </c>
    </row>
    <row r="243" spans="1:5" ht="18" x14ac:dyDescent="0.25">
      <c r="A243" s="22" t="s">
        <v>978</v>
      </c>
      <c r="B243" s="22" t="s">
        <v>2362</v>
      </c>
      <c r="C243" s="4">
        <v>46588.333333333343</v>
      </c>
      <c r="D243" s="4">
        <v>46589.666666666657</v>
      </c>
      <c r="E243" s="23">
        <v>56</v>
      </c>
    </row>
    <row r="244" spans="1:5" ht="18" x14ac:dyDescent="0.25">
      <c r="A244" s="22" t="s">
        <v>1016</v>
      </c>
      <c r="B244" s="22" t="s">
        <v>1018</v>
      </c>
      <c r="C244" s="4">
        <v>46590.333333333343</v>
      </c>
      <c r="D244" s="4">
        <v>46590.666666666657</v>
      </c>
      <c r="E244" s="23">
        <v>56</v>
      </c>
    </row>
    <row r="245" spans="1:5" ht="18" x14ac:dyDescent="0.25">
      <c r="A245" s="22" t="s">
        <v>1019</v>
      </c>
      <c r="B245" s="22" t="s">
        <v>2363</v>
      </c>
      <c r="C245" s="4">
        <v>46592.333333333343</v>
      </c>
      <c r="D245" s="4">
        <v>46597.666666666657</v>
      </c>
      <c r="E245" s="23">
        <v>56</v>
      </c>
    </row>
    <row r="246" spans="1:5" ht="18" x14ac:dyDescent="0.25">
      <c r="A246" s="22" t="s">
        <v>1021</v>
      </c>
      <c r="B246" s="22" t="s">
        <v>1023</v>
      </c>
      <c r="C246" s="4">
        <v>46599.333333333343</v>
      </c>
      <c r="D246" s="4">
        <v>46599.666666666657</v>
      </c>
      <c r="E246" s="23">
        <v>58</v>
      </c>
    </row>
    <row r="247" spans="1:5" ht="18" x14ac:dyDescent="0.25">
      <c r="A247" s="22" t="s">
        <v>1029</v>
      </c>
      <c r="B247" s="22" t="s">
        <v>2364</v>
      </c>
      <c r="C247" s="4">
        <v>46587.333333333343</v>
      </c>
      <c r="D247" s="4">
        <v>46593.666666666657</v>
      </c>
      <c r="E247" s="23">
        <v>71</v>
      </c>
    </row>
    <row r="248" spans="1:5" ht="18" x14ac:dyDescent="0.25">
      <c r="A248" s="22" t="s">
        <v>1026</v>
      </c>
      <c r="B248" s="22" t="s">
        <v>1028</v>
      </c>
      <c r="C248" s="4">
        <v>46594.333333333343</v>
      </c>
      <c r="D248" s="4">
        <v>46594.666666666657</v>
      </c>
      <c r="E248" s="23">
        <v>77</v>
      </c>
    </row>
    <row r="249" spans="1:5" ht="18" x14ac:dyDescent="0.25">
      <c r="A249" s="22" t="s">
        <v>1036</v>
      </c>
      <c r="B249" s="22" t="s">
        <v>2365</v>
      </c>
      <c r="C249" s="4">
        <v>46587.333333333343</v>
      </c>
      <c r="D249" s="4">
        <v>46595.666666666657</v>
      </c>
      <c r="E249" s="23">
        <v>59</v>
      </c>
    </row>
    <row r="250" spans="1:5" ht="18" x14ac:dyDescent="0.25">
      <c r="A250" s="22" t="s">
        <v>1033</v>
      </c>
      <c r="B250" s="22" t="s">
        <v>1035</v>
      </c>
      <c r="C250" s="4">
        <v>46596.333333333343</v>
      </c>
      <c r="D250" s="4">
        <v>46596.666666666657</v>
      </c>
      <c r="E250" s="23">
        <v>65</v>
      </c>
    </row>
    <row r="251" spans="1:5" ht="18" x14ac:dyDescent="0.25">
      <c r="A251" s="22" t="s">
        <v>1043</v>
      </c>
      <c r="B251" s="22" t="s">
        <v>2366</v>
      </c>
      <c r="C251" s="4">
        <v>46582.333333333343</v>
      </c>
      <c r="D251" s="4">
        <v>46586.666666666657</v>
      </c>
      <c r="E251" s="23">
        <v>68</v>
      </c>
    </row>
    <row r="252" spans="1:5" ht="18" x14ac:dyDescent="0.25">
      <c r="A252" s="22" t="s">
        <v>1040</v>
      </c>
      <c r="B252" s="22" t="s">
        <v>1042</v>
      </c>
      <c r="C252" s="4">
        <v>46587.333333333343</v>
      </c>
      <c r="D252" s="4">
        <v>46587.666666666657</v>
      </c>
      <c r="E252" s="23">
        <v>68</v>
      </c>
    </row>
    <row r="253" spans="1:5" ht="18" x14ac:dyDescent="0.25">
      <c r="A253" s="22" t="s">
        <v>1024</v>
      </c>
      <c r="B253" s="22" t="s">
        <v>2367</v>
      </c>
      <c r="C253" s="4">
        <v>46600.333333333343</v>
      </c>
      <c r="D253" s="4">
        <v>46603.666666666657</v>
      </c>
      <c r="E253" s="23">
        <v>58</v>
      </c>
    </row>
    <row r="254" spans="1:5" ht="18" x14ac:dyDescent="0.25">
      <c r="A254" s="22" t="s">
        <v>1045</v>
      </c>
      <c r="B254" s="22" t="s">
        <v>1047</v>
      </c>
      <c r="C254" s="4">
        <v>46604.333333333343</v>
      </c>
      <c r="D254" s="4">
        <v>46604.666666666657</v>
      </c>
      <c r="E254" s="23">
        <v>58</v>
      </c>
    </row>
    <row r="255" spans="1:5" ht="18" x14ac:dyDescent="0.25">
      <c r="A255" s="22" t="s">
        <v>1048</v>
      </c>
      <c r="B255" s="22" t="s">
        <v>2368</v>
      </c>
      <c r="C255" s="4">
        <v>46606.333333333343</v>
      </c>
      <c r="D255" s="4">
        <v>46610.666666666657</v>
      </c>
      <c r="E255" s="23">
        <v>58</v>
      </c>
    </row>
    <row r="256" spans="1:5" ht="18" x14ac:dyDescent="0.25">
      <c r="A256" s="22" t="s">
        <v>1050</v>
      </c>
      <c r="B256" s="22" t="s">
        <v>1052</v>
      </c>
      <c r="C256" s="4">
        <v>46611.333333333343</v>
      </c>
      <c r="D256" s="4">
        <v>46611.666666666657</v>
      </c>
      <c r="E256" s="23">
        <v>62</v>
      </c>
    </row>
    <row r="257" spans="1:5" ht="18" x14ac:dyDescent="0.25">
      <c r="A257" s="22" t="s">
        <v>1058</v>
      </c>
      <c r="B257" s="22" t="s">
        <v>2369</v>
      </c>
      <c r="C257" s="4">
        <v>46613.333333333343</v>
      </c>
      <c r="D257" s="4">
        <v>46615.666666666657</v>
      </c>
      <c r="E257" s="23">
        <v>66</v>
      </c>
    </row>
    <row r="258" spans="1:5" ht="18" x14ac:dyDescent="0.25">
      <c r="A258" s="22" t="s">
        <v>1055</v>
      </c>
      <c r="B258" s="22" t="s">
        <v>1057</v>
      </c>
      <c r="C258" s="4">
        <v>46616.333333333343</v>
      </c>
      <c r="D258" s="4">
        <v>46616.666666666657</v>
      </c>
      <c r="E258" s="23">
        <v>72</v>
      </c>
    </row>
    <row r="259" spans="1:5" ht="18" x14ac:dyDescent="0.25">
      <c r="A259" s="22" t="s">
        <v>1031</v>
      </c>
      <c r="B259" s="22" t="s">
        <v>2370</v>
      </c>
      <c r="C259" s="4">
        <v>46597.333333333343</v>
      </c>
      <c r="D259" s="4">
        <v>46600.666666666657</v>
      </c>
      <c r="E259" s="23">
        <v>75</v>
      </c>
    </row>
    <row r="260" spans="1:5" ht="18" x14ac:dyDescent="0.25">
      <c r="A260" s="22" t="s">
        <v>1060</v>
      </c>
      <c r="B260" s="22" t="s">
        <v>1064</v>
      </c>
      <c r="C260" s="4">
        <v>46601.333333333343</v>
      </c>
      <c r="D260" s="4">
        <v>46601.666666666657</v>
      </c>
      <c r="E260" s="23">
        <v>81</v>
      </c>
    </row>
    <row r="261" spans="1:5" ht="18" x14ac:dyDescent="0.25">
      <c r="A261" s="22" t="s">
        <v>1068</v>
      </c>
      <c r="B261" s="22" t="s">
        <v>2371</v>
      </c>
      <c r="C261" s="4">
        <v>46613.333333333343</v>
      </c>
      <c r="D261" s="4">
        <v>46615.666666666657</v>
      </c>
      <c r="E261" s="23">
        <v>62</v>
      </c>
    </row>
    <row r="262" spans="1:5" ht="18" x14ac:dyDescent="0.25">
      <c r="A262" s="22" t="s">
        <v>1065</v>
      </c>
      <c r="B262" s="22" t="s">
        <v>1067</v>
      </c>
      <c r="C262" s="4">
        <v>46616.333333333343</v>
      </c>
      <c r="D262" s="4">
        <v>46616.666666666657</v>
      </c>
      <c r="E262" s="23">
        <v>68</v>
      </c>
    </row>
    <row r="263" spans="1:5" ht="18" x14ac:dyDescent="0.25">
      <c r="A263" s="22" t="s">
        <v>1073</v>
      </c>
      <c r="B263" s="22" t="s">
        <v>2372</v>
      </c>
      <c r="C263" s="4">
        <v>46588.333333333343</v>
      </c>
      <c r="D263" s="4">
        <v>46589.666666666657</v>
      </c>
      <c r="E263" s="23">
        <v>86</v>
      </c>
    </row>
    <row r="264" spans="1:5" ht="18" x14ac:dyDescent="0.25">
      <c r="A264" s="22" t="s">
        <v>1070</v>
      </c>
      <c r="B264" s="22" t="s">
        <v>1072</v>
      </c>
      <c r="C264" s="4">
        <v>46590.333333333343</v>
      </c>
      <c r="D264" s="4">
        <v>46590.666666666657</v>
      </c>
      <c r="E264" s="23">
        <v>90</v>
      </c>
    </row>
    <row r="265" spans="1:5" ht="18" x14ac:dyDescent="0.25">
      <c r="A265" s="22" t="s">
        <v>1080</v>
      </c>
      <c r="B265" s="22" t="s">
        <v>2373</v>
      </c>
      <c r="C265" s="4">
        <v>46587.333333333343</v>
      </c>
      <c r="D265" s="4">
        <v>46597.666666666657</v>
      </c>
      <c r="E265" s="23">
        <v>24</v>
      </c>
    </row>
    <row r="266" spans="1:5" ht="18" x14ac:dyDescent="0.25">
      <c r="A266" s="22" t="s">
        <v>1075</v>
      </c>
      <c r="B266" s="22" t="s">
        <v>1079</v>
      </c>
      <c r="C266" s="4">
        <v>46599.333333333343</v>
      </c>
      <c r="D266" s="4">
        <v>46599.666666666657</v>
      </c>
      <c r="E266" s="23">
        <v>26</v>
      </c>
    </row>
    <row r="267" spans="1:5" ht="18" x14ac:dyDescent="0.25">
      <c r="A267" s="22" t="s">
        <v>1087</v>
      </c>
      <c r="B267" s="22" t="s">
        <v>2374</v>
      </c>
      <c r="C267" s="4">
        <v>46600.333333333343</v>
      </c>
      <c r="D267" s="4">
        <v>46601.666666666657</v>
      </c>
      <c r="E267" s="23">
        <v>29</v>
      </c>
    </row>
    <row r="268" spans="1:5" ht="18" x14ac:dyDescent="0.25">
      <c r="A268" s="22" t="s">
        <v>1084</v>
      </c>
      <c r="B268" s="22" t="s">
        <v>1086</v>
      </c>
      <c r="C268" s="4">
        <v>46602.333333333343</v>
      </c>
      <c r="D268" s="4">
        <v>46602.666666666657</v>
      </c>
      <c r="E268" s="23">
        <v>29</v>
      </c>
    </row>
    <row r="269" spans="1:5" ht="18" x14ac:dyDescent="0.25">
      <c r="A269" s="22" t="s">
        <v>1096</v>
      </c>
      <c r="B269" s="22" t="s">
        <v>2375</v>
      </c>
      <c r="C269" s="4">
        <v>46600.333333333343</v>
      </c>
      <c r="D269" s="4">
        <v>46604.666666666657</v>
      </c>
      <c r="E269" s="23">
        <v>26</v>
      </c>
    </row>
    <row r="270" spans="1:5" ht="18" x14ac:dyDescent="0.25">
      <c r="A270" s="22" t="s">
        <v>1091</v>
      </c>
      <c r="B270" s="22" t="s">
        <v>1095</v>
      </c>
      <c r="C270" s="4">
        <v>46606.333333333343</v>
      </c>
      <c r="D270" s="4">
        <v>46606.666666666657</v>
      </c>
      <c r="E270" s="23">
        <v>26</v>
      </c>
    </row>
    <row r="271" spans="1:5" ht="18" x14ac:dyDescent="0.25">
      <c r="A271" s="22" t="s">
        <v>1101</v>
      </c>
      <c r="B271" s="22" t="s">
        <v>2376</v>
      </c>
      <c r="C271" s="4">
        <v>46600.333333333343</v>
      </c>
      <c r="D271" s="4">
        <v>46604.666666666657</v>
      </c>
      <c r="E271" s="23">
        <v>26</v>
      </c>
    </row>
    <row r="272" spans="1:5" ht="18" x14ac:dyDescent="0.25">
      <c r="A272" s="22" t="s">
        <v>1098</v>
      </c>
      <c r="B272" s="22" t="s">
        <v>1100</v>
      </c>
      <c r="C272" s="4">
        <v>46606.333333333343</v>
      </c>
      <c r="D272" s="4">
        <v>46606.666666666657</v>
      </c>
      <c r="E272" s="23">
        <v>26</v>
      </c>
    </row>
    <row r="273" spans="1:5" ht="18" x14ac:dyDescent="0.25">
      <c r="A273" s="22" t="s">
        <v>1106</v>
      </c>
      <c r="B273" s="22" t="s">
        <v>2377</v>
      </c>
      <c r="C273" s="4">
        <v>46600.333333333343</v>
      </c>
      <c r="D273" s="4">
        <v>46606.666666666657</v>
      </c>
      <c r="E273" s="23">
        <v>45</v>
      </c>
    </row>
    <row r="274" spans="1:5" ht="18" x14ac:dyDescent="0.25">
      <c r="A274" s="22" t="s">
        <v>1103</v>
      </c>
      <c r="B274" s="22" t="s">
        <v>1105</v>
      </c>
      <c r="C274" s="4">
        <v>46607.333333333343</v>
      </c>
      <c r="D274" s="4">
        <v>46607.666666666657</v>
      </c>
      <c r="E274" s="23">
        <v>45</v>
      </c>
    </row>
    <row r="275" spans="1:5" ht="18" x14ac:dyDescent="0.25">
      <c r="A275" s="22" t="s">
        <v>1113</v>
      </c>
      <c r="B275" s="22" t="s">
        <v>2378</v>
      </c>
      <c r="C275" s="4">
        <v>46600.333333333343</v>
      </c>
      <c r="D275" s="4">
        <v>46604.666666666657</v>
      </c>
      <c r="E275" s="23">
        <v>46</v>
      </c>
    </row>
    <row r="276" spans="1:5" ht="18" x14ac:dyDescent="0.25">
      <c r="A276" s="22" t="s">
        <v>1110</v>
      </c>
      <c r="B276" s="22" t="s">
        <v>1112</v>
      </c>
      <c r="C276" s="4">
        <v>46606.333333333343</v>
      </c>
      <c r="D276" s="4">
        <v>46606.666666666657</v>
      </c>
      <c r="E276" s="23">
        <v>46</v>
      </c>
    </row>
    <row r="277" spans="1:5" ht="18" x14ac:dyDescent="0.25">
      <c r="A277" s="22" t="s">
        <v>1120</v>
      </c>
      <c r="B277" s="22" t="s">
        <v>2379</v>
      </c>
      <c r="C277" s="4">
        <v>46600.333333333343</v>
      </c>
      <c r="D277" s="4">
        <v>46602.666666666657</v>
      </c>
      <c r="E277" s="23">
        <v>48</v>
      </c>
    </row>
    <row r="278" spans="1:5" ht="18" x14ac:dyDescent="0.25">
      <c r="A278" s="22" t="s">
        <v>1117</v>
      </c>
      <c r="B278" s="22" t="s">
        <v>1119</v>
      </c>
      <c r="C278" s="4">
        <v>46603.333333333343</v>
      </c>
      <c r="D278" s="4">
        <v>46603.666666666657</v>
      </c>
      <c r="E278" s="23">
        <v>48</v>
      </c>
    </row>
    <row r="279" spans="1:5" ht="18" x14ac:dyDescent="0.25">
      <c r="A279" s="22" t="s">
        <v>1089</v>
      </c>
      <c r="B279" s="22" t="s">
        <v>2380</v>
      </c>
      <c r="C279" s="4">
        <v>46607.333333333343</v>
      </c>
      <c r="D279" s="4">
        <v>46609.666666666657</v>
      </c>
      <c r="E279" s="23">
        <v>26</v>
      </c>
    </row>
    <row r="280" spans="1:5" ht="18" x14ac:dyDescent="0.25">
      <c r="A280" s="22" t="s">
        <v>1122</v>
      </c>
      <c r="B280" s="22" t="s">
        <v>1124</v>
      </c>
      <c r="C280" s="4">
        <v>46610.333333333343</v>
      </c>
      <c r="D280" s="4">
        <v>46610.666666666657</v>
      </c>
      <c r="E280" s="23">
        <v>26</v>
      </c>
    </row>
    <row r="281" spans="1:5" ht="18" x14ac:dyDescent="0.25">
      <c r="A281" s="22" t="s">
        <v>1125</v>
      </c>
      <c r="B281" s="22" t="s">
        <v>2381</v>
      </c>
      <c r="C281" s="4">
        <v>46611.333333333343</v>
      </c>
      <c r="D281" s="4">
        <v>46620.666666666657</v>
      </c>
      <c r="E281" s="23">
        <v>26</v>
      </c>
    </row>
    <row r="282" spans="1:5" ht="18" x14ac:dyDescent="0.25">
      <c r="A282" s="22" t="s">
        <v>1127</v>
      </c>
      <c r="B282" s="22" t="s">
        <v>1129</v>
      </c>
      <c r="C282" s="4">
        <v>46621.333333333343</v>
      </c>
      <c r="D282" s="4">
        <v>46621.666666666657</v>
      </c>
      <c r="E282" s="23">
        <v>28</v>
      </c>
    </row>
    <row r="283" spans="1:5" ht="18" x14ac:dyDescent="0.25">
      <c r="A283" s="22" t="s">
        <v>1135</v>
      </c>
      <c r="B283" s="22" t="s">
        <v>2382</v>
      </c>
      <c r="C283" s="4">
        <v>46622.333333333343</v>
      </c>
      <c r="D283" s="4">
        <v>46624.666666666657</v>
      </c>
      <c r="E283" s="23">
        <v>33</v>
      </c>
    </row>
    <row r="284" spans="1:5" ht="18" x14ac:dyDescent="0.25">
      <c r="A284" s="22" t="s">
        <v>1132</v>
      </c>
      <c r="B284" s="22" t="s">
        <v>1134</v>
      </c>
      <c r="C284" s="4">
        <v>46625.333333333343</v>
      </c>
      <c r="D284" s="4">
        <v>46625.666666666657</v>
      </c>
      <c r="E284" s="23">
        <v>33</v>
      </c>
    </row>
    <row r="285" spans="1:5" ht="18" x14ac:dyDescent="0.25">
      <c r="A285" s="22" t="s">
        <v>1142</v>
      </c>
      <c r="B285" s="22" t="s">
        <v>2383</v>
      </c>
      <c r="C285" s="4">
        <v>46622.333333333343</v>
      </c>
      <c r="D285" s="4">
        <v>46625.666666666657</v>
      </c>
      <c r="E285" s="23">
        <v>28</v>
      </c>
    </row>
    <row r="286" spans="1:5" ht="18" x14ac:dyDescent="0.25">
      <c r="A286" s="22" t="s">
        <v>1139</v>
      </c>
      <c r="B286" s="22" t="s">
        <v>1141</v>
      </c>
      <c r="C286" s="4">
        <v>46627.333333333343</v>
      </c>
      <c r="D286" s="4">
        <v>46627.666666666657</v>
      </c>
      <c r="E286" s="23">
        <v>28</v>
      </c>
    </row>
    <row r="287" spans="1:5" ht="18" x14ac:dyDescent="0.25">
      <c r="A287" s="22" t="s">
        <v>1108</v>
      </c>
      <c r="B287" s="22" t="s">
        <v>2384</v>
      </c>
      <c r="C287" s="4">
        <v>46628.333333333343</v>
      </c>
      <c r="D287" s="4">
        <v>46629.666666666657</v>
      </c>
      <c r="E287" s="23">
        <v>28</v>
      </c>
    </row>
    <row r="288" spans="1:5" ht="18" x14ac:dyDescent="0.25">
      <c r="A288" s="22" t="s">
        <v>1146</v>
      </c>
      <c r="B288" s="22" t="s">
        <v>1148</v>
      </c>
      <c r="C288" s="4">
        <v>46630.333333333343</v>
      </c>
      <c r="D288" s="4">
        <v>46630.666666666657</v>
      </c>
      <c r="E288" s="23">
        <v>28</v>
      </c>
    </row>
    <row r="289" spans="1:5" ht="18" x14ac:dyDescent="0.25">
      <c r="A289" s="22" t="s">
        <v>1149</v>
      </c>
      <c r="B289" s="22" t="s">
        <v>2385</v>
      </c>
      <c r="C289" s="4">
        <v>46631.333333333343</v>
      </c>
      <c r="D289" s="4">
        <v>46637.666666666657</v>
      </c>
      <c r="E289" s="23">
        <v>28</v>
      </c>
    </row>
    <row r="290" spans="1:5" ht="18" x14ac:dyDescent="0.25">
      <c r="A290" s="22" t="s">
        <v>1151</v>
      </c>
      <c r="B290" s="22" t="s">
        <v>1153</v>
      </c>
      <c r="C290" s="4">
        <v>46638.333333333343</v>
      </c>
      <c r="D290" s="4">
        <v>46638.666666666657</v>
      </c>
      <c r="E290" s="23">
        <v>29</v>
      </c>
    </row>
    <row r="291" spans="1:5" ht="18" x14ac:dyDescent="0.25">
      <c r="A291" s="22" t="s">
        <v>1159</v>
      </c>
      <c r="B291" s="22" t="s">
        <v>2386</v>
      </c>
      <c r="C291" s="4">
        <v>46627.333333333343</v>
      </c>
      <c r="D291" s="4">
        <v>46632.666666666657</v>
      </c>
      <c r="E291" s="23">
        <v>43</v>
      </c>
    </row>
    <row r="292" spans="1:5" ht="18" x14ac:dyDescent="0.25">
      <c r="A292" s="22" t="s">
        <v>1156</v>
      </c>
      <c r="B292" s="22" t="s">
        <v>1158</v>
      </c>
      <c r="C292" s="4">
        <v>46634.333333333343</v>
      </c>
      <c r="D292" s="4">
        <v>46634.666666666657</v>
      </c>
      <c r="E292" s="23">
        <v>46</v>
      </c>
    </row>
    <row r="293" spans="1:5" ht="18" x14ac:dyDescent="0.25">
      <c r="A293" s="22" t="s">
        <v>1166</v>
      </c>
      <c r="B293" s="22" t="s">
        <v>2387</v>
      </c>
      <c r="C293" s="4">
        <v>46627.333333333343</v>
      </c>
      <c r="D293" s="4">
        <v>46635.666666666657</v>
      </c>
      <c r="E293" s="23">
        <v>33</v>
      </c>
    </row>
    <row r="294" spans="1:5" ht="18" x14ac:dyDescent="0.25">
      <c r="A294" s="22" t="s">
        <v>1163</v>
      </c>
      <c r="B294" s="22" t="s">
        <v>1165</v>
      </c>
      <c r="C294" s="4">
        <v>46636.333333333343</v>
      </c>
      <c r="D294" s="4">
        <v>46636.666666666657</v>
      </c>
      <c r="E294" s="23">
        <v>36</v>
      </c>
    </row>
    <row r="295" spans="1:5" ht="18" x14ac:dyDescent="0.25">
      <c r="A295" s="22" t="s">
        <v>1173</v>
      </c>
      <c r="B295" s="22" t="s">
        <v>2388</v>
      </c>
      <c r="C295" s="4">
        <v>46622.333333333343</v>
      </c>
      <c r="D295" s="4">
        <v>46625.666666666657</v>
      </c>
      <c r="E295" s="23">
        <v>39</v>
      </c>
    </row>
    <row r="296" spans="1:5" ht="18" x14ac:dyDescent="0.25">
      <c r="A296" s="22" t="s">
        <v>1170</v>
      </c>
      <c r="B296" s="22" t="s">
        <v>1172</v>
      </c>
      <c r="C296" s="4">
        <v>46627.333333333343</v>
      </c>
      <c r="D296" s="4">
        <v>46627.666666666657</v>
      </c>
      <c r="E296" s="23">
        <v>39</v>
      </c>
    </row>
    <row r="297" spans="1:5" ht="18" x14ac:dyDescent="0.25">
      <c r="A297" s="22" t="s">
        <v>1154</v>
      </c>
      <c r="B297" s="22" t="s">
        <v>2389</v>
      </c>
      <c r="C297" s="4">
        <v>46639.333333333343</v>
      </c>
      <c r="D297" s="4">
        <v>46643.666666666657</v>
      </c>
      <c r="E297" s="23">
        <v>29</v>
      </c>
    </row>
    <row r="298" spans="1:5" ht="18" x14ac:dyDescent="0.25">
      <c r="A298" s="22" t="s">
        <v>1175</v>
      </c>
      <c r="B298" s="22" t="s">
        <v>1177</v>
      </c>
      <c r="C298" s="4">
        <v>46644.333333333343</v>
      </c>
      <c r="D298" s="4">
        <v>46644.666666666657</v>
      </c>
      <c r="E298" s="23">
        <v>29</v>
      </c>
    </row>
    <row r="299" spans="1:5" ht="18" x14ac:dyDescent="0.25">
      <c r="A299" s="22" t="s">
        <v>1178</v>
      </c>
      <c r="B299" s="22" t="s">
        <v>2390</v>
      </c>
      <c r="C299" s="4">
        <v>46645.333333333343</v>
      </c>
      <c r="D299" s="4">
        <v>46650.666666666657</v>
      </c>
      <c r="E299" s="23">
        <v>29</v>
      </c>
    </row>
    <row r="300" spans="1:5" ht="18" x14ac:dyDescent="0.25">
      <c r="A300" s="22" t="s">
        <v>1180</v>
      </c>
      <c r="B300" s="22" t="s">
        <v>1182</v>
      </c>
      <c r="C300" s="4">
        <v>46651.333333333343</v>
      </c>
      <c r="D300" s="4">
        <v>46651.666666666657</v>
      </c>
      <c r="E300" s="23">
        <v>31</v>
      </c>
    </row>
    <row r="301" spans="1:5" ht="18" x14ac:dyDescent="0.25">
      <c r="A301" s="22" t="s">
        <v>1188</v>
      </c>
      <c r="B301" s="22" t="s">
        <v>2391</v>
      </c>
      <c r="C301" s="4">
        <v>46652.333333333343</v>
      </c>
      <c r="D301" s="4">
        <v>46656.666666666657</v>
      </c>
      <c r="E301" s="23">
        <v>35</v>
      </c>
    </row>
    <row r="302" spans="1:5" ht="18" x14ac:dyDescent="0.25">
      <c r="A302" s="22" t="s">
        <v>1185</v>
      </c>
      <c r="B302" s="22" t="s">
        <v>1187</v>
      </c>
      <c r="C302" s="4">
        <v>46657.333333333343</v>
      </c>
      <c r="D302" s="4">
        <v>46657.666666666657</v>
      </c>
      <c r="E302" s="23">
        <v>38</v>
      </c>
    </row>
    <row r="303" spans="1:5" ht="18" x14ac:dyDescent="0.25">
      <c r="A303" s="22" t="s">
        <v>1161</v>
      </c>
      <c r="B303" s="22" t="s">
        <v>2392</v>
      </c>
      <c r="C303" s="4">
        <v>46637.333333333343</v>
      </c>
      <c r="D303" s="4">
        <v>46639.666666666657</v>
      </c>
      <c r="E303" s="23">
        <v>44</v>
      </c>
    </row>
    <row r="304" spans="1:5" ht="18" x14ac:dyDescent="0.25">
      <c r="A304" s="22" t="s">
        <v>1190</v>
      </c>
      <c r="B304" s="22" t="s">
        <v>1194</v>
      </c>
      <c r="C304" s="4">
        <v>46641.333333333343</v>
      </c>
      <c r="D304" s="4">
        <v>46641.666666666657</v>
      </c>
      <c r="E304" s="23">
        <v>47</v>
      </c>
    </row>
    <row r="305" spans="1:5" ht="18" x14ac:dyDescent="0.25">
      <c r="A305" s="22" t="s">
        <v>1198</v>
      </c>
      <c r="B305" s="22" t="s">
        <v>2393</v>
      </c>
      <c r="C305" s="4">
        <v>46652.333333333343</v>
      </c>
      <c r="D305" s="4">
        <v>46656.666666666657</v>
      </c>
      <c r="E305" s="23">
        <v>31</v>
      </c>
    </row>
    <row r="306" spans="1:5" ht="18" x14ac:dyDescent="0.25">
      <c r="A306" s="22" t="s">
        <v>1195</v>
      </c>
      <c r="B306" s="22" t="s">
        <v>1197</v>
      </c>
      <c r="C306" s="4">
        <v>46657.333333333343</v>
      </c>
      <c r="D306" s="4">
        <v>46657.666666666657</v>
      </c>
      <c r="E306" s="23">
        <v>34</v>
      </c>
    </row>
    <row r="307" spans="1:5" ht="18" x14ac:dyDescent="0.25">
      <c r="A307" s="22" t="s">
        <v>1203</v>
      </c>
      <c r="B307" s="22" t="s">
        <v>2394</v>
      </c>
      <c r="C307" s="4">
        <v>46628.333333333343</v>
      </c>
      <c r="D307" s="4">
        <v>46629.666666666657</v>
      </c>
      <c r="E307" s="23">
        <v>54</v>
      </c>
    </row>
    <row r="308" spans="1:5" ht="18" x14ac:dyDescent="0.25">
      <c r="A308" s="22" t="s">
        <v>1200</v>
      </c>
      <c r="B308" s="22" t="s">
        <v>1202</v>
      </c>
      <c r="C308" s="4">
        <v>46630.333333333343</v>
      </c>
      <c r="D308" s="4">
        <v>46630.666666666657</v>
      </c>
      <c r="E308" s="23">
        <v>56</v>
      </c>
    </row>
    <row r="309" spans="1:5" ht="18" x14ac:dyDescent="0.25">
      <c r="A309" s="22" t="s">
        <v>1210</v>
      </c>
      <c r="B309" s="22" t="s">
        <v>2395</v>
      </c>
      <c r="C309" s="4">
        <v>46627.333333333343</v>
      </c>
      <c r="D309" s="4">
        <v>46637.666666666657</v>
      </c>
      <c r="E309" s="23">
        <v>0</v>
      </c>
    </row>
    <row r="310" spans="1:5" ht="18" x14ac:dyDescent="0.25">
      <c r="A310" s="22" t="s">
        <v>1205</v>
      </c>
      <c r="B310" s="22" t="s">
        <v>1209</v>
      </c>
      <c r="C310" s="4">
        <v>46638.333333333343</v>
      </c>
      <c r="D310" s="4">
        <v>46638.666666666657</v>
      </c>
      <c r="E310" s="23">
        <v>0</v>
      </c>
    </row>
    <row r="311" spans="1:5" ht="18" x14ac:dyDescent="0.25">
      <c r="A311" s="22" t="s">
        <v>1217</v>
      </c>
      <c r="B311" s="22" t="s">
        <v>2396</v>
      </c>
      <c r="C311" s="4">
        <v>46639.333333333343</v>
      </c>
      <c r="D311" s="4">
        <v>46641.666666666657</v>
      </c>
      <c r="E311" s="23">
        <v>3</v>
      </c>
    </row>
    <row r="312" spans="1:5" ht="18" x14ac:dyDescent="0.25">
      <c r="A312" s="22" t="s">
        <v>1214</v>
      </c>
      <c r="B312" s="22" t="s">
        <v>1216</v>
      </c>
      <c r="C312" s="4">
        <v>46642.333333333343</v>
      </c>
      <c r="D312" s="4">
        <v>46642.666666666657</v>
      </c>
      <c r="E312" s="23">
        <v>3</v>
      </c>
    </row>
    <row r="313" spans="1:5" ht="18" x14ac:dyDescent="0.25">
      <c r="A313" s="22" t="s">
        <v>1226</v>
      </c>
      <c r="B313" s="22" t="s">
        <v>2397</v>
      </c>
      <c r="C313" s="4">
        <v>46639.333333333343</v>
      </c>
      <c r="D313" s="4">
        <v>46644.666666666657</v>
      </c>
      <c r="E313" s="23">
        <v>0</v>
      </c>
    </row>
    <row r="314" spans="1:5" ht="18" x14ac:dyDescent="0.25">
      <c r="A314" s="22" t="s">
        <v>1221</v>
      </c>
      <c r="B314" s="22" t="s">
        <v>1225</v>
      </c>
      <c r="C314" s="4">
        <v>46645.333333333343</v>
      </c>
      <c r="D314" s="4">
        <v>46645.666666666657</v>
      </c>
      <c r="E314" s="23">
        <v>0</v>
      </c>
    </row>
    <row r="315" spans="1:5" ht="18" x14ac:dyDescent="0.25">
      <c r="A315" s="22" t="s">
        <v>1231</v>
      </c>
      <c r="B315" s="22" t="s">
        <v>2398</v>
      </c>
      <c r="C315" s="4">
        <v>46639.333333333343</v>
      </c>
      <c r="D315" s="4">
        <v>46644.666666666657</v>
      </c>
      <c r="E315" s="23">
        <v>0</v>
      </c>
    </row>
    <row r="316" spans="1:5" ht="18" x14ac:dyDescent="0.25">
      <c r="A316" s="22" t="s">
        <v>1228</v>
      </c>
      <c r="B316" s="22" t="s">
        <v>1230</v>
      </c>
      <c r="C316" s="4">
        <v>46645.333333333343</v>
      </c>
      <c r="D316" s="4">
        <v>46645.666666666657</v>
      </c>
      <c r="E316" s="23">
        <v>0</v>
      </c>
    </row>
    <row r="317" spans="1:5" ht="18" x14ac:dyDescent="0.25">
      <c r="A317" s="22" t="s">
        <v>1236</v>
      </c>
      <c r="B317" s="22" t="s">
        <v>2399</v>
      </c>
      <c r="C317" s="4">
        <v>46639.333333333343</v>
      </c>
      <c r="D317" s="4">
        <v>46645.666666666657</v>
      </c>
      <c r="E317" s="23">
        <v>17</v>
      </c>
    </row>
    <row r="318" spans="1:5" ht="18" x14ac:dyDescent="0.25">
      <c r="A318" s="22" t="s">
        <v>1233</v>
      </c>
      <c r="B318" s="22" t="s">
        <v>1235</v>
      </c>
      <c r="C318" s="4">
        <v>46646.333333333343</v>
      </c>
      <c r="D318" s="4">
        <v>46646.666666666657</v>
      </c>
      <c r="E318" s="23">
        <v>17</v>
      </c>
    </row>
    <row r="319" spans="1:5" ht="18" x14ac:dyDescent="0.25">
      <c r="A319" s="22" t="s">
        <v>1243</v>
      </c>
      <c r="B319" s="22" t="s">
        <v>2400</v>
      </c>
      <c r="C319" s="4">
        <v>46639.333333333343</v>
      </c>
      <c r="D319" s="4">
        <v>46644.666666666657</v>
      </c>
      <c r="E319" s="23">
        <v>18</v>
      </c>
    </row>
    <row r="320" spans="1:5" ht="18" x14ac:dyDescent="0.25">
      <c r="A320" s="22" t="s">
        <v>1240</v>
      </c>
      <c r="B320" s="22" t="s">
        <v>1242</v>
      </c>
      <c r="C320" s="4">
        <v>46645.333333333343</v>
      </c>
      <c r="D320" s="4">
        <v>46645.666666666657</v>
      </c>
      <c r="E320" s="23">
        <v>18</v>
      </c>
    </row>
    <row r="321" spans="1:5" ht="18" x14ac:dyDescent="0.25">
      <c r="A321" s="22" t="s">
        <v>1250</v>
      </c>
      <c r="B321" s="22" t="s">
        <v>2401</v>
      </c>
      <c r="C321" s="4">
        <v>46639.333333333343</v>
      </c>
      <c r="D321" s="4">
        <v>46642.666666666657</v>
      </c>
      <c r="E321" s="23">
        <v>20</v>
      </c>
    </row>
    <row r="322" spans="1:5" ht="18" x14ac:dyDescent="0.25">
      <c r="A322" s="22" t="s">
        <v>1247</v>
      </c>
      <c r="B322" s="22" t="s">
        <v>1249</v>
      </c>
      <c r="C322" s="4">
        <v>46643.333333333343</v>
      </c>
      <c r="D322" s="4">
        <v>46643.666666666657</v>
      </c>
      <c r="E322" s="23">
        <v>20</v>
      </c>
    </row>
    <row r="323" spans="1:5" ht="18" x14ac:dyDescent="0.25">
      <c r="A323" s="22" t="s">
        <v>1219</v>
      </c>
      <c r="B323" s="22" t="s">
        <v>2402</v>
      </c>
      <c r="C323" s="4">
        <v>46646.333333333343</v>
      </c>
      <c r="D323" s="4">
        <v>46649.666666666657</v>
      </c>
      <c r="E323" s="23">
        <v>0</v>
      </c>
    </row>
    <row r="324" spans="1:5" ht="18" x14ac:dyDescent="0.25">
      <c r="A324" s="22" t="s">
        <v>1252</v>
      </c>
      <c r="B324" s="22" t="s">
        <v>1254</v>
      </c>
      <c r="C324" s="4">
        <v>46650.333333333343</v>
      </c>
      <c r="D324" s="4">
        <v>46650.666666666657</v>
      </c>
      <c r="E324" s="23">
        <v>0</v>
      </c>
    </row>
    <row r="325" spans="1:5" ht="18" x14ac:dyDescent="0.25">
      <c r="A325" s="22" t="s">
        <v>1255</v>
      </c>
      <c r="B325" s="22" t="s">
        <v>2403</v>
      </c>
      <c r="C325" s="4">
        <v>46651.333333333343</v>
      </c>
      <c r="D325" s="4">
        <v>46660.666666666657</v>
      </c>
      <c r="E325" s="23">
        <v>0</v>
      </c>
    </row>
    <row r="326" spans="1:5" ht="18" x14ac:dyDescent="0.25">
      <c r="A326" s="22" t="s">
        <v>1257</v>
      </c>
      <c r="B326" s="22" t="s">
        <v>1259</v>
      </c>
      <c r="C326" s="4">
        <v>46662.333333333343</v>
      </c>
      <c r="D326" s="4">
        <v>46662.666666666657</v>
      </c>
      <c r="E326" s="23">
        <v>0</v>
      </c>
    </row>
    <row r="327" spans="1:5" ht="18" x14ac:dyDescent="0.25">
      <c r="A327" s="22" t="s">
        <v>1265</v>
      </c>
      <c r="B327" s="22" t="s">
        <v>2404</v>
      </c>
      <c r="C327" s="4">
        <v>46663.333333333343</v>
      </c>
      <c r="D327" s="4">
        <v>46665.666666666657</v>
      </c>
      <c r="E327" s="23">
        <v>7</v>
      </c>
    </row>
    <row r="328" spans="1:5" ht="18" x14ac:dyDescent="0.25">
      <c r="A328" s="22" t="s">
        <v>1262</v>
      </c>
      <c r="B328" s="22" t="s">
        <v>1264</v>
      </c>
      <c r="C328" s="4">
        <v>46666.333333333343</v>
      </c>
      <c r="D328" s="4">
        <v>46666.666666666657</v>
      </c>
      <c r="E328" s="23">
        <v>7</v>
      </c>
    </row>
    <row r="329" spans="1:5" ht="18" x14ac:dyDescent="0.25">
      <c r="A329" s="22" t="s">
        <v>1272</v>
      </c>
      <c r="B329" s="22" t="s">
        <v>2405</v>
      </c>
      <c r="C329" s="4">
        <v>46663.333333333343</v>
      </c>
      <c r="D329" s="4">
        <v>46666.666666666657</v>
      </c>
      <c r="E329" s="23">
        <v>0</v>
      </c>
    </row>
    <row r="330" spans="1:5" ht="18" x14ac:dyDescent="0.25">
      <c r="A330" s="22" t="s">
        <v>1269</v>
      </c>
      <c r="B330" s="22" t="s">
        <v>1271</v>
      </c>
      <c r="C330" s="4">
        <v>46667.333333333343</v>
      </c>
      <c r="D330" s="4">
        <v>46667.666666666657</v>
      </c>
      <c r="E330" s="23">
        <v>0</v>
      </c>
    </row>
    <row r="331" spans="1:5" ht="18" x14ac:dyDescent="0.25">
      <c r="A331" s="22" t="s">
        <v>1238</v>
      </c>
      <c r="B331" s="22" t="s">
        <v>2406</v>
      </c>
      <c r="C331" s="4">
        <v>46669.333333333343</v>
      </c>
      <c r="D331" s="4">
        <v>46670.666666666657</v>
      </c>
      <c r="E331" s="23">
        <v>0</v>
      </c>
    </row>
    <row r="332" spans="1:5" ht="18" x14ac:dyDescent="0.25">
      <c r="A332" s="22" t="s">
        <v>1276</v>
      </c>
      <c r="B332" s="22" t="s">
        <v>1278</v>
      </c>
      <c r="C332" s="4">
        <v>46671.333333333343</v>
      </c>
      <c r="D332" s="4">
        <v>46671.666666666657</v>
      </c>
      <c r="E332" s="23">
        <v>0</v>
      </c>
    </row>
    <row r="333" spans="1:5" ht="18" x14ac:dyDescent="0.25">
      <c r="A333" s="22" t="s">
        <v>1279</v>
      </c>
      <c r="B333" s="22" t="s">
        <v>2407</v>
      </c>
      <c r="C333" s="4">
        <v>46672.333333333343</v>
      </c>
      <c r="D333" s="4">
        <v>46678.666666666657</v>
      </c>
      <c r="E333" s="23">
        <v>0</v>
      </c>
    </row>
    <row r="334" spans="1:5" ht="18" x14ac:dyDescent="0.25">
      <c r="A334" s="22" t="s">
        <v>1281</v>
      </c>
      <c r="B334" s="22" t="s">
        <v>1283</v>
      </c>
      <c r="C334" s="4">
        <v>46679.333333333343</v>
      </c>
      <c r="D334" s="4">
        <v>46679.666666666657</v>
      </c>
      <c r="E334" s="23">
        <v>0</v>
      </c>
    </row>
    <row r="335" spans="1:5" ht="18" x14ac:dyDescent="0.25">
      <c r="A335" s="22" t="s">
        <v>1289</v>
      </c>
      <c r="B335" s="22" t="s">
        <v>2408</v>
      </c>
      <c r="C335" s="4">
        <v>46667.333333333343</v>
      </c>
      <c r="D335" s="4">
        <v>46673.666666666657</v>
      </c>
      <c r="E335" s="23">
        <v>15</v>
      </c>
    </row>
    <row r="336" spans="1:5" ht="18" x14ac:dyDescent="0.25">
      <c r="A336" s="22" t="s">
        <v>1286</v>
      </c>
      <c r="B336" s="22" t="s">
        <v>1288</v>
      </c>
      <c r="C336" s="4">
        <v>46674.333333333343</v>
      </c>
      <c r="D336" s="4">
        <v>46674.666666666657</v>
      </c>
      <c r="E336" s="23">
        <v>15</v>
      </c>
    </row>
    <row r="337" spans="1:5" ht="18" x14ac:dyDescent="0.25">
      <c r="A337" s="22" t="s">
        <v>1296</v>
      </c>
      <c r="B337" s="22" t="s">
        <v>2409</v>
      </c>
      <c r="C337" s="4">
        <v>46667.333333333343</v>
      </c>
      <c r="D337" s="4">
        <v>46676.666666666657</v>
      </c>
      <c r="E337" s="23">
        <v>7</v>
      </c>
    </row>
    <row r="338" spans="1:5" ht="18" x14ac:dyDescent="0.25">
      <c r="A338" s="22" t="s">
        <v>1293</v>
      </c>
      <c r="B338" s="22" t="s">
        <v>1295</v>
      </c>
      <c r="C338" s="4">
        <v>46677.333333333343</v>
      </c>
      <c r="D338" s="4">
        <v>46677.666666666657</v>
      </c>
      <c r="E338" s="23">
        <v>7</v>
      </c>
    </row>
    <row r="339" spans="1:5" ht="18" x14ac:dyDescent="0.25">
      <c r="A339" s="22" t="s">
        <v>1303</v>
      </c>
      <c r="B339" s="22" t="s">
        <v>2410</v>
      </c>
      <c r="C339" s="4">
        <v>46663.333333333343</v>
      </c>
      <c r="D339" s="4">
        <v>46666.666666666657</v>
      </c>
      <c r="E339" s="23">
        <v>10</v>
      </c>
    </row>
    <row r="340" spans="1:5" ht="18" x14ac:dyDescent="0.25">
      <c r="A340" s="22" t="s">
        <v>1300</v>
      </c>
      <c r="B340" s="22" t="s">
        <v>1302</v>
      </c>
      <c r="C340" s="4">
        <v>46667.333333333343</v>
      </c>
      <c r="D340" s="4">
        <v>46667.666666666657</v>
      </c>
      <c r="E340" s="23">
        <v>10</v>
      </c>
    </row>
    <row r="341" spans="1:5" ht="18" x14ac:dyDescent="0.25">
      <c r="A341" s="22" t="s">
        <v>1284</v>
      </c>
      <c r="B341" s="22" t="s">
        <v>2411</v>
      </c>
      <c r="C341" s="4">
        <v>46680.333333333343</v>
      </c>
      <c r="D341" s="4">
        <v>46684.666666666657</v>
      </c>
      <c r="E341" s="23">
        <v>0</v>
      </c>
    </row>
    <row r="342" spans="1:5" ht="18" x14ac:dyDescent="0.25">
      <c r="A342" s="22" t="s">
        <v>1305</v>
      </c>
      <c r="B342" s="22" t="s">
        <v>1307</v>
      </c>
      <c r="C342" s="4">
        <v>46685.333333333343</v>
      </c>
      <c r="D342" s="4">
        <v>46685.666666666657</v>
      </c>
      <c r="E342" s="23">
        <v>0</v>
      </c>
    </row>
    <row r="343" spans="1:5" ht="18" x14ac:dyDescent="0.25">
      <c r="A343" s="22" t="s">
        <v>1308</v>
      </c>
      <c r="B343" s="22" t="s">
        <v>2412</v>
      </c>
      <c r="C343" s="4">
        <v>46686.333333333343</v>
      </c>
      <c r="D343" s="4">
        <v>46691.666666666657</v>
      </c>
      <c r="E343" s="23">
        <v>0</v>
      </c>
    </row>
    <row r="344" spans="1:5" ht="18" x14ac:dyDescent="0.25">
      <c r="A344" s="22" t="s">
        <v>1310</v>
      </c>
      <c r="B344" s="22" t="s">
        <v>1312</v>
      </c>
      <c r="C344" s="4">
        <v>46692.333333333343</v>
      </c>
      <c r="D344" s="4">
        <v>46692.666666666657</v>
      </c>
      <c r="E344" s="23">
        <v>0</v>
      </c>
    </row>
    <row r="345" spans="1:5" ht="18" x14ac:dyDescent="0.25">
      <c r="A345" s="22" t="s">
        <v>1318</v>
      </c>
      <c r="B345" s="22" t="s">
        <v>2413</v>
      </c>
      <c r="C345" s="4">
        <v>46693.333333333343</v>
      </c>
      <c r="D345" s="4">
        <v>46695.666666666657</v>
      </c>
      <c r="E345" s="23">
        <v>4</v>
      </c>
    </row>
    <row r="346" spans="1:5" ht="18" x14ac:dyDescent="0.25">
      <c r="A346" s="22" t="s">
        <v>1315</v>
      </c>
      <c r="B346" s="22" t="s">
        <v>1317</v>
      </c>
      <c r="C346" s="4">
        <v>46697.333333333343</v>
      </c>
      <c r="D346" s="4">
        <v>46697.666666666657</v>
      </c>
      <c r="E346" s="23">
        <v>4</v>
      </c>
    </row>
    <row r="347" spans="1:5" ht="18" x14ac:dyDescent="0.25">
      <c r="A347" s="22" t="s">
        <v>1291</v>
      </c>
      <c r="B347" s="22" t="s">
        <v>2414</v>
      </c>
      <c r="C347" s="4">
        <v>46678.333333333343</v>
      </c>
      <c r="D347" s="4">
        <v>46680.666666666657</v>
      </c>
      <c r="E347" s="23">
        <v>13</v>
      </c>
    </row>
    <row r="348" spans="1:5" ht="18" x14ac:dyDescent="0.25">
      <c r="A348" s="22" t="s">
        <v>1320</v>
      </c>
      <c r="B348" s="22" t="s">
        <v>1324</v>
      </c>
      <c r="C348" s="4">
        <v>46681.333333333343</v>
      </c>
      <c r="D348" s="4">
        <v>46681.666666666657</v>
      </c>
      <c r="E348" s="23">
        <v>13</v>
      </c>
    </row>
    <row r="349" spans="1:5" ht="18" x14ac:dyDescent="0.25">
      <c r="A349" s="22" t="s">
        <v>1328</v>
      </c>
      <c r="B349" s="22" t="s">
        <v>2415</v>
      </c>
      <c r="C349" s="4">
        <v>46693.333333333343</v>
      </c>
      <c r="D349" s="4">
        <v>46695.666666666657</v>
      </c>
      <c r="E349" s="23">
        <v>0</v>
      </c>
    </row>
    <row r="350" spans="1:5" ht="18" x14ac:dyDescent="0.25">
      <c r="A350" s="22" t="s">
        <v>1325</v>
      </c>
      <c r="B350" s="22" t="s">
        <v>1327</v>
      </c>
      <c r="C350" s="4">
        <v>46697.333333333343</v>
      </c>
      <c r="D350" s="4">
        <v>46697.666666666657</v>
      </c>
      <c r="E350" s="23">
        <v>0</v>
      </c>
    </row>
    <row r="351" spans="1:5" ht="18" x14ac:dyDescent="0.25">
      <c r="A351" s="22" t="s">
        <v>1333</v>
      </c>
      <c r="B351" s="22" t="s">
        <v>2416</v>
      </c>
      <c r="C351" s="4">
        <v>46669.333333333343</v>
      </c>
      <c r="D351" s="4">
        <v>46670.666666666657</v>
      </c>
      <c r="E351" s="23">
        <v>22</v>
      </c>
    </row>
    <row r="352" spans="1:5" ht="18" x14ac:dyDescent="0.25">
      <c r="A352" s="22" t="s">
        <v>1330</v>
      </c>
      <c r="B352" s="22" t="s">
        <v>1332</v>
      </c>
      <c r="C352" s="4">
        <v>46671.333333333343</v>
      </c>
      <c r="D352" s="4">
        <v>46671.666666666657</v>
      </c>
      <c r="E352" s="23">
        <v>22</v>
      </c>
    </row>
    <row r="353" spans="1:5" ht="18" x14ac:dyDescent="0.25">
      <c r="A353" s="22" t="s">
        <v>1344</v>
      </c>
      <c r="B353" s="22" t="s">
        <v>2417</v>
      </c>
      <c r="C353" s="4">
        <v>46627.333333333343</v>
      </c>
      <c r="D353" s="4">
        <v>46630.666666666657</v>
      </c>
      <c r="E353" s="23">
        <v>25</v>
      </c>
    </row>
    <row r="354" spans="1:5" ht="18" x14ac:dyDescent="0.25">
      <c r="A354" s="22" t="s">
        <v>1335</v>
      </c>
      <c r="B354" s="22" t="s">
        <v>1339</v>
      </c>
      <c r="C354" s="4">
        <v>46631.333333333343</v>
      </c>
      <c r="D354" s="4">
        <v>46631.666666666657</v>
      </c>
      <c r="E354" s="23">
        <v>25</v>
      </c>
    </row>
    <row r="355" spans="1:5" ht="18" x14ac:dyDescent="0.25">
      <c r="A355" s="22" t="s">
        <v>1346</v>
      </c>
      <c r="B355" s="22" t="s">
        <v>2418</v>
      </c>
      <c r="C355" s="4">
        <v>46632.333333333343</v>
      </c>
      <c r="D355" s="4">
        <v>46635.666666666657</v>
      </c>
      <c r="E355" s="23">
        <v>25</v>
      </c>
    </row>
    <row r="356" spans="1:5" ht="18" x14ac:dyDescent="0.25">
      <c r="A356" s="22" t="s">
        <v>1348</v>
      </c>
      <c r="B356" s="22" t="s">
        <v>1350</v>
      </c>
      <c r="C356" s="4">
        <v>46636.333333333343</v>
      </c>
      <c r="D356" s="4">
        <v>46636.666666666657</v>
      </c>
      <c r="E356" s="23">
        <v>25</v>
      </c>
    </row>
    <row r="357" spans="1:5" ht="18" x14ac:dyDescent="0.25">
      <c r="A357" s="22" t="s">
        <v>1355</v>
      </c>
      <c r="B357" s="22" t="s">
        <v>2419</v>
      </c>
      <c r="C357" s="4">
        <v>46637.333333333343</v>
      </c>
      <c r="D357" s="4">
        <v>46641.666666666657</v>
      </c>
      <c r="E357" s="23">
        <v>25</v>
      </c>
    </row>
    <row r="358" spans="1:5" ht="18" x14ac:dyDescent="0.25">
      <c r="A358" s="22" t="s">
        <v>1357</v>
      </c>
      <c r="B358" s="22" t="s">
        <v>1359</v>
      </c>
      <c r="C358" s="4">
        <v>46642.333333333343</v>
      </c>
      <c r="D358" s="4">
        <v>46642.666666666657</v>
      </c>
      <c r="E358" s="23">
        <v>25</v>
      </c>
    </row>
    <row r="359" spans="1:5" ht="18" x14ac:dyDescent="0.25">
      <c r="A359" s="22" t="s">
        <v>1373</v>
      </c>
      <c r="B359" s="22" t="s">
        <v>2420</v>
      </c>
      <c r="C359" s="4">
        <v>46643.333333333343</v>
      </c>
      <c r="D359" s="4">
        <v>46644.666666666657</v>
      </c>
      <c r="E359" s="23">
        <v>37</v>
      </c>
    </row>
    <row r="360" spans="1:5" ht="18" x14ac:dyDescent="0.25">
      <c r="A360" s="22" t="s">
        <v>1366</v>
      </c>
      <c r="B360" s="22" t="s">
        <v>1368</v>
      </c>
      <c r="C360" s="4">
        <v>46645.333333333343</v>
      </c>
      <c r="D360" s="4">
        <v>46645.666666666657</v>
      </c>
      <c r="E360" s="23">
        <v>37</v>
      </c>
    </row>
    <row r="361" spans="1:5" ht="18" x14ac:dyDescent="0.25">
      <c r="A361" s="22" t="s">
        <v>2421</v>
      </c>
      <c r="B361" s="22" t="s">
        <v>2422</v>
      </c>
      <c r="C361" s="4">
        <v>46646.333333333343</v>
      </c>
      <c r="D361" s="4">
        <v>46650.666666666657</v>
      </c>
      <c r="E361" s="23">
        <v>43</v>
      </c>
    </row>
    <row r="362" spans="1:5" ht="18" x14ac:dyDescent="0.25">
      <c r="A362" s="22" t="s">
        <v>1384</v>
      </c>
      <c r="B362" s="22" t="s">
        <v>2423</v>
      </c>
      <c r="C362" s="4">
        <v>46646.333333333343</v>
      </c>
      <c r="D362" s="4">
        <v>46649.666666666657</v>
      </c>
      <c r="E362" s="23">
        <v>39</v>
      </c>
    </row>
    <row r="363" spans="1:5" ht="18" x14ac:dyDescent="0.25">
      <c r="A363" s="22" t="s">
        <v>1377</v>
      </c>
      <c r="B363" s="22" t="s">
        <v>1379</v>
      </c>
      <c r="C363" s="4">
        <v>46650.333333333343</v>
      </c>
      <c r="D363" s="4">
        <v>46650.666666666657</v>
      </c>
      <c r="E363" s="23">
        <v>39</v>
      </c>
    </row>
    <row r="364" spans="1:5" ht="18" x14ac:dyDescent="0.25">
      <c r="A364" s="22" t="s">
        <v>1393</v>
      </c>
      <c r="B364" s="22" t="s">
        <v>2424</v>
      </c>
      <c r="C364" s="4">
        <v>46646.333333333343</v>
      </c>
      <c r="D364" s="4">
        <v>46651.666666666657</v>
      </c>
      <c r="E364" s="23">
        <v>37</v>
      </c>
    </row>
    <row r="365" spans="1:5" ht="18" x14ac:dyDescent="0.25">
      <c r="A365" s="22" t="s">
        <v>1386</v>
      </c>
      <c r="B365" s="22" t="s">
        <v>1388</v>
      </c>
      <c r="C365" s="4">
        <v>46652.333333333343</v>
      </c>
      <c r="D365" s="4">
        <v>46652.666666666657</v>
      </c>
      <c r="E365" s="23">
        <v>37</v>
      </c>
    </row>
    <row r="366" spans="1:5" ht="18" x14ac:dyDescent="0.25">
      <c r="A366" s="22" t="s">
        <v>1404</v>
      </c>
      <c r="B366" s="22" t="s">
        <v>2425</v>
      </c>
      <c r="C366" s="4">
        <v>46443.333333333343</v>
      </c>
      <c r="D366" s="4">
        <v>46446.666666666657</v>
      </c>
      <c r="E366" s="23">
        <v>204</v>
      </c>
    </row>
    <row r="367" spans="1:5" ht="18" x14ac:dyDescent="0.25">
      <c r="A367" s="22" t="s">
        <v>1395</v>
      </c>
      <c r="B367" s="22" t="s">
        <v>1399</v>
      </c>
      <c r="C367" s="4">
        <v>46447.333333333343</v>
      </c>
      <c r="D367" s="4">
        <v>46447.666666666657</v>
      </c>
      <c r="E367" s="23">
        <v>204</v>
      </c>
    </row>
    <row r="368" spans="1:5" ht="18" x14ac:dyDescent="0.25">
      <c r="A368" s="22" t="s">
        <v>1413</v>
      </c>
      <c r="B368" s="22" t="s">
        <v>2426</v>
      </c>
      <c r="C368" s="4">
        <v>46646.333333333343</v>
      </c>
      <c r="D368" s="4">
        <v>46656.666666666657</v>
      </c>
      <c r="E368" s="23">
        <v>30</v>
      </c>
    </row>
    <row r="369" spans="1:5" ht="18" x14ac:dyDescent="0.25">
      <c r="A369" s="22" t="s">
        <v>1406</v>
      </c>
      <c r="B369" s="22" t="s">
        <v>1408</v>
      </c>
      <c r="C369" s="4">
        <v>46657.333333333343</v>
      </c>
      <c r="D369" s="4">
        <v>46657.666666666657</v>
      </c>
      <c r="E369" s="23">
        <v>30</v>
      </c>
    </row>
    <row r="370" spans="1:5" ht="18" x14ac:dyDescent="0.25">
      <c r="A370" s="22" t="s">
        <v>1415</v>
      </c>
      <c r="B370" s="22" t="s">
        <v>2427</v>
      </c>
      <c r="C370" s="4">
        <v>46658.333333333343</v>
      </c>
      <c r="D370" s="4">
        <v>46660.666666666657</v>
      </c>
      <c r="E370" s="23">
        <v>30</v>
      </c>
    </row>
    <row r="371" spans="1:5" ht="18" x14ac:dyDescent="0.25">
      <c r="A371" s="22" t="s">
        <v>1417</v>
      </c>
      <c r="B371" s="22" t="s">
        <v>1419</v>
      </c>
      <c r="C371" s="4">
        <v>46662.333333333343</v>
      </c>
      <c r="D371" s="4">
        <v>46662.666666666657</v>
      </c>
      <c r="E371" s="23">
        <v>30</v>
      </c>
    </row>
    <row r="372" spans="1:5" ht="18" x14ac:dyDescent="0.25">
      <c r="A372" s="22" t="s">
        <v>1431</v>
      </c>
      <c r="B372" s="22" t="s">
        <v>2428</v>
      </c>
      <c r="C372" s="4">
        <v>46669.333333333343</v>
      </c>
      <c r="D372" s="4">
        <v>46672.666666666657</v>
      </c>
      <c r="E372" s="23">
        <v>20</v>
      </c>
    </row>
    <row r="373" spans="1:5" ht="18" x14ac:dyDescent="0.25">
      <c r="A373" s="22" t="s">
        <v>1424</v>
      </c>
      <c r="B373" s="22" t="s">
        <v>1426</v>
      </c>
      <c r="C373" s="4">
        <v>46673.333333333343</v>
      </c>
      <c r="D373" s="4">
        <v>46673.666666666657</v>
      </c>
      <c r="E373" s="23">
        <v>20</v>
      </c>
    </row>
    <row r="374" spans="1:5" ht="18" x14ac:dyDescent="0.25">
      <c r="A374" s="22" t="s">
        <v>1441</v>
      </c>
      <c r="B374" s="22" t="s">
        <v>2429</v>
      </c>
      <c r="C374" s="4">
        <v>46627.333333333343</v>
      </c>
      <c r="D374" s="4">
        <v>46649.666666666657</v>
      </c>
      <c r="E374" s="23">
        <v>39</v>
      </c>
    </row>
    <row r="375" spans="1:5" ht="18" x14ac:dyDescent="0.25">
      <c r="A375" s="22" t="s">
        <v>1433</v>
      </c>
      <c r="B375" s="22" t="s">
        <v>1435</v>
      </c>
      <c r="C375" s="4">
        <v>46650.333333333343</v>
      </c>
      <c r="D375" s="4">
        <v>46650.666666666657</v>
      </c>
      <c r="E375" s="23">
        <v>39</v>
      </c>
    </row>
    <row r="376" spans="1:5" ht="18" x14ac:dyDescent="0.25">
      <c r="A376" s="22" t="s">
        <v>1452</v>
      </c>
      <c r="B376" s="22" t="s">
        <v>2430</v>
      </c>
      <c r="C376" s="4">
        <v>46432.333333333343</v>
      </c>
      <c r="D376" s="4">
        <v>46449.666666666657</v>
      </c>
      <c r="E376" s="23">
        <v>205</v>
      </c>
    </row>
    <row r="377" spans="1:5" ht="18" x14ac:dyDescent="0.25">
      <c r="A377" s="22" t="s">
        <v>1443</v>
      </c>
      <c r="B377" s="22" t="s">
        <v>1447</v>
      </c>
      <c r="C377" s="4">
        <v>46450.333333333343</v>
      </c>
      <c r="D377" s="4">
        <v>46450.666666666657</v>
      </c>
      <c r="E377" s="23">
        <v>205</v>
      </c>
    </row>
    <row r="378" spans="1:5" ht="18" x14ac:dyDescent="0.25">
      <c r="A378" s="22" t="s">
        <v>1461</v>
      </c>
      <c r="B378" s="22" t="s">
        <v>2431</v>
      </c>
      <c r="C378" s="4">
        <v>46432.333333333343</v>
      </c>
      <c r="D378" s="4">
        <v>46435.666666666657</v>
      </c>
      <c r="E378" s="23">
        <v>175</v>
      </c>
    </row>
    <row r="379" spans="1:5" ht="18" x14ac:dyDescent="0.25">
      <c r="A379" s="22" t="s">
        <v>1454</v>
      </c>
      <c r="B379" s="22" t="s">
        <v>1456</v>
      </c>
      <c r="C379" s="4">
        <v>46436.333333333343</v>
      </c>
      <c r="D379" s="4">
        <v>46436.666666666657</v>
      </c>
      <c r="E379" s="23">
        <v>175</v>
      </c>
    </row>
    <row r="380" spans="1:5" ht="18" x14ac:dyDescent="0.25">
      <c r="A380" s="22" t="s">
        <v>1463</v>
      </c>
      <c r="B380" s="22" t="s">
        <v>2432</v>
      </c>
      <c r="C380" s="4">
        <v>46438.333333333343</v>
      </c>
      <c r="D380" s="4">
        <v>46445.666666666657</v>
      </c>
      <c r="E380" s="23">
        <v>175</v>
      </c>
    </row>
    <row r="381" spans="1:5" ht="18" x14ac:dyDescent="0.25">
      <c r="A381" s="22" t="s">
        <v>1465</v>
      </c>
      <c r="B381" s="22" t="s">
        <v>1467</v>
      </c>
      <c r="C381" s="4">
        <v>46446.333333333343</v>
      </c>
      <c r="D381" s="4">
        <v>46446.666666666657</v>
      </c>
      <c r="E381" s="23">
        <v>175</v>
      </c>
    </row>
    <row r="382" spans="1:5" ht="18" x14ac:dyDescent="0.25">
      <c r="A382" s="22" t="s">
        <v>1472</v>
      </c>
      <c r="B382" s="22" t="s">
        <v>2433</v>
      </c>
      <c r="C382" s="4">
        <v>46447.333333333343</v>
      </c>
      <c r="D382" s="4">
        <v>46453.666666666657</v>
      </c>
      <c r="E382" s="23">
        <v>175</v>
      </c>
    </row>
    <row r="383" spans="1:5" ht="18" x14ac:dyDescent="0.25">
      <c r="A383" s="22" t="s">
        <v>1474</v>
      </c>
      <c r="B383" s="22" t="s">
        <v>1476</v>
      </c>
      <c r="C383" s="4">
        <v>46454.333333333343</v>
      </c>
      <c r="D383" s="4">
        <v>46454.666666666657</v>
      </c>
      <c r="E383" s="23">
        <v>175</v>
      </c>
    </row>
    <row r="384" spans="1:5" ht="18" x14ac:dyDescent="0.25">
      <c r="A384" s="22" t="s">
        <v>1481</v>
      </c>
      <c r="B384" s="22" t="s">
        <v>2434</v>
      </c>
      <c r="C384" s="4">
        <v>46460.333333333343</v>
      </c>
      <c r="D384" s="4">
        <v>46461.666666666657</v>
      </c>
      <c r="E384" s="23">
        <v>175</v>
      </c>
    </row>
    <row r="385" spans="1:5" ht="18" x14ac:dyDescent="0.25">
      <c r="A385" s="22" t="s">
        <v>1483</v>
      </c>
      <c r="B385" s="22" t="s">
        <v>1485</v>
      </c>
      <c r="C385" s="4">
        <v>46462.333333333343</v>
      </c>
      <c r="D385" s="4">
        <v>46462.666666666657</v>
      </c>
      <c r="E385" s="23">
        <v>175</v>
      </c>
    </row>
    <row r="386" spans="1:5" ht="18" x14ac:dyDescent="0.25">
      <c r="A386" s="22" t="s">
        <v>1490</v>
      </c>
      <c r="B386" s="22" t="s">
        <v>2435</v>
      </c>
      <c r="C386" s="4">
        <v>46463.333333333343</v>
      </c>
      <c r="D386" s="4">
        <v>46466.666666666657</v>
      </c>
      <c r="E386" s="23">
        <v>175</v>
      </c>
    </row>
    <row r="387" spans="1:5" ht="18" x14ac:dyDescent="0.25">
      <c r="A387" s="22" t="s">
        <v>1492</v>
      </c>
      <c r="B387" s="22" t="s">
        <v>1494</v>
      </c>
      <c r="C387" s="4">
        <v>46467.333333333343</v>
      </c>
      <c r="D387" s="4">
        <v>46467.666666666657</v>
      </c>
      <c r="E387" s="23">
        <v>175</v>
      </c>
    </row>
    <row r="388" spans="1:5" ht="18" x14ac:dyDescent="0.25">
      <c r="A388" s="22" t="s">
        <v>1507</v>
      </c>
      <c r="B388" s="22" t="s">
        <v>2436</v>
      </c>
      <c r="C388" s="4">
        <v>46468.333333333343</v>
      </c>
      <c r="D388" s="4">
        <v>46473.666666666657</v>
      </c>
      <c r="E388" s="23">
        <v>175</v>
      </c>
    </row>
    <row r="389" spans="1:5" ht="18" x14ac:dyDescent="0.25">
      <c r="A389" s="22" t="s">
        <v>1500</v>
      </c>
      <c r="B389" s="22" t="s">
        <v>1502</v>
      </c>
      <c r="C389" s="4">
        <v>46474.333333333343</v>
      </c>
      <c r="D389" s="4">
        <v>46474.666666666657</v>
      </c>
      <c r="E389" s="23">
        <v>175</v>
      </c>
    </row>
    <row r="390" spans="1:5" ht="18" x14ac:dyDescent="0.25">
      <c r="A390" s="22" t="s">
        <v>1518</v>
      </c>
      <c r="B390" s="22" t="s">
        <v>2437</v>
      </c>
      <c r="C390" s="4">
        <v>46468.333333333343</v>
      </c>
      <c r="D390" s="4">
        <v>46473.666666666657</v>
      </c>
      <c r="E390" s="23">
        <v>175</v>
      </c>
    </row>
    <row r="391" spans="1:5" ht="18" x14ac:dyDescent="0.25">
      <c r="A391" s="22" t="s">
        <v>1511</v>
      </c>
      <c r="B391" s="22" t="s">
        <v>1513</v>
      </c>
      <c r="C391" s="4">
        <v>46474.333333333343</v>
      </c>
      <c r="D391" s="4">
        <v>46474.666666666657</v>
      </c>
      <c r="E391" s="23">
        <v>175</v>
      </c>
    </row>
    <row r="392" spans="1:5" ht="18" x14ac:dyDescent="0.25">
      <c r="A392" s="22" t="s">
        <v>1529</v>
      </c>
      <c r="B392" s="22" t="s">
        <v>2438</v>
      </c>
      <c r="C392" s="4">
        <v>46475.333333333343</v>
      </c>
      <c r="D392" s="4">
        <v>46480.666666666657</v>
      </c>
      <c r="E392" s="23">
        <v>179</v>
      </c>
    </row>
    <row r="393" spans="1:5" ht="18" x14ac:dyDescent="0.25">
      <c r="A393" s="22" t="s">
        <v>1522</v>
      </c>
      <c r="B393" s="22" t="s">
        <v>1524</v>
      </c>
      <c r="C393" s="4">
        <v>46481.333333333343</v>
      </c>
      <c r="D393" s="4">
        <v>46481.666666666657</v>
      </c>
      <c r="E393" s="23">
        <v>179</v>
      </c>
    </row>
    <row r="394" spans="1:5" ht="18" x14ac:dyDescent="0.25">
      <c r="A394" s="22" t="s">
        <v>1538</v>
      </c>
      <c r="B394" s="22" t="s">
        <v>2439</v>
      </c>
      <c r="C394" s="4">
        <v>46475.333333333343</v>
      </c>
      <c r="D394" s="4">
        <v>46477.666666666657</v>
      </c>
      <c r="E394" s="23">
        <v>181</v>
      </c>
    </row>
    <row r="395" spans="1:5" ht="18" x14ac:dyDescent="0.25">
      <c r="A395" s="22" t="s">
        <v>1531</v>
      </c>
      <c r="B395" s="22" t="s">
        <v>1533</v>
      </c>
      <c r="C395" s="4">
        <v>46478.333333333343</v>
      </c>
      <c r="D395" s="4">
        <v>46478.666666666657</v>
      </c>
      <c r="E395" s="23">
        <v>181</v>
      </c>
    </row>
    <row r="396" spans="1:5" ht="18" x14ac:dyDescent="0.25">
      <c r="A396" s="22" t="s">
        <v>1509</v>
      </c>
      <c r="B396" s="22" t="s">
        <v>2440</v>
      </c>
      <c r="C396" s="4">
        <v>46475.333333333343</v>
      </c>
      <c r="D396" s="4">
        <v>46478.666666666657</v>
      </c>
      <c r="E396" s="23">
        <v>175</v>
      </c>
    </row>
    <row r="397" spans="1:5" ht="18" x14ac:dyDescent="0.25">
      <c r="A397" s="22" t="s">
        <v>1540</v>
      </c>
      <c r="B397" s="22" t="s">
        <v>1542</v>
      </c>
      <c r="C397" s="4">
        <v>46480.333333333343</v>
      </c>
      <c r="D397" s="4">
        <v>46480.666666666657</v>
      </c>
      <c r="E397" s="23">
        <v>175</v>
      </c>
    </row>
    <row r="398" spans="1:5" ht="18" x14ac:dyDescent="0.25">
      <c r="A398" s="22" t="s">
        <v>1558</v>
      </c>
      <c r="B398" s="22" t="s">
        <v>2441</v>
      </c>
      <c r="C398" s="4">
        <v>46481.333333333343</v>
      </c>
      <c r="D398" s="4">
        <v>46489.666666666657</v>
      </c>
      <c r="E398" s="23">
        <v>175</v>
      </c>
    </row>
    <row r="399" spans="1:5" ht="18" x14ac:dyDescent="0.25">
      <c r="A399" s="22" t="s">
        <v>1551</v>
      </c>
      <c r="B399" s="22" t="s">
        <v>1553</v>
      </c>
      <c r="C399" s="4">
        <v>46490.333333333343</v>
      </c>
      <c r="D399" s="4">
        <v>46490.666666666657</v>
      </c>
      <c r="E399" s="23">
        <v>175</v>
      </c>
    </row>
    <row r="400" spans="1:5" ht="18" x14ac:dyDescent="0.25">
      <c r="A400" s="22" t="s">
        <v>1567</v>
      </c>
      <c r="B400" s="22" t="s">
        <v>2442</v>
      </c>
      <c r="C400" s="4">
        <v>46481.333333333343</v>
      </c>
      <c r="D400" s="4">
        <v>46484.666666666657</v>
      </c>
      <c r="E400" s="23">
        <v>179</v>
      </c>
    </row>
    <row r="401" spans="1:5" ht="18" x14ac:dyDescent="0.25">
      <c r="A401" s="22" t="s">
        <v>1560</v>
      </c>
      <c r="B401" s="22" t="s">
        <v>1562</v>
      </c>
      <c r="C401" s="4">
        <v>46485.333333333343</v>
      </c>
      <c r="D401" s="4">
        <v>46485.666666666657</v>
      </c>
      <c r="E401" s="23">
        <v>179</v>
      </c>
    </row>
    <row r="402" spans="1:5" ht="18" x14ac:dyDescent="0.25">
      <c r="A402" s="22" t="s">
        <v>1576</v>
      </c>
      <c r="B402" s="22" t="s">
        <v>2443</v>
      </c>
      <c r="C402" s="4">
        <v>46643.333333333343</v>
      </c>
      <c r="D402" s="4">
        <v>46660.666666666657</v>
      </c>
      <c r="E402" s="23">
        <v>25</v>
      </c>
    </row>
    <row r="403" spans="1:5" ht="18" x14ac:dyDescent="0.25">
      <c r="A403" s="22" t="s">
        <v>1569</v>
      </c>
      <c r="B403" s="22" t="s">
        <v>1571</v>
      </c>
      <c r="C403" s="4">
        <v>46662.333333333343</v>
      </c>
      <c r="D403" s="4">
        <v>46662.666666666657</v>
      </c>
      <c r="E403" s="23">
        <v>25</v>
      </c>
    </row>
    <row r="404" spans="1:5" ht="18" x14ac:dyDescent="0.25">
      <c r="A404" s="22" t="s">
        <v>1587</v>
      </c>
      <c r="B404" s="22" t="s">
        <v>2444</v>
      </c>
      <c r="C404" s="4">
        <v>46639.333333333343</v>
      </c>
      <c r="D404" s="4">
        <v>46648.666666666657</v>
      </c>
      <c r="E404" s="23">
        <v>44</v>
      </c>
    </row>
    <row r="405" spans="1:5" ht="18" x14ac:dyDescent="0.25">
      <c r="A405" s="22" t="s">
        <v>1580</v>
      </c>
      <c r="B405" s="22" t="s">
        <v>1582</v>
      </c>
      <c r="C405" s="4">
        <v>46649.333333333343</v>
      </c>
      <c r="D405" s="4">
        <v>46649.666666666657</v>
      </c>
      <c r="E405" s="23">
        <v>44</v>
      </c>
    </row>
    <row r="406" spans="1:5" ht="18" x14ac:dyDescent="0.25">
      <c r="A406" s="22" t="s">
        <v>1578</v>
      </c>
      <c r="B406" s="22" t="s">
        <v>2445</v>
      </c>
      <c r="C406" s="4">
        <v>46663.333333333343</v>
      </c>
      <c r="D406" s="4">
        <v>46671.666666666657</v>
      </c>
      <c r="E406" s="23">
        <v>25</v>
      </c>
    </row>
    <row r="407" spans="1:5" ht="18" x14ac:dyDescent="0.25">
      <c r="A407" s="22" t="s">
        <v>1589</v>
      </c>
      <c r="B407" s="22" t="s">
        <v>1591</v>
      </c>
      <c r="C407" s="4">
        <v>46672.333333333343</v>
      </c>
      <c r="D407" s="4">
        <v>46672.666666666657</v>
      </c>
      <c r="E407" s="23">
        <v>25</v>
      </c>
    </row>
    <row r="408" spans="1:5" ht="18" x14ac:dyDescent="0.25">
      <c r="A408" s="22" t="s">
        <v>1603</v>
      </c>
      <c r="B408" s="22" t="s">
        <v>2446</v>
      </c>
      <c r="C408" s="4">
        <v>46678.333333333343</v>
      </c>
      <c r="D408" s="4">
        <v>46681.666666666657</v>
      </c>
      <c r="E408" s="23">
        <v>16</v>
      </c>
    </row>
    <row r="409" spans="1:5" ht="18" x14ac:dyDescent="0.25">
      <c r="A409" s="22" t="s">
        <v>1596</v>
      </c>
      <c r="B409" s="22" t="s">
        <v>1598</v>
      </c>
      <c r="C409" s="4">
        <v>46683.333333333343</v>
      </c>
      <c r="D409" s="4">
        <v>46683.666666666657</v>
      </c>
      <c r="E409" s="23">
        <v>16</v>
      </c>
    </row>
    <row r="410" spans="1:5" ht="18" x14ac:dyDescent="0.25">
      <c r="A410" s="22" t="s">
        <v>925</v>
      </c>
      <c r="B410" s="22" t="s">
        <v>2447</v>
      </c>
      <c r="C410" s="4">
        <v>46698.333333333343</v>
      </c>
      <c r="D410" s="4">
        <v>46708.666666666657</v>
      </c>
      <c r="E410" s="23">
        <v>0</v>
      </c>
    </row>
    <row r="411" spans="1:5" ht="18" x14ac:dyDescent="0.25">
      <c r="A411" s="22" t="s">
        <v>1605</v>
      </c>
      <c r="B411" s="22" t="s">
        <v>1609</v>
      </c>
      <c r="C411" s="4">
        <v>46709.333333333343</v>
      </c>
      <c r="D411" s="4">
        <v>46709.666666666657</v>
      </c>
      <c r="E411" s="23">
        <v>0</v>
      </c>
    </row>
    <row r="412" spans="1:5" ht="18" x14ac:dyDescent="0.25">
      <c r="A412" s="22" t="s">
        <v>1618</v>
      </c>
      <c r="B412" s="22" t="s">
        <v>1620</v>
      </c>
      <c r="C412" s="4">
        <v>46709.333333333343</v>
      </c>
      <c r="D412" s="4">
        <v>46709.666666666657</v>
      </c>
      <c r="E412" s="23">
        <v>0</v>
      </c>
    </row>
    <row r="413" spans="1:5" ht="18" x14ac:dyDescent="0.25">
      <c r="A413" s="22" t="s">
        <v>1625</v>
      </c>
      <c r="B413" s="22" t="s">
        <v>1627</v>
      </c>
      <c r="C413" s="4">
        <v>46709.333333333343</v>
      </c>
      <c r="D413" s="4">
        <v>46709.666666666657</v>
      </c>
      <c r="E413" s="23">
        <v>0</v>
      </c>
    </row>
    <row r="414" spans="1:5" ht="18" x14ac:dyDescent="0.25">
      <c r="A414" s="22" t="s">
        <v>1631</v>
      </c>
      <c r="B414" s="22" t="s">
        <v>1633</v>
      </c>
      <c r="C414" s="4">
        <v>46709.333333333343</v>
      </c>
      <c r="D414" s="4">
        <v>46709.666666666657</v>
      </c>
      <c r="E414" s="23">
        <v>0</v>
      </c>
    </row>
    <row r="415" spans="1:5" ht="18" x14ac:dyDescent="0.25">
      <c r="A415" s="22" t="s">
        <v>1638</v>
      </c>
      <c r="B415" s="22" t="s">
        <v>1640</v>
      </c>
      <c r="C415" s="4">
        <v>46709.333333333343</v>
      </c>
      <c r="D415" s="4">
        <v>46709.666666666657</v>
      </c>
      <c r="E415" s="23">
        <v>0</v>
      </c>
    </row>
    <row r="416" spans="1:5" ht="18" x14ac:dyDescent="0.25">
      <c r="A416" s="22" t="s">
        <v>1645</v>
      </c>
      <c r="B416" s="22" t="s">
        <v>1647</v>
      </c>
      <c r="C416" s="4">
        <v>46709.333333333343</v>
      </c>
      <c r="D416" s="4">
        <v>46709.666666666657</v>
      </c>
      <c r="E416" s="23">
        <v>0</v>
      </c>
    </row>
    <row r="417" spans="1:5" ht="18" x14ac:dyDescent="0.25">
      <c r="A417" s="22" t="s">
        <v>914</v>
      </c>
      <c r="B417" s="22" t="s">
        <v>2448</v>
      </c>
      <c r="C417" s="4">
        <v>46698.333333333343</v>
      </c>
      <c r="D417" s="4">
        <v>46704.666666666657</v>
      </c>
      <c r="E417" s="23">
        <v>4</v>
      </c>
    </row>
    <row r="418" spans="1:5" ht="18" x14ac:dyDescent="0.25">
      <c r="A418" s="22" t="s">
        <v>1651</v>
      </c>
      <c r="B418" s="22" t="s">
        <v>1653</v>
      </c>
      <c r="C418" s="4">
        <v>46705.333333333343</v>
      </c>
      <c r="D418" s="4">
        <v>46705.666666666657</v>
      </c>
      <c r="E418" s="23">
        <v>4</v>
      </c>
    </row>
    <row r="419" spans="1:5" ht="18" x14ac:dyDescent="0.25">
      <c r="A419" s="22" t="s">
        <v>1616</v>
      </c>
      <c r="B419" s="22" t="s">
        <v>2449</v>
      </c>
      <c r="C419" s="4">
        <v>46711.333333333343</v>
      </c>
      <c r="D419" s="4">
        <v>46715.666666666657</v>
      </c>
      <c r="E419" s="23">
        <v>0</v>
      </c>
    </row>
    <row r="420" spans="1:5" ht="18" x14ac:dyDescent="0.25">
      <c r="A420" s="22" t="s">
        <v>1658</v>
      </c>
      <c r="B420" s="22" t="s">
        <v>1660</v>
      </c>
      <c r="C420" s="4">
        <v>46716.333333333343</v>
      </c>
      <c r="D420" s="4">
        <v>46716.666666666657</v>
      </c>
      <c r="E420" s="23">
        <v>0</v>
      </c>
    </row>
    <row r="421" spans="1:5" ht="18" x14ac:dyDescent="0.25">
      <c r="A421" s="22" t="s">
        <v>1665</v>
      </c>
      <c r="B421" s="22" t="s">
        <v>2450</v>
      </c>
      <c r="C421" s="4">
        <v>46716.666666666657</v>
      </c>
      <c r="D421" s="4">
        <v>46716.666666666657</v>
      </c>
      <c r="E421" s="23">
        <v>0</v>
      </c>
    </row>
    <row r="422" spans="1:5" ht="18" x14ac:dyDescent="0.25">
      <c r="A422" s="22" t="s">
        <v>1674</v>
      </c>
      <c r="B422" s="22" t="s">
        <v>2451</v>
      </c>
      <c r="C422" s="4">
        <v>46718.333333333343</v>
      </c>
      <c r="D422" s="4">
        <v>47093.666666666657</v>
      </c>
      <c r="E422" s="23">
        <v>0</v>
      </c>
    </row>
    <row r="423" spans="1:5" ht="18" x14ac:dyDescent="0.25">
      <c r="A423" s="22" t="s">
        <v>1667</v>
      </c>
      <c r="B423" s="22" t="s">
        <v>1669</v>
      </c>
      <c r="C423" s="4">
        <v>47094.333333333343</v>
      </c>
      <c r="D423" s="4">
        <v>47094.666666666657</v>
      </c>
      <c r="E423" s="23">
        <v>0</v>
      </c>
    </row>
    <row r="424" spans="1:5" ht="18" x14ac:dyDescent="0.25">
      <c r="A424" s="22" t="s">
        <v>1676</v>
      </c>
      <c r="B424" s="22" t="s">
        <v>2452</v>
      </c>
      <c r="C424" s="4">
        <v>47094.666666666657</v>
      </c>
      <c r="D424" s="4">
        <v>47094.666666666657</v>
      </c>
      <c r="E424" s="23">
        <v>0</v>
      </c>
    </row>
    <row r="425" spans="1:5" ht="18" x14ac:dyDescent="0.25">
      <c r="A425" s="22" t="s">
        <v>1688</v>
      </c>
      <c r="B425" s="22" t="s">
        <v>2453</v>
      </c>
      <c r="C425" s="4">
        <v>46349.333333333343</v>
      </c>
      <c r="D425" s="4">
        <v>46365.666666666657</v>
      </c>
      <c r="E425" s="23">
        <v>289</v>
      </c>
    </row>
    <row r="426" spans="1:5" ht="18" x14ac:dyDescent="0.25">
      <c r="A426" s="22" t="s">
        <v>1678</v>
      </c>
      <c r="B426" s="22" t="s">
        <v>1682</v>
      </c>
      <c r="C426" s="4">
        <v>46366.333333333343</v>
      </c>
      <c r="D426" s="4">
        <v>46366.666666666657</v>
      </c>
      <c r="E426" s="23">
        <v>289</v>
      </c>
    </row>
    <row r="427" spans="1:5" ht="18" x14ac:dyDescent="0.25">
      <c r="A427" s="22" t="s">
        <v>1699</v>
      </c>
      <c r="B427" s="22" t="s">
        <v>2454</v>
      </c>
      <c r="C427" s="4">
        <v>46340.333333333343</v>
      </c>
      <c r="D427" s="4">
        <v>46343.666666666657</v>
      </c>
      <c r="E427" s="23">
        <v>308</v>
      </c>
    </row>
    <row r="428" spans="1:5" ht="18" x14ac:dyDescent="0.25">
      <c r="A428" s="22" t="s">
        <v>1690</v>
      </c>
      <c r="B428" s="22" t="s">
        <v>1692</v>
      </c>
      <c r="C428" s="4">
        <v>46344.333333333343</v>
      </c>
      <c r="D428" s="4">
        <v>46344.666666666657</v>
      </c>
      <c r="E428" s="23">
        <v>308</v>
      </c>
    </row>
    <row r="429" spans="1:5" ht="18" x14ac:dyDescent="0.25">
      <c r="A429" s="22" t="s">
        <v>1708</v>
      </c>
      <c r="B429" s="22" t="s">
        <v>2455</v>
      </c>
      <c r="C429" s="4">
        <v>46340.333333333343</v>
      </c>
      <c r="D429" s="4">
        <v>46343.666666666657</v>
      </c>
      <c r="E429" s="23">
        <v>308</v>
      </c>
    </row>
    <row r="430" spans="1:5" ht="18" x14ac:dyDescent="0.25">
      <c r="A430" s="22" t="s">
        <v>1701</v>
      </c>
      <c r="B430" s="22" t="s">
        <v>1703</v>
      </c>
      <c r="C430" s="4">
        <v>46344.333333333343</v>
      </c>
      <c r="D430" s="4">
        <v>46344.666666666657</v>
      </c>
      <c r="E430" s="23">
        <v>308</v>
      </c>
    </row>
    <row r="431" spans="1:5" ht="18" x14ac:dyDescent="0.25">
      <c r="A431" s="22" t="s">
        <v>1717</v>
      </c>
      <c r="B431" s="22" t="s">
        <v>2456</v>
      </c>
      <c r="C431" s="4">
        <v>46340.333333333343</v>
      </c>
      <c r="D431" s="4">
        <v>46344.666666666657</v>
      </c>
      <c r="E431" s="23">
        <v>304</v>
      </c>
    </row>
    <row r="432" spans="1:5" ht="18" x14ac:dyDescent="0.25">
      <c r="A432" s="22" t="s">
        <v>1710</v>
      </c>
      <c r="B432" s="22" t="s">
        <v>1712</v>
      </c>
      <c r="C432" s="4">
        <v>46345.333333333343</v>
      </c>
      <c r="D432" s="4">
        <v>46345.666666666657</v>
      </c>
      <c r="E432" s="23">
        <v>304</v>
      </c>
    </row>
    <row r="433" spans="1:5" ht="18" x14ac:dyDescent="0.25">
      <c r="A433" s="22" t="s">
        <v>1719</v>
      </c>
      <c r="B433" s="22" t="s">
        <v>2457</v>
      </c>
      <c r="C433" s="4">
        <v>46347.333333333343</v>
      </c>
      <c r="D433" s="4">
        <v>46348.666666666657</v>
      </c>
      <c r="E433" s="23">
        <v>304</v>
      </c>
    </row>
    <row r="434" spans="1:5" ht="18" x14ac:dyDescent="0.25">
      <c r="A434" s="22" t="s">
        <v>1721</v>
      </c>
      <c r="B434" s="22" t="s">
        <v>1723</v>
      </c>
      <c r="C434" s="4">
        <v>46349.333333333343</v>
      </c>
      <c r="D434" s="4">
        <v>46349.666666666657</v>
      </c>
      <c r="E434" s="23">
        <v>304</v>
      </c>
    </row>
    <row r="435" spans="1:5" ht="18" x14ac:dyDescent="0.25">
      <c r="A435" s="22" t="s">
        <v>1735</v>
      </c>
      <c r="B435" s="22" t="s">
        <v>2458</v>
      </c>
      <c r="C435" s="4">
        <v>46340.333333333343</v>
      </c>
      <c r="D435" s="4">
        <v>46343.666666666657</v>
      </c>
      <c r="E435" s="23">
        <v>308</v>
      </c>
    </row>
    <row r="436" spans="1:5" ht="18" x14ac:dyDescent="0.25">
      <c r="A436" s="22" t="s">
        <v>1728</v>
      </c>
      <c r="B436" s="22" t="s">
        <v>1730</v>
      </c>
      <c r="C436" s="4">
        <v>46344.333333333343</v>
      </c>
      <c r="D436" s="4">
        <v>46344.666666666657</v>
      </c>
      <c r="E436" s="23">
        <v>308</v>
      </c>
    </row>
    <row r="437" spans="1:5" ht="18" x14ac:dyDescent="0.25">
      <c r="A437" s="22" t="s">
        <v>1745</v>
      </c>
      <c r="B437" s="22" t="s">
        <v>2459</v>
      </c>
      <c r="C437" s="4">
        <v>46340.333333333343</v>
      </c>
      <c r="D437" s="4">
        <v>46350.666666666657</v>
      </c>
      <c r="E437" s="23">
        <v>302</v>
      </c>
    </row>
    <row r="438" spans="1:5" ht="18" x14ac:dyDescent="0.25">
      <c r="A438" s="22" t="s">
        <v>1737</v>
      </c>
      <c r="B438" s="22" t="s">
        <v>1739</v>
      </c>
      <c r="C438" s="4">
        <v>46351.333333333343</v>
      </c>
      <c r="D438" s="4">
        <v>46351.666666666657</v>
      </c>
      <c r="E438" s="23">
        <v>302</v>
      </c>
    </row>
    <row r="439" spans="1:5" ht="18" x14ac:dyDescent="0.25">
      <c r="A439" s="22" t="s">
        <v>1754</v>
      </c>
      <c r="B439" s="22" t="s">
        <v>2460</v>
      </c>
      <c r="C439" s="4">
        <v>46468.333333333343</v>
      </c>
      <c r="D439" s="4">
        <v>46471.666666666657</v>
      </c>
      <c r="E439" s="23">
        <v>198</v>
      </c>
    </row>
    <row r="440" spans="1:5" ht="18" x14ac:dyDescent="0.25">
      <c r="A440" s="22" t="s">
        <v>1747</v>
      </c>
      <c r="B440" s="22" t="s">
        <v>1749</v>
      </c>
      <c r="C440" s="4">
        <v>46473.333333333343</v>
      </c>
      <c r="D440" s="4">
        <v>46473.666666666657</v>
      </c>
      <c r="E440" s="23">
        <v>198</v>
      </c>
    </row>
    <row r="441" spans="1:5" ht="18" x14ac:dyDescent="0.25">
      <c r="A441" s="22" t="s">
        <v>1756</v>
      </c>
      <c r="B441" s="22" t="s">
        <v>2461</v>
      </c>
      <c r="C441" s="4">
        <v>46474.333333333343</v>
      </c>
      <c r="D441" s="4">
        <v>46474.666666666657</v>
      </c>
      <c r="E441" s="23">
        <v>198</v>
      </c>
    </row>
    <row r="442" spans="1:5" ht="18" x14ac:dyDescent="0.25">
      <c r="A442" s="22" t="s">
        <v>1758</v>
      </c>
      <c r="B442" s="22" t="s">
        <v>1760</v>
      </c>
      <c r="C442" s="4">
        <v>46475.333333333343</v>
      </c>
      <c r="D442" s="4">
        <v>46475.666666666657</v>
      </c>
      <c r="E442" s="23">
        <v>198</v>
      </c>
    </row>
    <row r="443" spans="1:5" ht="18" x14ac:dyDescent="0.25">
      <c r="A443" s="22" t="s">
        <v>1765</v>
      </c>
      <c r="B443" s="22" t="s">
        <v>2462</v>
      </c>
      <c r="C443" s="4">
        <v>46476.333333333343</v>
      </c>
      <c r="D443" s="4">
        <v>46477.666666666657</v>
      </c>
      <c r="E443" s="23">
        <v>198</v>
      </c>
    </row>
    <row r="444" spans="1:5" ht="18" x14ac:dyDescent="0.25">
      <c r="A444" s="22" t="s">
        <v>1767</v>
      </c>
      <c r="B444" s="22" t="s">
        <v>1769</v>
      </c>
      <c r="C444" s="4">
        <v>46478.333333333343</v>
      </c>
      <c r="D444" s="4">
        <v>46478.666666666657</v>
      </c>
      <c r="E444" s="23">
        <v>198</v>
      </c>
    </row>
    <row r="445" spans="1:5" ht="18" x14ac:dyDescent="0.25">
      <c r="A445" s="22" t="s">
        <v>1781</v>
      </c>
      <c r="B445" s="22" t="s">
        <v>2463</v>
      </c>
      <c r="C445" s="4">
        <v>46443.333333333343</v>
      </c>
      <c r="D445" s="4">
        <v>46447.666666666657</v>
      </c>
      <c r="E445" s="23">
        <v>220</v>
      </c>
    </row>
    <row r="446" spans="1:5" ht="18" x14ac:dyDescent="0.25">
      <c r="A446" s="22" t="s">
        <v>1774</v>
      </c>
      <c r="B446" s="22" t="s">
        <v>1776</v>
      </c>
      <c r="C446" s="4">
        <v>46448.333333333343</v>
      </c>
      <c r="D446" s="4">
        <v>46448.666666666657</v>
      </c>
      <c r="E446" s="23">
        <v>220</v>
      </c>
    </row>
    <row r="447" spans="1:5" ht="18" x14ac:dyDescent="0.25">
      <c r="A447" s="22" t="s">
        <v>1790</v>
      </c>
      <c r="B447" s="22" t="s">
        <v>2464</v>
      </c>
      <c r="C447" s="4">
        <v>46646.333333333343</v>
      </c>
      <c r="D447" s="4">
        <v>46650.666666666657</v>
      </c>
      <c r="E447" s="23">
        <v>55</v>
      </c>
    </row>
    <row r="448" spans="1:5" ht="18" x14ac:dyDescent="0.25">
      <c r="A448" s="22" t="s">
        <v>1783</v>
      </c>
      <c r="B448" s="22" t="s">
        <v>1785</v>
      </c>
      <c r="C448" s="4">
        <v>46651.333333333343</v>
      </c>
      <c r="D448" s="4">
        <v>46651.666666666657</v>
      </c>
      <c r="E448" s="23">
        <v>55</v>
      </c>
    </row>
  </sheetData>
  <autoFilter ref="A4:E448" xr:uid="{00000000-0009-0000-0000-000003000000}"/>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52976"/>
    <pageSetUpPr fitToPage="1"/>
  </sheetPr>
  <dimension ref="A1:R215"/>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12" customWidth="1"/>
    <col min="3" max="3" width="40" customWidth="1"/>
    <col min="4" max="4" width="7" customWidth="1"/>
    <col min="5" max="5" width="8" customWidth="1"/>
    <col min="6" max="6" width="10" customWidth="1"/>
    <col min="7" max="7" width="13" customWidth="1"/>
    <col min="8" max="8" width="12" customWidth="1"/>
    <col min="9" max="10" width="13" customWidth="1"/>
    <col min="11" max="11" width="16" customWidth="1"/>
    <col min="12" max="12" width="14" customWidth="1"/>
    <col min="13" max="13" width="13" customWidth="1"/>
    <col min="14" max="15" width="11" customWidth="1"/>
    <col min="16" max="16" width="18" customWidth="1"/>
    <col min="17" max="17" width="12" customWidth="1"/>
    <col min="18" max="18" width="28" customWidth="1"/>
  </cols>
  <sheetData>
    <row r="1" spans="1:18" ht="22.8" x14ac:dyDescent="0.65">
      <c r="A1" s="1" t="s">
        <v>2465</v>
      </c>
    </row>
    <row r="2" spans="1:18" ht="16.8" x14ac:dyDescent="0.5">
      <c r="A2" s="2" t="s">
        <v>2466</v>
      </c>
    </row>
    <row r="4" spans="1:18" ht="43.95" customHeight="1" x14ac:dyDescent="0.25">
      <c r="A4" s="13" t="s">
        <v>33</v>
      </c>
      <c r="B4" s="13" t="s">
        <v>34</v>
      </c>
      <c r="C4" s="13" t="s">
        <v>37</v>
      </c>
      <c r="D4" s="13" t="s">
        <v>2467</v>
      </c>
      <c r="E4" s="13" t="s">
        <v>40</v>
      </c>
      <c r="F4" s="13" t="s">
        <v>47</v>
      </c>
      <c r="G4" s="13" t="s">
        <v>52</v>
      </c>
      <c r="H4" s="13" t="s">
        <v>2468</v>
      </c>
      <c r="I4" s="13" t="s">
        <v>2469</v>
      </c>
      <c r="J4" s="13" t="s">
        <v>2470</v>
      </c>
      <c r="K4" s="13" t="s">
        <v>2471</v>
      </c>
      <c r="L4" s="13" t="s">
        <v>2472</v>
      </c>
      <c r="M4" s="13" t="s">
        <v>2473</v>
      </c>
      <c r="N4" s="13" t="s">
        <v>2474</v>
      </c>
      <c r="O4" s="13" t="s">
        <v>2475</v>
      </c>
      <c r="P4" s="13" t="s">
        <v>2476</v>
      </c>
      <c r="Q4" s="13" t="s">
        <v>2477</v>
      </c>
      <c r="R4" s="13" t="s">
        <v>2478</v>
      </c>
    </row>
    <row r="5" spans="1:18" ht="18" x14ac:dyDescent="0.25">
      <c r="A5" s="14">
        <v>1</v>
      </c>
      <c r="B5" s="14" t="s">
        <v>54</v>
      </c>
      <c r="C5" s="24" t="str">
        <f>IFERROR(INDEX(Mapping!$E:$E,MATCH(B5,Mapping!$B:$B,0)),"")</f>
        <v>استلام الموقع وفحصه IR</v>
      </c>
      <c r="D5" s="14" t="s">
        <v>2479</v>
      </c>
      <c r="E5" s="14" t="s">
        <v>59</v>
      </c>
      <c r="F5" s="15" t="str">
        <f>IFERROR(INDEX(Mapping!$O:$O,MATCH(B5,Mapping!$B:$B,0)),"")</f>
        <v>IM-008</v>
      </c>
      <c r="G5" s="16">
        <f>IFERROR(INDEX(P6_Export!$C:$C,MATCH(B5,P6_Export!$A:$A,0)),"")</f>
        <v>46329.333333333343</v>
      </c>
      <c r="H5" s="23"/>
      <c r="I5" s="4"/>
      <c r="J5" s="4"/>
      <c r="K5" s="22"/>
      <c r="L5" s="4"/>
      <c r="M5" s="6" t="str">
        <f t="shared" ref="M5:M68" si="0">IF(L5&lt;&gt;"",L5,IF(J5&lt;&gt;"",J5,""))</f>
        <v/>
      </c>
      <c r="N5" s="14" t="str">
        <f t="shared" ref="N5:N68" si="1">IF(OR(G5="",M5=""),"",IF(M5&gt;=G5,NETWORKDAYS.INTL(G5,M5,16,Hols)-1,-(NETWORKDAYS.INTL(M5,G5,16,Hols)-1)))</f>
        <v/>
      </c>
      <c r="O5" s="14" t="str">
        <f t="shared" ref="O5:O68" si="2">IF(OR(G5="",M5=""),"",INT(M5)-INT(G5))</f>
        <v/>
      </c>
      <c r="P5" s="5" t="str">
        <f t="shared" ref="P5:P68" si="3">IF(M5&lt;&gt;"",IF(AND(K5="مرفوض",L5=""),"مرفوض بانتظار إعادة الفحص","معتمد"),IF(G5="","",IF(INT(G5)&lt;DataDate,"متأخر","مخطط")))</f>
        <v>مخطط</v>
      </c>
      <c r="Q5" s="14">
        <f t="shared" ref="Q5:Q68" si="4">IF(AND(M5="",G5&lt;&gt;""),IF(INT(G5)&lt;DataDate,NETWORKDAYS.INTL(G5,DataDate,16,Hols)-1,0),0)</f>
        <v>0</v>
      </c>
      <c r="R5" s="22"/>
    </row>
    <row r="6" spans="1:18" ht="18" x14ac:dyDescent="0.25">
      <c r="A6" s="17">
        <v>2</v>
      </c>
      <c r="B6" s="17" t="s">
        <v>70</v>
      </c>
      <c r="C6" s="25" t="str">
        <f>IFERROR(INDEX(Mapping!$E:$E,MATCH(B6,Mapping!$B:$B,0)),"")</f>
        <v>استلام تجهيز الموقع IR</v>
      </c>
      <c r="D6" s="17" t="s">
        <v>2479</v>
      </c>
      <c r="E6" s="17" t="s">
        <v>73</v>
      </c>
      <c r="F6" s="19" t="str">
        <f>IFERROR(INDEX(Mapping!$O:$O,MATCH(B6,Mapping!$B:$B,0)),"")</f>
        <v>IM-001</v>
      </c>
      <c r="G6" s="20">
        <f>IFERROR(INDEX(P6_Export!$C:$C,MATCH(B6,P6_Export!$A:$A,0)),"")</f>
        <v>46342.333333333343</v>
      </c>
      <c r="H6" s="23"/>
      <c r="I6" s="4"/>
      <c r="J6" s="4"/>
      <c r="K6" s="22"/>
      <c r="L6" s="4"/>
      <c r="M6" s="26" t="str">
        <f t="shared" si="0"/>
        <v/>
      </c>
      <c r="N6" s="17" t="str">
        <f t="shared" si="1"/>
        <v/>
      </c>
      <c r="O6" s="17" t="str">
        <f t="shared" si="2"/>
        <v/>
      </c>
      <c r="P6" s="18" t="str">
        <f t="shared" si="3"/>
        <v>مخطط</v>
      </c>
      <c r="Q6" s="17">
        <f t="shared" si="4"/>
        <v>0</v>
      </c>
      <c r="R6" s="22"/>
    </row>
    <row r="7" spans="1:18" ht="18" x14ac:dyDescent="0.25">
      <c r="A7" s="14">
        <v>3</v>
      </c>
      <c r="B7" s="14" t="s">
        <v>83</v>
      </c>
      <c r="C7" s="24" t="str">
        <f>IFERROR(INDEX(Mapping!$E:$E,MATCH(B7,Mapping!$B:$B,0)),"")</f>
        <v>اعتماد الجسات وتقرير التربة IR</v>
      </c>
      <c r="D7" s="14" t="s">
        <v>2479</v>
      </c>
      <c r="E7" s="14" t="s">
        <v>59</v>
      </c>
      <c r="F7" s="15" t="str">
        <f>IFERROR(INDEX(Mapping!$O:$O,MATCH(B7,Mapping!$B:$B,0)),"")</f>
        <v>IM-009</v>
      </c>
      <c r="G7" s="16">
        <f>IFERROR(INDEX(P6_Export!$C:$C,MATCH(B7,P6_Export!$A:$A,0)),"")</f>
        <v>46344.333333333343</v>
      </c>
      <c r="H7" s="23"/>
      <c r="I7" s="4"/>
      <c r="J7" s="4"/>
      <c r="K7" s="22"/>
      <c r="L7" s="4"/>
      <c r="M7" s="6" t="str">
        <f t="shared" si="0"/>
        <v/>
      </c>
      <c r="N7" s="14" t="str">
        <f t="shared" si="1"/>
        <v/>
      </c>
      <c r="O7" s="14" t="str">
        <f t="shared" si="2"/>
        <v/>
      </c>
      <c r="P7" s="5" t="str">
        <f t="shared" si="3"/>
        <v>مخطط</v>
      </c>
      <c r="Q7" s="14">
        <f t="shared" si="4"/>
        <v>0</v>
      </c>
      <c r="R7" s="22"/>
    </row>
    <row r="8" spans="1:18" ht="36" x14ac:dyDescent="0.25">
      <c r="A8" s="17">
        <v>4</v>
      </c>
      <c r="B8" s="17" t="s">
        <v>94</v>
      </c>
      <c r="C8" s="25" t="str">
        <f>IFERROR(INDEX(Mapping!$E:$E,MATCH(B8,Mapping!$B:$B,0)),"")</f>
        <v>اعتماد المخططات التنفيذية ومواد الأعمال الكهروميكانيكية IR</v>
      </c>
      <c r="D8" s="17" t="s">
        <v>2479</v>
      </c>
      <c r="E8" s="17" t="s">
        <v>97</v>
      </c>
      <c r="F8" s="19" t="str">
        <f>IFERROR(INDEX(Mapping!$O:$O,MATCH(B8,Mapping!$B:$B,0)),"")</f>
        <v>IM-235</v>
      </c>
      <c r="G8" s="20">
        <f>IFERROR(INDEX(P6_Export!$C:$C,MATCH(B8,P6_Export!$A:$A,0)),"")</f>
        <v>46350.333333333343</v>
      </c>
      <c r="H8" s="23"/>
      <c r="I8" s="4"/>
      <c r="J8" s="4"/>
      <c r="K8" s="22"/>
      <c r="L8" s="4"/>
      <c r="M8" s="26" t="str">
        <f t="shared" si="0"/>
        <v/>
      </c>
      <c r="N8" s="17" t="str">
        <f t="shared" si="1"/>
        <v/>
      </c>
      <c r="O8" s="17" t="str">
        <f t="shared" si="2"/>
        <v/>
      </c>
      <c r="P8" s="18" t="str">
        <f t="shared" si="3"/>
        <v>مخطط</v>
      </c>
      <c r="Q8" s="17">
        <f t="shared" si="4"/>
        <v>0</v>
      </c>
      <c r="R8" s="22"/>
    </row>
    <row r="9" spans="1:18" ht="18" x14ac:dyDescent="0.25">
      <c r="A9" s="14">
        <v>5</v>
      </c>
      <c r="B9" s="14" t="s">
        <v>107</v>
      </c>
      <c r="C9" s="24" t="str">
        <f>IFERROR(INDEX(Mapping!$E:$E,MATCH(B9,Mapping!$B:$B,0)),"")</f>
        <v>اعتماد محطة الخرسانة والخلطة التصميمية IR</v>
      </c>
      <c r="D9" s="14" t="s">
        <v>2479</v>
      </c>
      <c r="E9" s="14" t="s">
        <v>110</v>
      </c>
      <c r="F9" s="15" t="str">
        <f>IFERROR(INDEX(Mapping!$O:$O,MATCH(B9,Mapping!$B:$B,0)),"")</f>
        <v>IM-030</v>
      </c>
      <c r="G9" s="16">
        <f>IFERROR(INDEX(P6_Export!$C:$C,MATCH(B9,P6_Export!$A:$A,0)),"")</f>
        <v>46338.333333333343</v>
      </c>
      <c r="H9" s="23"/>
      <c r="I9" s="4"/>
      <c r="J9" s="4"/>
      <c r="K9" s="22"/>
      <c r="L9" s="4"/>
      <c r="M9" s="6" t="str">
        <f t="shared" si="0"/>
        <v/>
      </c>
      <c r="N9" s="14" t="str">
        <f t="shared" si="1"/>
        <v/>
      </c>
      <c r="O9" s="14" t="str">
        <f t="shared" si="2"/>
        <v/>
      </c>
      <c r="P9" s="5" t="str">
        <f t="shared" si="3"/>
        <v>مخطط</v>
      </c>
      <c r="Q9" s="14">
        <f t="shared" si="4"/>
        <v>0</v>
      </c>
      <c r="R9" s="22"/>
    </row>
    <row r="10" spans="1:18" ht="18" x14ac:dyDescent="0.25">
      <c r="A10" s="17">
        <v>6</v>
      </c>
      <c r="B10" s="17" t="s">
        <v>120</v>
      </c>
      <c r="C10" s="25" t="str">
        <f>IFERROR(INDEX(Mapping!$E:$E,MATCH(B10,Mapping!$B:$B,0)),"")</f>
        <v>اعتماد نتائج اختبارات مواد المباني IR</v>
      </c>
      <c r="D10" s="17" t="s">
        <v>2479</v>
      </c>
      <c r="E10" s="17" t="s">
        <v>123</v>
      </c>
      <c r="F10" s="19" t="str">
        <f>IFERROR(INDEX(Mapping!$O:$O,MATCH(B10,Mapping!$B:$B,0)),"")</f>
        <v>IM-109</v>
      </c>
      <c r="G10" s="20">
        <f>IFERROR(INDEX(P6_Export!$C:$C,MATCH(B10,P6_Export!$A:$A,0)),"")</f>
        <v>46355.333333333343</v>
      </c>
      <c r="H10" s="23"/>
      <c r="I10" s="4"/>
      <c r="J10" s="4"/>
      <c r="K10" s="22"/>
      <c r="L10" s="4"/>
      <c r="M10" s="26" t="str">
        <f t="shared" si="0"/>
        <v/>
      </c>
      <c r="N10" s="17" t="str">
        <f t="shared" si="1"/>
        <v/>
      </c>
      <c r="O10" s="17" t="str">
        <f t="shared" si="2"/>
        <v/>
      </c>
      <c r="P10" s="18" t="str">
        <f t="shared" si="3"/>
        <v>مخطط</v>
      </c>
      <c r="Q10" s="17">
        <f t="shared" si="4"/>
        <v>0</v>
      </c>
      <c r="R10" s="22"/>
    </row>
    <row r="11" spans="1:18" ht="18" x14ac:dyDescent="0.25">
      <c r="A11" s="14">
        <v>7</v>
      </c>
      <c r="B11" s="14" t="s">
        <v>133</v>
      </c>
      <c r="C11" s="24" t="str">
        <f>IFERROR(INDEX(Mapping!$E:$E,MATCH(B11,Mapping!$B:$B,0)),"")</f>
        <v>استلام الخنزيرة والتوقيع IR</v>
      </c>
      <c r="D11" s="14" t="s">
        <v>2479</v>
      </c>
      <c r="E11" s="14" t="s">
        <v>59</v>
      </c>
      <c r="F11" s="15" t="str">
        <f>IFERROR(INDEX(Mapping!$O:$O,MATCH(B11,Mapping!$B:$B,0)),"")</f>
        <v>IM-011</v>
      </c>
      <c r="G11" s="16">
        <f>IFERROR(INDEX(P6_Export!$C:$C,MATCH(B11,P6_Export!$A:$A,0)),"")</f>
        <v>46348.333333333343</v>
      </c>
      <c r="H11" s="23"/>
      <c r="I11" s="4"/>
      <c r="J11" s="4"/>
      <c r="K11" s="22"/>
      <c r="L11" s="4"/>
      <c r="M11" s="6" t="str">
        <f t="shared" si="0"/>
        <v/>
      </c>
      <c r="N11" s="14" t="str">
        <f t="shared" si="1"/>
        <v/>
      </c>
      <c r="O11" s="14" t="str">
        <f t="shared" si="2"/>
        <v/>
      </c>
      <c r="P11" s="5" t="str">
        <f t="shared" si="3"/>
        <v>مخطط</v>
      </c>
      <c r="Q11" s="14">
        <f t="shared" si="4"/>
        <v>0</v>
      </c>
      <c r="R11" s="22"/>
    </row>
    <row r="12" spans="1:18" ht="18" x14ac:dyDescent="0.25">
      <c r="A12" s="17">
        <v>8</v>
      </c>
      <c r="B12" s="17" t="s">
        <v>144</v>
      </c>
      <c r="C12" s="25" t="str">
        <f>IFERROR(INDEX(Mapping!$E:$E,MATCH(B12,Mapping!$B:$B,0)),"")</f>
        <v>استلام أعمال الحفر IR</v>
      </c>
      <c r="D12" s="17" t="s">
        <v>2479</v>
      </c>
      <c r="E12" s="17" t="s">
        <v>147</v>
      </c>
      <c r="F12" s="19" t="str">
        <f>IFERROR(INDEX(Mapping!$O:$O,MATCH(B12,Mapping!$B:$B,0)),"")</f>
        <v>IM-017</v>
      </c>
      <c r="G12" s="20">
        <f>IFERROR(INDEX(P6_Export!$C:$C,MATCH(B12,P6_Export!$A:$A,0)),"")</f>
        <v>46358.333333333343</v>
      </c>
      <c r="H12" s="23"/>
      <c r="I12" s="4"/>
      <c r="J12" s="4"/>
      <c r="K12" s="22"/>
      <c r="L12" s="4"/>
      <c r="M12" s="26" t="str">
        <f t="shared" si="0"/>
        <v/>
      </c>
      <c r="N12" s="17" t="str">
        <f t="shared" si="1"/>
        <v/>
      </c>
      <c r="O12" s="17" t="str">
        <f t="shared" si="2"/>
        <v/>
      </c>
      <c r="P12" s="18" t="str">
        <f t="shared" si="3"/>
        <v>مخطط</v>
      </c>
      <c r="Q12" s="17">
        <f t="shared" si="4"/>
        <v>0</v>
      </c>
      <c r="R12" s="22"/>
    </row>
    <row r="13" spans="1:18" ht="18" x14ac:dyDescent="0.25">
      <c r="A13" s="14">
        <v>9</v>
      </c>
      <c r="B13" s="14" t="s">
        <v>157</v>
      </c>
      <c r="C13" s="24" t="str">
        <f>IFERROR(INDEX(Mapping!$E:$E,MATCH(B13,Mapping!$B:$B,0)),"")</f>
        <v>استلام الإحلال والدمك IR</v>
      </c>
      <c r="D13" s="14" t="s">
        <v>2479</v>
      </c>
      <c r="E13" s="14" t="s">
        <v>147</v>
      </c>
      <c r="F13" s="15" t="str">
        <f>IFERROR(INDEX(Mapping!$O:$O,MATCH(B13,Mapping!$B:$B,0)),"")</f>
        <v>IM-018</v>
      </c>
      <c r="G13" s="16">
        <f>IFERROR(INDEX(P6_Export!$C:$C,MATCH(B13,P6_Export!$A:$A,0)),"")</f>
        <v>46366.333333333343</v>
      </c>
      <c r="H13" s="23"/>
      <c r="I13" s="4"/>
      <c r="J13" s="4"/>
      <c r="K13" s="22"/>
      <c r="L13" s="4"/>
      <c r="M13" s="6" t="str">
        <f t="shared" si="0"/>
        <v/>
      </c>
      <c r="N13" s="14" t="str">
        <f t="shared" si="1"/>
        <v/>
      </c>
      <c r="O13" s="14" t="str">
        <f t="shared" si="2"/>
        <v/>
      </c>
      <c r="P13" s="5" t="str">
        <f t="shared" si="3"/>
        <v>مخطط</v>
      </c>
      <c r="Q13" s="14">
        <f t="shared" si="4"/>
        <v>0</v>
      </c>
      <c r="R13" s="22"/>
    </row>
    <row r="14" spans="1:18" ht="18" x14ac:dyDescent="0.25">
      <c r="A14" s="17">
        <v>10</v>
      </c>
      <c r="B14" s="17" t="s">
        <v>168</v>
      </c>
      <c r="C14" s="25" t="str">
        <f>IFERROR(INDEX(Mapping!$E:$E,MATCH(B14,Mapping!$B:$B,0)),"")</f>
        <v>استلام مكافحة النمل الأبيض IR</v>
      </c>
      <c r="D14" s="17" t="s">
        <v>2479</v>
      </c>
      <c r="E14" s="17" t="s">
        <v>147</v>
      </c>
      <c r="F14" s="19" t="str">
        <f>IFERROR(INDEX(Mapping!$O:$O,MATCH(B14,Mapping!$B:$B,0)),"")</f>
        <v>IM-020</v>
      </c>
      <c r="G14" s="20">
        <f>IFERROR(INDEX(P6_Export!$C:$C,MATCH(B14,P6_Export!$A:$A,0)),"")</f>
        <v>46369.333333333343</v>
      </c>
      <c r="H14" s="23"/>
      <c r="I14" s="4"/>
      <c r="J14" s="4"/>
      <c r="K14" s="22"/>
      <c r="L14" s="4"/>
      <c r="M14" s="26" t="str">
        <f t="shared" si="0"/>
        <v/>
      </c>
      <c r="N14" s="17" t="str">
        <f t="shared" si="1"/>
        <v/>
      </c>
      <c r="O14" s="17" t="str">
        <f t="shared" si="2"/>
        <v/>
      </c>
      <c r="P14" s="18" t="str">
        <f t="shared" si="3"/>
        <v>مخطط</v>
      </c>
      <c r="Q14" s="17">
        <f t="shared" si="4"/>
        <v>0</v>
      </c>
      <c r="R14" s="22"/>
    </row>
    <row r="15" spans="1:18" ht="18" x14ac:dyDescent="0.25">
      <c r="A15" s="14">
        <v>11</v>
      </c>
      <c r="B15" s="14" t="s">
        <v>177</v>
      </c>
      <c r="C15" s="24" t="str">
        <f>IFERROR(INDEX(Mapping!$E:$E,MATCH(B15,Mapping!$B:$B,0)),"")</f>
        <v>استلام نجارة الخرسانة العادية IR</v>
      </c>
      <c r="D15" s="14" t="s">
        <v>2479</v>
      </c>
      <c r="E15" s="14" t="s">
        <v>180</v>
      </c>
      <c r="F15" s="15" t="str">
        <f>IFERROR(INDEX(Mapping!$O:$O,MATCH(B15,Mapping!$B:$B,0)),"")</f>
        <v>IM-049</v>
      </c>
      <c r="G15" s="16">
        <f>IFERROR(INDEX(P6_Export!$C:$C,MATCH(B15,P6_Export!$A:$A,0)),"")</f>
        <v>46372.333333333343</v>
      </c>
      <c r="H15" s="23"/>
      <c r="I15" s="4"/>
      <c r="J15" s="4"/>
      <c r="K15" s="22"/>
      <c r="L15" s="4"/>
      <c r="M15" s="6" t="str">
        <f t="shared" si="0"/>
        <v/>
      </c>
      <c r="N15" s="14" t="str">
        <f t="shared" si="1"/>
        <v/>
      </c>
      <c r="O15" s="14" t="str">
        <f t="shared" si="2"/>
        <v/>
      </c>
      <c r="P15" s="5" t="str">
        <f t="shared" si="3"/>
        <v>مخطط</v>
      </c>
      <c r="Q15" s="14">
        <f t="shared" si="4"/>
        <v>0</v>
      </c>
      <c r="R15" s="22"/>
    </row>
    <row r="16" spans="1:18" ht="18" x14ac:dyDescent="0.25">
      <c r="A16" s="17">
        <v>12</v>
      </c>
      <c r="B16" s="17" t="s">
        <v>188</v>
      </c>
      <c r="C16" s="25" t="str">
        <f>IFERROR(INDEX(Mapping!$E:$E,MATCH(B16,Mapping!$B:$B,0)),"")</f>
        <v>استلام النجارة المسلحة للأساسات IR</v>
      </c>
      <c r="D16" s="17" t="s">
        <v>2479</v>
      </c>
      <c r="E16" s="17" t="s">
        <v>180</v>
      </c>
      <c r="F16" s="19" t="str">
        <f>IFERROR(INDEX(Mapping!$O:$O,MATCH(B16,Mapping!$B:$B,0)),"")</f>
        <v>IM-050</v>
      </c>
      <c r="G16" s="20">
        <f>IFERROR(INDEX(P6_Export!$C:$C,MATCH(B16,P6_Export!$A:$A,0)),"")</f>
        <v>46379.333333333343</v>
      </c>
      <c r="H16" s="23"/>
      <c r="I16" s="4"/>
      <c r="J16" s="4"/>
      <c r="K16" s="22"/>
      <c r="L16" s="4"/>
      <c r="M16" s="26" t="str">
        <f t="shared" si="0"/>
        <v/>
      </c>
      <c r="N16" s="17" t="str">
        <f t="shared" si="1"/>
        <v/>
      </c>
      <c r="O16" s="17" t="str">
        <f t="shared" si="2"/>
        <v/>
      </c>
      <c r="P16" s="18" t="str">
        <f t="shared" si="3"/>
        <v>مخطط</v>
      </c>
      <c r="Q16" s="17">
        <f t="shared" si="4"/>
        <v>0</v>
      </c>
      <c r="R16" s="22"/>
    </row>
    <row r="17" spans="1:18" ht="18" x14ac:dyDescent="0.25">
      <c r="A17" s="14">
        <v>13</v>
      </c>
      <c r="B17" s="14" t="s">
        <v>199</v>
      </c>
      <c r="C17" s="24" t="str">
        <f>IFERROR(INDEX(Mapping!$E:$E,MATCH(B17,Mapping!$B:$B,0)),"")</f>
        <v>استلام حديد تسليح الأساسات IR</v>
      </c>
      <c r="D17" s="14" t="s">
        <v>2479</v>
      </c>
      <c r="E17" s="14" t="s">
        <v>202</v>
      </c>
      <c r="F17" s="15" t="str">
        <f>IFERROR(INDEX(Mapping!$O:$O,MATCH(B17,Mapping!$B:$B,0)),"")</f>
        <v>IM-065</v>
      </c>
      <c r="G17" s="16">
        <f>IFERROR(INDEX(P6_Export!$C:$C,MATCH(B17,P6_Export!$A:$A,0)),"")</f>
        <v>46387.333333333343</v>
      </c>
      <c r="H17" s="23"/>
      <c r="I17" s="4"/>
      <c r="J17" s="4"/>
      <c r="K17" s="22"/>
      <c r="L17" s="4"/>
      <c r="M17" s="6" t="str">
        <f t="shared" si="0"/>
        <v/>
      </c>
      <c r="N17" s="14" t="str">
        <f t="shared" si="1"/>
        <v/>
      </c>
      <c r="O17" s="14" t="str">
        <f t="shared" si="2"/>
        <v/>
      </c>
      <c r="P17" s="5" t="str">
        <f t="shared" si="3"/>
        <v>مخطط</v>
      </c>
      <c r="Q17" s="14">
        <f t="shared" si="4"/>
        <v>0</v>
      </c>
      <c r="R17" s="22"/>
    </row>
    <row r="18" spans="1:18" ht="18" x14ac:dyDescent="0.25">
      <c r="A18" s="17">
        <v>14</v>
      </c>
      <c r="B18" s="17" t="s">
        <v>208</v>
      </c>
      <c r="C18" s="25" t="str">
        <f>IFERROR(INDEX(Mapping!$E:$E,MATCH(B18,Mapping!$B:$B,0)),"")</f>
        <v>استلام ما قبل صب الأساسات IR</v>
      </c>
      <c r="D18" s="17" t="s">
        <v>2479</v>
      </c>
      <c r="E18" s="17" t="s">
        <v>110</v>
      </c>
      <c r="F18" s="19" t="str">
        <f>IFERROR(INDEX(Mapping!$O:$O,MATCH(B18,Mapping!$B:$B,0)),"")</f>
        <v>IM-034</v>
      </c>
      <c r="G18" s="20">
        <f>IFERROR(INDEX(P6_Export!$C:$C,MATCH(B18,P6_Export!$A:$A,0)),"")</f>
        <v>46389.333333333343</v>
      </c>
      <c r="H18" s="23"/>
      <c r="I18" s="4"/>
      <c r="J18" s="4"/>
      <c r="K18" s="22"/>
      <c r="L18" s="4"/>
      <c r="M18" s="26" t="str">
        <f t="shared" si="0"/>
        <v/>
      </c>
      <c r="N18" s="17" t="str">
        <f t="shared" si="1"/>
        <v/>
      </c>
      <c r="O18" s="17" t="str">
        <f t="shared" si="2"/>
        <v/>
      </c>
      <c r="P18" s="18" t="str">
        <f t="shared" si="3"/>
        <v>مخطط</v>
      </c>
      <c r="Q18" s="17">
        <f t="shared" si="4"/>
        <v>0</v>
      </c>
      <c r="R18" s="22"/>
    </row>
    <row r="19" spans="1:18" ht="18" x14ac:dyDescent="0.25">
      <c r="A19" s="14">
        <v>15</v>
      </c>
      <c r="B19" s="14" t="s">
        <v>227</v>
      </c>
      <c r="C19" s="24" t="str">
        <f>IFERROR(INDEX(Mapping!$E:$E,MATCH(B19,Mapping!$B:$B,0)),"")</f>
        <v>استلام نجارة وحدادة رقاب الأعمدة IR</v>
      </c>
      <c r="D19" s="14" t="s">
        <v>2479</v>
      </c>
      <c r="E19" s="14" t="s">
        <v>202</v>
      </c>
      <c r="F19" s="15" t="str">
        <f>IFERROR(INDEX(Mapping!$O:$O,MATCH(B19,Mapping!$B:$B,0)),"")</f>
        <v>IM-066</v>
      </c>
      <c r="G19" s="16">
        <f>IFERROR(INDEX(P6_Export!$C:$C,MATCH(B19,P6_Export!$A:$A,0)),"")</f>
        <v>46396.333333333343</v>
      </c>
      <c r="H19" s="23"/>
      <c r="I19" s="4"/>
      <c r="J19" s="4"/>
      <c r="K19" s="22"/>
      <c r="L19" s="4"/>
      <c r="M19" s="6" t="str">
        <f t="shared" si="0"/>
        <v/>
      </c>
      <c r="N19" s="14" t="str">
        <f t="shared" si="1"/>
        <v/>
      </c>
      <c r="O19" s="14" t="str">
        <f t="shared" si="2"/>
        <v/>
      </c>
      <c r="P19" s="5" t="str">
        <f t="shared" si="3"/>
        <v>مخطط</v>
      </c>
      <c r="Q19" s="14">
        <f t="shared" si="4"/>
        <v>0</v>
      </c>
      <c r="R19" s="22"/>
    </row>
    <row r="20" spans="1:18" ht="18" x14ac:dyDescent="0.25">
      <c r="A20" s="17">
        <v>16</v>
      </c>
      <c r="B20" s="17" t="s">
        <v>236</v>
      </c>
      <c r="C20" s="25" t="str">
        <f>IFERROR(INDEX(Mapping!$E:$E,MATCH(B20,Mapping!$B:$B,0)),"")</f>
        <v>استلام عزل الأساسات IR</v>
      </c>
      <c r="D20" s="17" t="s">
        <v>2479</v>
      </c>
      <c r="E20" s="17" t="s">
        <v>239</v>
      </c>
      <c r="F20" s="19" t="str">
        <f>IFERROR(INDEX(Mapping!$O:$O,MATCH(B20,Mapping!$B:$B,0)),"")</f>
        <v>IM-129</v>
      </c>
      <c r="G20" s="20">
        <f>IFERROR(INDEX(P6_Export!$C:$C,MATCH(B20,P6_Export!$A:$A,0)),"")</f>
        <v>46403.333333333343</v>
      </c>
      <c r="H20" s="23"/>
      <c r="I20" s="4"/>
      <c r="J20" s="4"/>
      <c r="K20" s="22"/>
      <c r="L20" s="4"/>
      <c r="M20" s="26" t="str">
        <f t="shared" si="0"/>
        <v/>
      </c>
      <c r="N20" s="17" t="str">
        <f t="shared" si="1"/>
        <v/>
      </c>
      <c r="O20" s="17" t="str">
        <f t="shared" si="2"/>
        <v/>
      </c>
      <c r="P20" s="18" t="str">
        <f t="shared" si="3"/>
        <v>مخطط</v>
      </c>
      <c r="Q20" s="17">
        <f t="shared" si="4"/>
        <v>0</v>
      </c>
      <c r="R20" s="22"/>
    </row>
    <row r="21" spans="1:18" ht="18" x14ac:dyDescent="0.25">
      <c r="A21" s="14">
        <v>17</v>
      </c>
      <c r="B21" s="14" t="s">
        <v>249</v>
      </c>
      <c r="C21" s="24" t="str">
        <f>IFERROR(INDEX(Mapping!$E:$E,MATCH(B21,Mapping!$B:$B,0)),"")</f>
        <v>استلام نجارة الميدات IR</v>
      </c>
      <c r="D21" s="14" t="s">
        <v>2479</v>
      </c>
      <c r="E21" s="14" t="s">
        <v>180</v>
      </c>
      <c r="F21" s="15" t="str">
        <f>IFERROR(INDEX(Mapping!$O:$O,MATCH(B21,Mapping!$B:$B,0)),"")</f>
        <v>IM-052</v>
      </c>
      <c r="G21" s="16">
        <f>IFERROR(INDEX(P6_Export!$C:$C,MATCH(B21,P6_Export!$A:$A,0)),"")</f>
        <v>46408.333333333343</v>
      </c>
      <c r="H21" s="23"/>
      <c r="I21" s="4"/>
      <c r="J21" s="4"/>
      <c r="K21" s="22"/>
      <c r="L21" s="4"/>
      <c r="M21" s="6" t="str">
        <f t="shared" si="0"/>
        <v/>
      </c>
      <c r="N21" s="14" t="str">
        <f t="shared" si="1"/>
        <v/>
      </c>
      <c r="O21" s="14" t="str">
        <f t="shared" si="2"/>
        <v/>
      </c>
      <c r="P21" s="5" t="str">
        <f t="shared" si="3"/>
        <v>مخطط</v>
      </c>
      <c r="Q21" s="14">
        <f t="shared" si="4"/>
        <v>0</v>
      </c>
      <c r="R21" s="22"/>
    </row>
    <row r="22" spans="1:18" ht="18" x14ac:dyDescent="0.25">
      <c r="A22" s="17">
        <v>18</v>
      </c>
      <c r="B22" s="17" t="s">
        <v>258</v>
      </c>
      <c r="C22" s="25" t="str">
        <f>IFERROR(INDEX(Mapping!$E:$E,MATCH(B22,Mapping!$B:$B,0)),"")</f>
        <v>استلام حديد تسليح الميدات IR</v>
      </c>
      <c r="D22" s="17" t="s">
        <v>2479</v>
      </c>
      <c r="E22" s="17" t="s">
        <v>202</v>
      </c>
      <c r="F22" s="19" t="str">
        <f>IFERROR(INDEX(Mapping!$O:$O,MATCH(B22,Mapping!$B:$B,0)),"")</f>
        <v>IM-067</v>
      </c>
      <c r="G22" s="20">
        <f>IFERROR(INDEX(P6_Export!$C:$C,MATCH(B22,P6_Export!$A:$A,0)),"")</f>
        <v>46414.333333333343</v>
      </c>
      <c r="H22" s="23"/>
      <c r="I22" s="4"/>
      <c r="J22" s="4"/>
      <c r="K22" s="22"/>
      <c r="L22" s="4"/>
      <c r="M22" s="26" t="str">
        <f t="shared" si="0"/>
        <v/>
      </c>
      <c r="N22" s="17" t="str">
        <f t="shared" si="1"/>
        <v/>
      </c>
      <c r="O22" s="17" t="str">
        <f t="shared" si="2"/>
        <v/>
      </c>
      <c r="P22" s="18" t="str">
        <f t="shared" si="3"/>
        <v>مخطط</v>
      </c>
      <c r="Q22" s="17">
        <f t="shared" si="4"/>
        <v>0</v>
      </c>
      <c r="R22" s="22"/>
    </row>
    <row r="23" spans="1:18" ht="18" x14ac:dyDescent="0.25">
      <c r="A23" s="14">
        <v>19</v>
      </c>
      <c r="B23" s="14" t="s">
        <v>265</v>
      </c>
      <c r="C23" s="24" t="str">
        <f>IFERROR(INDEX(Mapping!$E:$E,MATCH(B23,Mapping!$B:$B,0)),"")</f>
        <v>استلام ما قبل صب الميدات IR</v>
      </c>
      <c r="D23" s="14" t="s">
        <v>2479</v>
      </c>
      <c r="E23" s="14" t="s">
        <v>110</v>
      </c>
      <c r="F23" s="15" t="str">
        <f>IFERROR(INDEX(Mapping!$O:$O,MATCH(B23,Mapping!$B:$B,0)),"")</f>
        <v>IM-032</v>
      </c>
      <c r="G23" s="16">
        <f>IFERROR(INDEX(P6_Export!$C:$C,MATCH(B23,P6_Export!$A:$A,0)),"")</f>
        <v>46415.333333333343</v>
      </c>
      <c r="H23" s="23"/>
      <c r="I23" s="4"/>
      <c r="J23" s="4"/>
      <c r="K23" s="22"/>
      <c r="L23" s="4"/>
      <c r="M23" s="6" t="str">
        <f t="shared" si="0"/>
        <v/>
      </c>
      <c r="N23" s="14" t="str">
        <f t="shared" si="1"/>
        <v/>
      </c>
      <c r="O23" s="14" t="str">
        <f t="shared" si="2"/>
        <v/>
      </c>
      <c r="P23" s="5" t="str">
        <f t="shared" si="3"/>
        <v>مخطط</v>
      </c>
      <c r="Q23" s="14">
        <f t="shared" si="4"/>
        <v>0</v>
      </c>
      <c r="R23" s="22"/>
    </row>
    <row r="24" spans="1:18" ht="18" x14ac:dyDescent="0.25">
      <c r="A24" s="17">
        <v>20</v>
      </c>
      <c r="B24" s="17" t="s">
        <v>277</v>
      </c>
      <c r="C24" s="25" t="str">
        <f>IFERROR(INDEX(Mapping!$E:$E,MATCH(B24,Mapping!$B:$B,0)),"")</f>
        <v>استلام مباني قصة الردم IR</v>
      </c>
      <c r="D24" s="17" t="s">
        <v>2479</v>
      </c>
      <c r="E24" s="17" t="s">
        <v>123</v>
      </c>
      <c r="F24" s="19" t="str">
        <f>IFERROR(INDEX(Mapping!$O:$O,MATCH(B24,Mapping!$B:$B,0)),"")</f>
        <v>IM-107</v>
      </c>
      <c r="G24" s="20">
        <f>IFERROR(INDEX(P6_Export!$C:$C,MATCH(B24,P6_Export!$A:$A,0)),"")</f>
        <v>46422.333333333343</v>
      </c>
      <c r="H24" s="23"/>
      <c r="I24" s="4"/>
      <c r="J24" s="4"/>
      <c r="K24" s="22"/>
      <c r="L24" s="4"/>
      <c r="M24" s="26" t="str">
        <f t="shared" si="0"/>
        <v/>
      </c>
      <c r="N24" s="17" t="str">
        <f t="shared" si="1"/>
        <v/>
      </c>
      <c r="O24" s="17" t="str">
        <f t="shared" si="2"/>
        <v/>
      </c>
      <c r="P24" s="18" t="str">
        <f t="shared" si="3"/>
        <v>مخطط</v>
      </c>
      <c r="Q24" s="17">
        <f t="shared" si="4"/>
        <v>0</v>
      </c>
      <c r="R24" s="22"/>
    </row>
    <row r="25" spans="1:18" ht="18" x14ac:dyDescent="0.25">
      <c r="A25" s="14">
        <v>21</v>
      </c>
      <c r="B25" s="14" t="s">
        <v>286</v>
      </c>
      <c r="C25" s="24" t="str">
        <f>IFERROR(INDEX(Mapping!$E:$E,MATCH(B25,Mapping!$B:$B,0)),"")</f>
        <v>استلام الردم حول الأساسات IR</v>
      </c>
      <c r="D25" s="14" t="s">
        <v>2479</v>
      </c>
      <c r="E25" s="14" t="s">
        <v>147</v>
      </c>
      <c r="F25" s="15" t="str">
        <f>IFERROR(INDEX(Mapping!$O:$O,MATCH(B25,Mapping!$B:$B,0)),"")</f>
        <v>IM-019</v>
      </c>
      <c r="G25" s="16">
        <f>IFERROR(INDEX(P6_Export!$C:$C,MATCH(B25,P6_Export!$A:$A,0)),"")</f>
        <v>46431.333333333343</v>
      </c>
      <c r="H25" s="23"/>
      <c r="I25" s="4"/>
      <c r="J25" s="4"/>
      <c r="K25" s="22"/>
      <c r="L25" s="4"/>
      <c r="M25" s="6" t="str">
        <f t="shared" si="0"/>
        <v/>
      </c>
      <c r="N25" s="14" t="str">
        <f t="shared" si="1"/>
        <v/>
      </c>
      <c r="O25" s="14" t="str">
        <f t="shared" si="2"/>
        <v/>
      </c>
      <c r="P25" s="5" t="str">
        <f t="shared" si="3"/>
        <v>مخطط</v>
      </c>
      <c r="Q25" s="14">
        <f t="shared" si="4"/>
        <v>0</v>
      </c>
      <c r="R25" s="22"/>
    </row>
    <row r="26" spans="1:18" ht="18" x14ac:dyDescent="0.25">
      <c r="A26" s="17">
        <v>22</v>
      </c>
      <c r="B26" s="17" t="s">
        <v>295</v>
      </c>
      <c r="C26" s="25" t="str">
        <f>IFERROR(INDEX(Mapping!$E:$E,MATCH(B26,Mapping!$B:$B,0)),"")</f>
        <v>استلام تأسيس الصرف أسفل البلاطة والجرابات IR</v>
      </c>
      <c r="D26" s="17" t="s">
        <v>2479</v>
      </c>
      <c r="E26" s="17" t="s">
        <v>298</v>
      </c>
      <c r="F26" s="19" t="str">
        <f>IFERROR(INDEX(Mapping!$O:$O,MATCH(B26,Mapping!$B:$B,0)),"")</f>
        <v>IM-187</v>
      </c>
      <c r="G26" s="20">
        <f>IFERROR(INDEX(P6_Export!$C:$C,MATCH(B26,P6_Export!$A:$A,0)),"")</f>
        <v>46435.333333333343</v>
      </c>
      <c r="H26" s="23"/>
      <c r="I26" s="4"/>
      <c r="J26" s="4"/>
      <c r="K26" s="22"/>
      <c r="L26" s="4"/>
      <c r="M26" s="26" t="str">
        <f t="shared" si="0"/>
        <v/>
      </c>
      <c r="N26" s="17" t="str">
        <f t="shared" si="1"/>
        <v/>
      </c>
      <c r="O26" s="17" t="str">
        <f t="shared" si="2"/>
        <v/>
      </c>
      <c r="P26" s="18" t="str">
        <f t="shared" si="3"/>
        <v>مخطط</v>
      </c>
      <c r="Q26" s="17">
        <f t="shared" si="4"/>
        <v>0</v>
      </c>
      <c r="R26" s="22"/>
    </row>
    <row r="27" spans="1:18" ht="18" x14ac:dyDescent="0.25">
      <c r="A27" s="14">
        <v>23</v>
      </c>
      <c r="B27" s="14" t="s">
        <v>308</v>
      </c>
      <c r="C27" s="24" t="str">
        <f>IFERROR(INDEX(Mapping!$E:$E,MATCH(B27,Mapping!$B:$B,0)),"")</f>
        <v>استلام البلاطة الأرضية قبل الصب IR</v>
      </c>
      <c r="D27" s="14" t="s">
        <v>2479</v>
      </c>
      <c r="E27" s="14" t="s">
        <v>110</v>
      </c>
      <c r="F27" s="15" t="str">
        <f>IFERROR(INDEX(Mapping!$O:$O,MATCH(B27,Mapping!$B:$B,0)),"")</f>
        <v>IM-035</v>
      </c>
      <c r="G27" s="16">
        <f>IFERROR(INDEX(P6_Export!$C:$C,MATCH(B27,P6_Export!$A:$A,0)),"")</f>
        <v>46441.333333333343</v>
      </c>
      <c r="H27" s="23"/>
      <c r="I27" s="4"/>
      <c r="J27" s="4"/>
      <c r="K27" s="22"/>
      <c r="L27" s="4"/>
      <c r="M27" s="6" t="str">
        <f t="shared" si="0"/>
        <v/>
      </c>
      <c r="N27" s="14" t="str">
        <f t="shared" si="1"/>
        <v/>
      </c>
      <c r="O27" s="14" t="str">
        <f t="shared" si="2"/>
        <v/>
      </c>
      <c r="P27" s="5" t="str">
        <f t="shared" si="3"/>
        <v>مخطط</v>
      </c>
      <c r="Q27" s="14">
        <f t="shared" si="4"/>
        <v>0</v>
      </c>
      <c r="R27" s="22"/>
    </row>
    <row r="28" spans="1:18" ht="18" x14ac:dyDescent="0.25">
      <c r="A28" s="17">
        <v>24</v>
      </c>
      <c r="B28" s="17" t="s">
        <v>322</v>
      </c>
      <c r="C28" s="25" t="str">
        <f>IFERROR(INDEX(Mapping!$E:$E,MATCH(B28,Mapping!$B:$B,0)),"")</f>
        <v>استلام الخزان الأرضي IR</v>
      </c>
      <c r="D28" s="17" t="s">
        <v>2479</v>
      </c>
      <c r="E28" s="17" t="s">
        <v>325</v>
      </c>
      <c r="F28" s="19" t="str">
        <f>IFERROR(INDEX(Mapping!$O:$O,MATCH(B28,Mapping!$B:$B,0)),"")</f>
        <v>IM-093</v>
      </c>
      <c r="G28" s="20">
        <f>IFERROR(INDEX(P6_Export!$C:$C,MATCH(B28,P6_Export!$A:$A,0)),"")</f>
        <v>46377.333333333343</v>
      </c>
      <c r="H28" s="23"/>
      <c r="I28" s="4"/>
      <c r="J28" s="4"/>
      <c r="K28" s="22"/>
      <c r="L28" s="4"/>
      <c r="M28" s="26" t="str">
        <f t="shared" si="0"/>
        <v/>
      </c>
      <c r="N28" s="17" t="str">
        <f t="shared" si="1"/>
        <v/>
      </c>
      <c r="O28" s="17" t="str">
        <f t="shared" si="2"/>
        <v/>
      </c>
      <c r="P28" s="18" t="str">
        <f t="shared" si="3"/>
        <v>مخطط</v>
      </c>
      <c r="Q28" s="17">
        <f t="shared" si="4"/>
        <v>0</v>
      </c>
      <c r="R28" s="22"/>
    </row>
    <row r="29" spans="1:18" ht="18" x14ac:dyDescent="0.25">
      <c r="A29" s="14">
        <v>25</v>
      </c>
      <c r="B29" s="14" t="s">
        <v>334</v>
      </c>
      <c r="C29" s="24" t="str">
        <f>IFERROR(INDEX(Mapping!$E:$E,MATCH(B29,Mapping!$B:$B,0)),"")</f>
        <v>استلام عزل واختبار الخزان الأرضي IR</v>
      </c>
      <c r="D29" s="14" t="s">
        <v>2479</v>
      </c>
      <c r="E29" s="14" t="s">
        <v>239</v>
      </c>
      <c r="F29" s="15" t="str">
        <f>IFERROR(INDEX(Mapping!$O:$O,MATCH(B29,Mapping!$B:$B,0)),"")</f>
        <v>IM-130</v>
      </c>
      <c r="G29" s="16">
        <f>IFERROR(INDEX(P6_Export!$C:$C,MATCH(B29,P6_Export!$A:$A,0)),"")</f>
        <v>46385.333333333343</v>
      </c>
      <c r="H29" s="23"/>
      <c r="I29" s="4"/>
      <c r="J29" s="4"/>
      <c r="K29" s="22"/>
      <c r="L29" s="4"/>
      <c r="M29" s="6" t="str">
        <f t="shared" si="0"/>
        <v/>
      </c>
      <c r="N29" s="14" t="str">
        <f t="shared" si="1"/>
        <v/>
      </c>
      <c r="O29" s="14" t="str">
        <f t="shared" si="2"/>
        <v/>
      </c>
      <c r="P29" s="5" t="str">
        <f t="shared" si="3"/>
        <v>مخطط</v>
      </c>
      <c r="Q29" s="14">
        <f t="shared" si="4"/>
        <v>0</v>
      </c>
      <c r="R29" s="22"/>
    </row>
    <row r="30" spans="1:18" ht="18" x14ac:dyDescent="0.25">
      <c r="A30" s="17">
        <v>26</v>
      </c>
      <c r="B30" s="17" t="s">
        <v>343</v>
      </c>
      <c r="C30" s="25" t="str">
        <f>IFERROR(INDEX(Mapping!$E:$E,MATCH(B30,Mapping!$B:$B,0)),"")</f>
        <v>استلام البيارة IR</v>
      </c>
      <c r="D30" s="17" t="s">
        <v>2479</v>
      </c>
      <c r="E30" s="17" t="s">
        <v>325</v>
      </c>
      <c r="F30" s="19" t="str">
        <f>IFERROR(INDEX(Mapping!$O:$O,MATCH(B30,Mapping!$B:$B,0)),"")</f>
        <v>IM-095</v>
      </c>
      <c r="G30" s="20">
        <f>IFERROR(INDEX(P6_Export!$C:$C,MATCH(B30,P6_Export!$A:$A,0)),"")</f>
        <v>46366.333333333343</v>
      </c>
      <c r="H30" s="23"/>
      <c r="I30" s="4"/>
      <c r="J30" s="4"/>
      <c r="K30" s="22"/>
      <c r="L30" s="4"/>
      <c r="M30" s="26" t="str">
        <f t="shared" si="0"/>
        <v/>
      </c>
      <c r="N30" s="17" t="str">
        <f t="shared" si="1"/>
        <v/>
      </c>
      <c r="O30" s="17" t="str">
        <f t="shared" si="2"/>
        <v/>
      </c>
      <c r="P30" s="18" t="str">
        <f t="shared" si="3"/>
        <v>مخطط</v>
      </c>
      <c r="Q30" s="17">
        <f t="shared" si="4"/>
        <v>0</v>
      </c>
      <c r="R30" s="22"/>
    </row>
    <row r="31" spans="1:18" ht="18" x14ac:dyDescent="0.25">
      <c r="A31" s="14">
        <v>27</v>
      </c>
      <c r="B31" s="14" t="s">
        <v>352</v>
      </c>
      <c r="C31" s="24" t="str">
        <f>IFERROR(INDEX(Mapping!$E:$E,MATCH(B31,Mapping!$B:$B,0)),"")</f>
        <v>استلام حديد الأعمدة أعمدة الدور الأرضي IR</v>
      </c>
      <c r="D31" s="14" t="s">
        <v>2480</v>
      </c>
      <c r="E31" s="14" t="s">
        <v>202</v>
      </c>
      <c r="F31" s="15" t="str">
        <f>IFERROR(INDEX(Mapping!$O:$O,MATCH(B31,Mapping!$B:$B,0)),"")</f>
        <v>IM-068</v>
      </c>
      <c r="G31" s="16">
        <f>IFERROR(INDEX(P6_Export!$C:$C,MATCH(B31,P6_Export!$A:$A,0)),"")</f>
        <v>46446.333333333343</v>
      </c>
      <c r="H31" s="23"/>
      <c r="I31" s="4"/>
      <c r="J31" s="4"/>
      <c r="K31" s="22"/>
      <c r="L31" s="4"/>
      <c r="M31" s="6" t="str">
        <f t="shared" si="0"/>
        <v/>
      </c>
      <c r="N31" s="14" t="str">
        <f t="shared" si="1"/>
        <v/>
      </c>
      <c r="O31" s="14" t="str">
        <f t="shared" si="2"/>
        <v/>
      </c>
      <c r="P31" s="5" t="str">
        <f t="shared" si="3"/>
        <v>مخطط</v>
      </c>
      <c r="Q31" s="14">
        <f t="shared" si="4"/>
        <v>0</v>
      </c>
      <c r="R31" s="22"/>
    </row>
    <row r="32" spans="1:18" ht="18" x14ac:dyDescent="0.25">
      <c r="A32" s="17">
        <v>28</v>
      </c>
      <c r="B32" s="17" t="s">
        <v>365</v>
      </c>
      <c r="C32" s="25" t="str">
        <f>IFERROR(INDEX(Mapping!$E:$E,MATCH(B32,Mapping!$B:$B,0)),"")</f>
        <v>استلام نجارة الأعمدة أعمدة الدور الأرضي IR</v>
      </c>
      <c r="D32" s="17" t="s">
        <v>2480</v>
      </c>
      <c r="E32" s="17" t="s">
        <v>180</v>
      </c>
      <c r="F32" s="19" t="str">
        <f>IFERROR(INDEX(Mapping!$O:$O,MATCH(B32,Mapping!$B:$B,0)),"")</f>
        <v>IM-053</v>
      </c>
      <c r="G32" s="20">
        <f>IFERROR(INDEX(P6_Export!$C:$C,MATCH(B32,P6_Export!$A:$A,0)),"")</f>
        <v>46449.333333333343</v>
      </c>
      <c r="H32" s="23"/>
      <c r="I32" s="4"/>
      <c r="J32" s="4"/>
      <c r="K32" s="22"/>
      <c r="L32" s="4"/>
      <c r="M32" s="26" t="str">
        <f t="shared" si="0"/>
        <v/>
      </c>
      <c r="N32" s="17" t="str">
        <f t="shared" si="1"/>
        <v/>
      </c>
      <c r="O32" s="17" t="str">
        <f t="shared" si="2"/>
        <v/>
      </c>
      <c r="P32" s="18" t="str">
        <f t="shared" si="3"/>
        <v>مخطط</v>
      </c>
      <c r="Q32" s="17">
        <f t="shared" si="4"/>
        <v>0</v>
      </c>
      <c r="R32" s="22"/>
    </row>
    <row r="33" spans="1:18" ht="18" x14ac:dyDescent="0.25">
      <c r="A33" s="14">
        <v>29</v>
      </c>
      <c r="B33" s="14" t="s">
        <v>372</v>
      </c>
      <c r="C33" s="24" t="str">
        <f>IFERROR(INDEX(Mapping!$E:$E,MATCH(B33,Mapping!$B:$B,0)),"")</f>
        <v>استلام ما قبل صب الأعمدة أعمدة الدور الأرضي IR</v>
      </c>
      <c r="D33" s="14" t="s">
        <v>2480</v>
      </c>
      <c r="E33" s="14" t="s">
        <v>110</v>
      </c>
      <c r="F33" s="15" t="str">
        <f>IFERROR(INDEX(Mapping!$O:$O,MATCH(B33,Mapping!$B:$B,0)),"")</f>
        <v>IM-036</v>
      </c>
      <c r="G33" s="16">
        <f>IFERROR(INDEX(P6_Export!$C:$C,MATCH(B33,P6_Export!$A:$A,0)),"")</f>
        <v>46450.333333333343</v>
      </c>
      <c r="H33" s="23"/>
      <c r="I33" s="4"/>
      <c r="J33" s="4"/>
      <c r="K33" s="22"/>
      <c r="L33" s="4"/>
      <c r="M33" s="6" t="str">
        <f t="shared" si="0"/>
        <v/>
      </c>
      <c r="N33" s="14" t="str">
        <f t="shared" si="1"/>
        <v/>
      </c>
      <c r="O33" s="14" t="str">
        <f t="shared" si="2"/>
        <v/>
      </c>
      <c r="P33" s="5" t="str">
        <f t="shared" si="3"/>
        <v>مخطط</v>
      </c>
      <c r="Q33" s="14">
        <f t="shared" si="4"/>
        <v>0</v>
      </c>
      <c r="R33" s="22"/>
    </row>
    <row r="34" spans="1:18" ht="18" x14ac:dyDescent="0.25">
      <c r="A34" s="17">
        <v>30</v>
      </c>
      <c r="B34" s="17" t="s">
        <v>386</v>
      </c>
      <c r="C34" s="25" t="str">
        <f>IFERROR(INDEX(Mapping!$E:$E,MATCH(B34,Mapping!$B:$B,0)),"")</f>
        <v>استلام الأعمدة بعد الصب أعمدة الدور الأرضي IR</v>
      </c>
      <c r="D34" s="17" t="s">
        <v>2480</v>
      </c>
      <c r="E34" s="17" t="s">
        <v>110</v>
      </c>
      <c r="F34" s="19" t="str">
        <f>IFERROR(INDEX(Mapping!$O:$O,MATCH(B34,Mapping!$B:$B,0)),"")</f>
        <v>IM-037</v>
      </c>
      <c r="G34" s="20">
        <f>IFERROR(INDEX(P6_Export!$C:$C,MATCH(B34,P6_Export!$A:$A,0)),"")</f>
        <v>46454.333333333343</v>
      </c>
      <c r="H34" s="23"/>
      <c r="I34" s="4"/>
      <c r="J34" s="4"/>
      <c r="K34" s="22"/>
      <c r="L34" s="4"/>
      <c r="M34" s="26" t="str">
        <f t="shared" si="0"/>
        <v/>
      </c>
      <c r="N34" s="17" t="str">
        <f t="shared" si="1"/>
        <v/>
      </c>
      <c r="O34" s="17" t="str">
        <f t="shared" si="2"/>
        <v/>
      </c>
      <c r="P34" s="18" t="str">
        <f t="shared" si="3"/>
        <v>مخطط</v>
      </c>
      <c r="Q34" s="17">
        <f t="shared" si="4"/>
        <v>0</v>
      </c>
      <c r="R34" s="22"/>
    </row>
    <row r="35" spans="1:18" ht="18" x14ac:dyDescent="0.25">
      <c r="A35" s="14">
        <v>31</v>
      </c>
      <c r="B35" s="14" t="s">
        <v>395</v>
      </c>
      <c r="C35" s="24" t="str">
        <f>IFERROR(INDEX(Mapping!$E:$E,MATCH(B35,Mapping!$B:$B,0)),"")</f>
        <v>استلام شدة السقف من أسفل سقف الدور الأرضي IR</v>
      </c>
      <c r="D35" s="14" t="s">
        <v>2480</v>
      </c>
      <c r="E35" s="14" t="s">
        <v>180</v>
      </c>
      <c r="F35" s="15" t="str">
        <f>IFERROR(INDEX(Mapping!$O:$O,MATCH(B35,Mapping!$B:$B,0)),"")</f>
        <v>IM-058</v>
      </c>
      <c r="G35" s="16">
        <f>IFERROR(INDEX(P6_Export!$C:$C,MATCH(B35,P6_Export!$A:$A,0)),"")</f>
        <v>46466.333333333343</v>
      </c>
      <c r="H35" s="23"/>
      <c r="I35" s="4"/>
      <c r="J35" s="4"/>
      <c r="K35" s="22"/>
      <c r="L35" s="4"/>
      <c r="M35" s="6" t="str">
        <f t="shared" si="0"/>
        <v/>
      </c>
      <c r="N35" s="14" t="str">
        <f t="shared" si="1"/>
        <v/>
      </c>
      <c r="O35" s="14" t="str">
        <f t="shared" si="2"/>
        <v/>
      </c>
      <c r="P35" s="5" t="str">
        <f t="shared" si="3"/>
        <v>مخطط</v>
      </c>
      <c r="Q35" s="14">
        <f t="shared" si="4"/>
        <v>0</v>
      </c>
      <c r="R35" s="22"/>
    </row>
    <row r="36" spans="1:18" ht="18" x14ac:dyDescent="0.25">
      <c r="A36" s="17">
        <v>32</v>
      </c>
      <c r="B36" s="17" t="s">
        <v>404</v>
      </c>
      <c r="C36" s="25" t="str">
        <f>IFERROR(INDEX(Mapping!$E:$E,MATCH(B36,Mapping!$B:$B,0)),"")</f>
        <v>استلام نجارة وحدادة السلم سلم الدور الأرضي IR</v>
      </c>
      <c r="D36" s="17" t="s">
        <v>2480</v>
      </c>
      <c r="E36" s="17" t="s">
        <v>202</v>
      </c>
      <c r="F36" s="19" t="str">
        <f>IFERROR(INDEX(Mapping!$O:$O,MATCH(B36,Mapping!$B:$B,0)),"")</f>
        <v>IM-070</v>
      </c>
      <c r="G36" s="20">
        <f>IFERROR(INDEX(P6_Export!$C:$C,MATCH(B36,P6_Export!$A:$A,0)),"")</f>
        <v>46470.333333333343</v>
      </c>
      <c r="H36" s="23"/>
      <c r="I36" s="4"/>
      <c r="J36" s="4"/>
      <c r="K36" s="22"/>
      <c r="L36" s="4"/>
      <c r="M36" s="26" t="str">
        <f t="shared" si="0"/>
        <v/>
      </c>
      <c r="N36" s="17" t="str">
        <f t="shared" si="1"/>
        <v/>
      </c>
      <c r="O36" s="17" t="str">
        <f t="shared" si="2"/>
        <v/>
      </c>
      <c r="P36" s="18" t="str">
        <f t="shared" si="3"/>
        <v>مخطط</v>
      </c>
      <c r="Q36" s="17">
        <f t="shared" si="4"/>
        <v>0</v>
      </c>
      <c r="R36" s="22"/>
    </row>
    <row r="37" spans="1:18" ht="18" x14ac:dyDescent="0.25">
      <c r="A37" s="14">
        <v>33</v>
      </c>
      <c r="B37" s="14" t="s">
        <v>415</v>
      </c>
      <c r="C37" s="24" t="str">
        <f>IFERROR(INDEX(Mapping!$E:$E,MATCH(B37,Mapping!$B:$B,0)),"")</f>
        <v>استلام حديد الكمرات سقف الدور الأرضي IR</v>
      </c>
      <c r="D37" s="14" t="s">
        <v>2480</v>
      </c>
      <c r="E37" s="14" t="s">
        <v>202</v>
      </c>
      <c r="F37" s="15" t="str">
        <f>IFERROR(INDEX(Mapping!$O:$O,MATCH(B37,Mapping!$B:$B,0)),"")</f>
        <v>IM-072</v>
      </c>
      <c r="G37" s="16">
        <f>IFERROR(INDEX(P6_Export!$C:$C,MATCH(B37,P6_Export!$A:$A,0)),"")</f>
        <v>46471.333333333343</v>
      </c>
      <c r="H37" s="23"/>
      <c r="I37" s="4"/>
      <c r="J37" s="4"/>
      <c r="K37" s="22"/>
      <c r="L37" s="4"/>
      <c r="M37" s="6" t="str">
        <f t="shared" si="0"/>
        <v/>
      </c>
      <c r="N37" s="14" t="str">
        <f t="shared" si="1"/>
        <v/>
      </c>
      <c r="O37" s="14" t="str">
        <f t="shared" si="2"/>
        <v/>
      </c>
      <c r="P37" s="5" t="str">
        <f t="shared" si="3"/>
        <v>مخطط</v>
      </c>
      <c r="Q37" s="14">
        <f t="shared" si="4"/>
        <v>0</v>
      </c>
      <c r="R37" s="22"/>
    </row>
    <row r="38" spans="1:18" ht="18" x14ac:dyDescent="0.25">
      <c r="A38" s="17">
        <v>34</v>
      </c>
      <c r="B38" s="17" t="s">
        <v>426</v>
      </c>
      <c r="C38" s="25" t="str">
        <f>IFERROR(INDEX(Mapping!$E:$E,MATCH(B38,Mapping!$B:$B,0)),"")</f>
        <v>استلام حديد البلاطات سقف الدور الأرضي IR</v>
      </c>
      <c r="D38" s="17" t="s">
        <v>2480</v>
      </c>
      <c r="E38" s="17" t="s">
        <v>202</v>
      </c>
      <c r="F38" s="19" t="str">
        <f>IFERROR(INDEX(Mapping!$O:$O,MATCH(B38,Mapping!$B:$B,0)),"")</f>
        <v>IM-073</v>
      </c>
      <c r="G38" s="20">
        <f>IFERROR(INDEX(P6_Export!$C:$C,MATCH(B38,P6_Export!$A:$A,0)),"")</f>
        <v>46477.333333333343</v>
      </c>
      <c r="H38" s="23"/>
      <c r="I38" s="4"/>
      <c r="J38" s="4"/>
      <c r="K38" s="22"/>
      <c r="L38" s="4"/>
      <c r="M38" s="26" t="str">
        <f t="shared" si="0"/>
        <v/>
      </c>
      <c r="N38" s="17" t="str">
        <f t="shared" si="1"/>
        <v/>
      </c>
      <c r="O38" s="17" t="str">
        <f t="shared" si="2"/>
        <v/>
      </c>
      <c r="P38" s="18" t="str">
        <f t="shared" si="3"/>
        <v>مخطط</v>
      </c>
      <c r="Q38" s="17">
        <f t="shared" si="4"/>
        <v>0</v>
      </c>
      <c r="R38" s="22"/>
    </row>
    <row r="39" spans="1:18" ht="36" x14ac:dyDescent="0.25">
      <c r="A39" s="14">
        <v>35</v>
      </c>
      <c r="B39" s="14" t="s">
        <v>435</v>
      </c>
      <c r="C39" s="24" t="str">
        <f>IFERROR(INDEX(Mapping!$E:$E,MATCH(B39,Mapping!$B:$B,0)),"")</f>
        <v>استلام تمديدات الكهرباء والسباكة بالسقف سقف الدور الأرضي IR</v>
      </c>
      <c r="D39" s="14" t="s">
        <v>2480</v>
      </c>
      <c r="E39" s="14" t="s">
        <v>438</v>
      </c>
      <c r="F39" s="15" t="str">
        <f>IFERROR(INDEX(Mapping!$O:$O,MATCH(B39,Mapping!$B:$B,0)),"")</f>
        <v>IM-206</v>
      </c>
      <c r="G39" s="16">
        <f>IFERROR(INDEX(P6_Export!$C:$C,MATCH(B39,P6_Export!$A:$A,0)),"")</f>
        <v>46481.333333333343</v>
      </c>
      <c r="H39" s="23"/>
      <c r="I39" s="4"/>
      <c r="J39" s="4"/>
      <c r="K39" s="22"/>
      <c r="L39" s="4"/>
      <c r="M39" s="6" t="str">
        <f t="shared" si="0"/>
        <v/>
      </c>
      <c r="N39" s="14" t="str">
        <f t="shared" si="1"/>
        <v/>
      </c>
      <c r="O39" s="14" t="str">
        <f t="shared" si="2"/>
        <v/>
      </c>
      <c r="P39" s="5" t="str">
        <f t="shared" si="3"/>
        <v>مخطط</v>
      </c>
      <c r="Q39" s="14">
        <f t="shared" si="4"/>
        <v>0</v>
      </c>
      <c r="R39" s="22"/>
    </row>
    <row r="40" spans="1:18" ht="18" x14ac:dyDescent="0.25">
      <c r="A40" s="17">
        <v>36</v>
      </c>
      <c r="B40" s="17" t="s">
        <v>446</v>
      </c>
      <c r="C40" s="25" t="str">
        <f>IFERROR(INDEX(Mapping!$E:$E,MATCH(B40,Mapping!$B:$B,0)),"")</f>
        <v>استلام شدة السقف من أعلى سقف الدور الأرضي IR</v>
      </c>
      <c r="D40" s="17" t="s">
        <v>2480</v>
      </c>
      <c r="E40" s="17" t="s">
        <v>180</v>
      </c>
      <c r="F40" s="19" t="str">
        <f>IFERROR(INDEX(Mapping!$O:$O,MATCH(B40,Mapping!$B:$B,0)),"")</f>
        <v>IM-059</v>
      </c>
      <c r="G40" s="20">
        <f>IFERROR(INDEX(P6_Export!$C:$C,MATCH(B40,P6_Export!$A:$A,0)),"")</f>
        <v>46480.333333333343</v>
      </c>
      <c r="H40" s="23"/>
      <c r="I40" s="4"/>
      <c r="J40" s="4"/>
      <c r="K40" s="22"/>
      <c r="L40" s="4"/>
      <c r="M40" s="26" t="str">
        <f t="shared" si="0"/>
        <v/>
      </c>
      <c r="N40" s="17" t="str">
        <f t="shared" si="1"/>
        <v/>
      </c>
      <c r="O40" s="17" t="str">
        <f t="shared" si="2"/>
        <v/>
      </c>
      <c r="P40" s="18" t="str">
        <f t="shared" si="3"/>
        <v>مخطط</v>
      </c>
      <c r="Q40" s="17">
        <f t="shared" si="4"/>
        <v>0</v>
      </c>
      <c r="R40" s="22"/>
    </row>
    <row r="41" spans="1:18" ht="18" x14ac:dyDescent="0.25">
      <c r="A41" s="14">
        <v>37</v>
      </c>
      <c r="B41" s="14" t="s">
        <v>413</v>
      </c>
      <c r="C41" s="24" t="str">
        <f>IFERROR(INDEX(Mapping!$E:$E,MATCH(B41,Mapping!$B:$B,0)),"")</f>
        <v>استلام ما قبل صب السقف سقف الدور الأرضي IR</v>
      </c>
      <c r="D41" s="14" t="s">
        <v>2480</v>
      </c>
      <c r="E41" s="14" t="s">
        <v>110</v>
      </c>
      <c r="F41" s="15" t="str">
        <f>IFERROR(INDEX(Mapping!$O:$O,MATCH(B41,Mapping!$B:$B,0)),"")</f>
        <v>IM-038</v>
      </c>
      <c r="G41" s="16">
        <f>IFERROR(INDEX(P6_Export!$C:$C,MATCH(B41,P6_Export!$A:$A,0)),"")</f>
        <v>46482.333333333343</v>
      </c>
      <c r="H41" s="23"/>
      <c r="I41" s="4"/>
      <c r="J41" s="4"/>
      <c r="K41" s="22"/>
      <c r="L41" s="4"/>
      <c r="M41" s="6" t="str">
        <f t="shared" si="0"/>
        <v/>
      </c>
      <c r="N41" s="14" t="str">
        <f t="shared" si="1"/>
        <v/>
      </c>
      <c r="O41" s="14" t="str">
        <f t="shared" si="2"/>
        <v/>
      </c>
      <c r="P41" s="5" t="str">
        <f t="shared" si="3"/>
        <v>مخطط</v>
      </c>
      <c r="Q41" s="14">
        <f t="shared" si="4"/>
        <v>0</v>
      </c>
      <c r="R41" s="22"/>
    </row>
    <row r="42" spans="1:18" ht="18" x14ac:dyDescent="0.25">
      <c r="A42" s="17">
        <v>38</v>
      </c>
      <c r="B42" s="17" t="s">
        <v>469</v>
      </c>
      <c r="C42" s="25" t="str">
        <f>IFERROR(INDEX(Mapping!$E:$E,MATCH(B42,Mapping!$B:$B,0)),"")</f>
        <v>اعتماد فك شدة السقف سقف الدور الأرضي IR</v>
      </c>
      <c r="D42" s="17" t="s">
        <v>2480</v>
      </c>
      <c r="E42" s="17" t="s">
        <v>180</v>
      </c>
      <c r="F42" s="19" t="str">
        <f>IFERROR(INDEX(Mapping!$O:$O,MATCH(B42,Mapping!$B:$B,0)),"")</f>
        <v>IM-060</v>
      </c>
      <c r="G42" s="20">
        <f>IFERROR(INDEX(P6_Export!$C:$C,MATCH(B42,P6_Export!$A:$A,0)),"")</f>
        <v>46498.333333333343</v>
      </c>
      <c r="H42" s="23"/>
      <c r="I42" s="4"/>
      <c r="J42" s="4"/>
      <c r="K42" s="22"/>
      <c r="L42" s="4"/>
      <c r="M42" s="26" t="str">
        <f t="shared" si="0"/>
        <v/>
      </c>
      <c r="N42" s="17" t="str">
        <f t="shared" si="1"/>
        <v/>
      </c>
      <c r="O42" s="17" t="str">
        <f t="shared" si="2"/>
        <v/>
      </c>
      <c r="P42" s="18" t="str">
        <f t="shared" si="3"/>
        <v>مخطط</v>
      </c>
      <c r="Q42" s="17">
        <f t="shared" si="4"/>
        <v>0</v>
      </c>
      <c r="R42" s="22"/>
    </row>
    <row r="43" spans="1:18" ht="18" x14ac:dyDescent="0.25">
      <c r="A43" s="14">
        <v>39</v>
      </c>
      <c r="B43" s="14" t="s">
        <v>480</v>
      </c>
      <c r="C43" s="24" t="str">
        <f>IFERROR(INDEX(Mapping!$E:$E,MATCH(B43,Mapping!$B:$B,0)),"")</f>
        <v>استلام حديد الأعمدة أعمدة الدور الأول IR</v>
      </c>
      <c r="D43" s="14" t="s">
        <v>2481</v>
      </c>
      <c r="E43" s="14" t="s">
        <v>202</v>
      </c>
      <c r="F43" s="15" t="str">
        <f>IFERROR(INDEX(Mapping!$O:$O,MATCH(B43,Mapping!$B:$B,0)),"")</f>
        <v>IM-068</v>
      </c>
      <c r="G43" s="16">
        <f>IFERROR(INDEX(P6_Export!$C:$C,MATCH(B43,P6_Export!$A:$A,0)),"")</f>
        <v>46490.333333333343</v>
      </c>
      <c r="H43" s="23"/>
      <c r="I43" s="4"/>
      <c r="J43" s="4"/>
      <c r="K43" s="22"/>
      <c r="L43" s="4"/>
      <c r="M43" s="6" t="str">
        <f t="shared" si="0"/>
        <v/>
      </c>
      <c r="N43" s="14" t="str">
        <f t="shared" si="1"/>
        <v/>
      </c>
      <c r="O43" s="14" t="str">
        <f t="shared" si="2"/>
        <v/>
      </c>
      <c r="P43" s="5" t="str">
        <f t="shared" si="3"/>
        <v>مخطط</v>
      </c>
      <c r="Q43" s="14">
        <f t="shared" si="4"/>
        <v>0</v>
      </c>
      <c r="R43" s="22"/>
    </row>
    <row r="44" spans="1:18" ht="18" x14ac:dyDescent="0.25">
      <c r="A44" s="17">
        <v>40</v>
      </c>
      <c r="B44" s="17" t="s">
        <v>489</v>
      </c>
      <c r="C44" s="25" t="str">
        <f>IFERROR(INDEX(Mapping!$E:$E,MATCH(B44,Mapping!$B:$B,0)),"")</f>
        <v>استلام نجارة الأعمدة أعمدة الدور الأول IR</v>
      </c>
      <c r="D44" s="17" t="s">
        <v>2481</v>
      </c>
      <c r="E44" s="17" t="s">
        <v>180</v>
      </c>
      <c r="F44" s="19" t="str">
        <f>IFERROR(INDEX(Mapping!$O:$O,MATCH(B44,Mapping!$B:$B,0)),"")</f>
        <v>IM-054</v>
      </c>
      <c r="G44" s="20">
        <f>IFERROR(INDEX(P6_Export!$C:$C,MATCH(B44,P6_Export!$A:$A,0)),"")</f>
        <v>46494.333333333343</v>
      </c>
      <c r="H44" s="23"/>
      <c r="I44" s="4"/>
      <c r="J44" s="4"/>
      <c r="K44" s="22"/>
      <c r="L44" s="4"/>
      <c r="M44" s="26" t="str">
        <f t="shared" si="0"/>
        <v/>
      </c>
      <c r="N44" s="17" t="str">
        <f t="shared" si="1"/>
        <v/>
      </c>
      <c r="O44" s="17" t="str">
        <f t="shared" si="2"/>
        <v/>
      </c>
      <c r="P44" s="18" t="str">
        <f t="shared" si="3"/>
        <v>مخطط</v>
      </c>
      <c r="Q44" s="17">
        <f t="shared" si="4"/>
        <v>0</v>
      </c>
      <c r="R44" s="22"/>
    </row>
    <row r="45" spans="1:18" ht="18" x14ac:dyDescent="0.25">
      <c r="A45" s="14">
        <v>41</v>
      </c>
      <c r="B45" s="14" t="s">
        <v>493</v>
      </c>
      <c r="C45" s="24" t="str">
        <f>IFERROR(INDEX(Mapping!$E:$E,MATCH(B45,Mapping!$B:$B,0)),"")</f>
        <v>استلام ما قبل صب الأعمدة أعمدة الدور الأول IR</v>
      </c>
      <c r="D45" s="14" t="s">
        <v>2481</v>
      </c>
      <c r="E45" s="14" t="s">
        <v>110</v>
      </c>
      <c r="F45" s="15" t="str">
        <f>IFERROR(INDEX(Mapping!$O:$O,MATCH(B45,Mapping!$B:$B,0)),"")</f>
        <v>IM-036</v>
      </c>
      <c r="G45" s="16">
        <f>IFERROR(INDEX(P6_Export!$C:$C,MATCH(B45,P6_Export!$A:$A,0)),"")</f>
        <v>46495.333333333343</v>
      </c>
      <c r="H45" s="23"/>
      <c r="I45" s="4"/>
      <c r="J45" s="4"/>
      <c r="K45" s="22"/>
      <c r="L45" s="4"/>
      <c r="M45" s="6" t="str">
        <f t="shared" si="0"/>
        <v/>
      </c>
      <c r="N45" s="14" t="str">
        <f t="shared" si="1"/>
        <v/>
      </c>
      <c r="O45" s="14" t="str">
        <f t="shared" si="2"/>
        <v/>
      </c>
      <c r="P45" s="5" t="str">
        <f t="shared" si="3"/>
        <v>مخطط</v>
      </c>
      <c r="Q45" s="14">
        <f t="shared" si="4"/>
        <v>0</v>
      </c>
      <c r="R45" s="22"/>
    </row>
    <row r="46" spans="1:18" ht="18" x14ac:dyDescent="0.25">
      <c r="A46" s="17">
        <v>42</v>
      </c>
      <c r="B46" s="17" t="s">
        <v>503</v>
      </c>
      <c r="C46" s="25" t="str">
        <f>IFERROR(INDEX(Mapping!$E:$E,MATCH(B46,Mapping!$B:$B,0)),"")</f>
        <v>استلام الأعمدة بعد الصب أعمدة الدور الأول IR</v>
      </c>
      <c r="D46" s="17" t="s">
        <v>2481</v>
      </c>
      <c r="E46" s="17" t="s">
        <v>110</v>
      </c>
      <c r="F46" s="19" t="str">
        <f>IFERROR(INDEX(Mapping!$O:$O,MATCH(B46,Mapping!$B:$B,0)),"")</f>
        <v>IM-037</v>
      </c>
      <c r="G46" s="20">
        <f>IFERROR(INDEX(P6_Export!$C:$C,MATCH(B46,P6_Export!$A:$A,0)),"")</f>
        <v>46498.333333333343</v>
      </c>
      <c r="H46" s="23"/>
      <c r="I46" s="4"/>
      <c r="J46" s="4"/>
      <c r="K46" s="22"/>
      <c r="L46" s="4"/>
      <c r="M46" s="26" t="str">
        <f t="shared" si="0"/>
        <v/>
      </c>
      <c r="N46" s="17" t="str">
        <f t="shared" si="1"/>
        <v/>
      </c>
      <c r="O46" s="17" t="str">
        <f t="shared" si="2"/>
        <v/>
      </c>
      <c r="P46" s="18" t="str">
        <f t="shared" si="3"/>
        <v>مخطط</v>
      </c>
      <c r="Q46" s="17">
        <f t="shared" si="4"/>
        <v>0</v>
      </c>
      <c r="R46" s="22"/>
    </row>
    <row r="47" spans="1:18" ht="18" x14ac:dyDescent="0.25">
      <c r="A47" s="14">
        <v>43</v>
      </c>
      <c r="B47" s="14" t="s">
        <v>508</v>
      </c>
      <c r="C47" s="24" t="str">
        <f>IFERROR(INDEX(Mapping!$E:$E,MATCH(B47,Mapping!$B:$B,0)),"")</f>
        <v>استلام شدة السقف من أسفل سقف الدور الأول IR</v>
      </c>
      <c r="D47" s="14" t="s">
        <v>2481</v>
      </c>
      <c r="E47" s="14" t="s">
        <v>180</v>
      </c>
      <c r="F47" s="15" t="str">
        <f>IFERROR(INDEX(Mapping!$O:$O,MATCH(B47,Mapping!$B:$B,0)),"")</f>
        <v>IM-058</v>
      </c>
      <c r="G47" s="16">
        <f>IFERROR(INDEX(P6_Export!$C:$C,MATCH(B47,P6_Export!$A:$A,0)),"")</f>
        <v>46505.333333333343</v>
      </c>
      <c r="H47" s="23"/>
      <c r="I47" s="4"/>
      <c r="J47" s="4"/>
      <c r="K47" s="22"/>
      <c r="L47" s="4"/>
      <c r="M47" s="6" t="str">
        <f t="shared" si="0"/>
        <v/>
      </c>
      <c r="N47" s="14" t="str">
        <f t="shared" si="1"/>
        <v/>
      </c>
      <c r="O47" s="14" t="str">
        <f t="shared" si="2"/>
        <v/>
      </c>
      <c r="P47" s="5" t="str">
        <f t="shared" si="3"/>
        <v>مخطط</v>
      </c>
      <c r="Q47" s="14">
        <f t="shared" si="4"/>
        <v>0</v>
      </c>
      <c r="R47" s="22"/>
    </row>
    <row r="48" spans="1:18" ht="18" x14ac:dyDescent="0.25">
      <c r="A48" s="17">
        <v>44</v>
      </c>
      <c r="B48" s="17" t="s">
        <v>513</v>
      </c>
      <c r="C48" s="25" t="str">
        <f>IFERROR(INDEX(Mapping!$E:$E,MATCH(B48,Mapping!$B:$B,0)),"")</f>
        <v>استلام نجارة وحدادة السلم سلم الدور الأول IR</v>
      </c>
      <c r="D48" s="17" t="s">
        <v>2481</v>
      </c>
      <c r="E48" s="17" t="s">
        <v>202</v>
      </c>
      <c r="F48" s="19" t="str">
        <f>IFERROR(INDEX(Mapping!$O:$O,MATCH(B48,Mapping!$B:$B,0)),"")</f>
        <v>IM-070</v>
      </c>
      <c r="G48" s="20">
        <f>IFERROR(INDEX(P6_Export!$C:$C,MATCH(B48,P6_Export!$A:$A,0)),"")</f>
        <v>46510.333333333343</v>
      </c>
      <c r="H48" s="23"/>
      <c r="I48" s="4"/>
      <c r="J48" s="4"/>
      <c r="K48" s="22"/>
      <c r="L48" s="4"/>
      <c r="M48" s="26" t="str">
        <f t="shared" si="0"/>
        <v/>
      </c>
      <c r="N48" s="17" t="str">
        <f t="shared" si="1"/>
        <v/>
      </c>
      <c r="O48" s="17" t="str">
        <f t="shared" si="2"/>
        <v/>
      </c>
      <c r="P48" s="18" t="str">
        <f t="shared" si="3"/>
        <v>مخطط</v>
      </c>
      <c r="Q48" s="17">
        <f t="shared" si="4"/>
        <v>0</v>
      </c>
      <c r="R48" s="22"/>
    </row>
    <row r="49" spans="1:18" ht="18" x14ac:dyDescent="0.25">
      <c r="A49" s="14">
        <v>45</v>
      </c>
      <c r="B49" s="14" t="s">
        <v>520</v>
      </c>
      <c r="C49" s="24" t="str">
        <f>IFERROR(INDEX(Mapping!$E:$E,MATCH(B49,Mapping!$B:$B,0)),"")</f>
        <v>استلام حديد الكمرات سقف الدور الأول IR</v>
      </c>
      <c r="D49" s="14" t="s">
        <v>2481</v>
      </c>
      <c r="E49" s="14" t="s">
        <v>202</v>
      </c>
      <c r="F49" s="15" t="str">
        <f>IFERROR(INDEX(Mapping!$O:$O,MATCH(B49,Mapping!$B:$B,0)),"")</f>
        <v>IM-072</v>
      </c>
      <c r="G49" s="16">
        <f>IFERROR(INDEX(P6_Export!$C:$C,MATCH(B49,P6_Export!$A:$A,0)),"")</f>
        <v>46511.333333333343</v>
      </c>
      <c r="H49" s="23"/>
      <c r="I49" s="4"/>
      <c r="J49" s="4"/>
      <c r="K49" s="22"/>
      <c r="L49" s="4"/>
      <c r="M49" s="6" t="str">
        <f t="shared" si="0"/>
        <v/>
      </c>
      <c r="N49" s="14" t="str">
        <f t="shared" si="1"/>
        <v/>
      </c>
      <c r="O49" s="14" t="str">
        <f t="shared" si="2"/>
        <v/>
      </c>
      <c r="P49" s="5" t="str">
        <f t="shared" si="3"/>
        <v>مخطط</v>
      </c>
      <c r="Q49" s="14">
        <f t="shared" si="4"/>
        <v>0</v>
      </c>
      <c r="R49" s="22"/>
    </row>
    <row r="50" spans="1:18" ht="18" x14ac:dyDescent="0.25">
      <c r="A50" s="17">
        <v>46</v>
      </c>
      <c r="B50" s="17" t="s">
        <v>527</v>
      </c>
      <c r="C50" s="25" t="str">
        <f>IFERROR(INDEX(Mapping!$E:$E,MATCH(B50,Mapping!$B:$B,0)),"")</f>
        <v>استلام حديد البلاطات سقف الدور الأول IR</v>
      </c>
      <c r="D50" s="17" t="s">
        <v>2481</v>
      </c>
      <c r="E50" s="17" t="s">
        <v>202</v>
      </c>
      <c r="F50" s="19" t="str">
        <f>IFERROR(INDEX(Mapping!$O:$O,MATCH(B50,Mapping!$B:$B,0)),"")</f>
        <v>IM-073</v>
      </c>
      <c r="G50" s="20">
        <f>IFERROR(INDEX(P6_Export!$C:$C,MATCH(B50,P6_Export!$A:$A,0)),"")</f>
        <v>46517.333333333343</v>
      </c>
      <c r="H50" s="23"/>
      <c r="I50" s="4"/>
      <c r="J50" s="4"/>
      <c r="K50" s="22"/>
      <c r="L50" s="4"/>
      <c r="M50" s="26" t="str">
        <f t="shared" si="0"/>
        <v/>
      </c>
      <c r="N50" s="17" t="str">
        <f t="shared" si="1"/>
        <v/>
      </c>
      <c r="O50" s="17" t="str">
        <f t="shared" si="2"/>
        <v/>
      </c>
      <c r="P50" s="18" t="str">
        <f t="shared" si="3"/>
        <v>مخطط</v>
      </c>
      <c r="Q50" s="17">
        <f t="shared" si="4"/>
        <v>0</v>
      </c>
      <c r="R50" s="22"/>
    </row>
    <row r="51" spans="1:18" ht="36" x14ac:dyDescent="0.25">
      <c r="A51" s="14">
        <v>47</v>
      </c>
      <c r="B51" s="14" t="s">
        <v>532</v>
      </c>
      <c r="C51" s="24" t="str">
        <f>IFERROR(INDEX(Mapping!$E:$E,MATCH(B51,Mapping!$B:$B,0)),"")</f>
        <v>استلام تمديدات الكهرباء والسباكة بالسقف سقف الدور الأول IR</v>
      </c>
      <c r="D51" s="14" t="s">
        <v>2481</v>
      </c>
      <c r="E51" s="14" t="s">
        <v>438</v>
      </c>
      <c r="F51" s="15" t="str">
        <f>IFERROR(INDEX(Mapping!$O:$O,MATCH(B51,Mapping!$B:$B,0)),"")</f>
        <v>IM-206</v>
      </c>
      <c r="G51" s="16">
        <f>IFERROR(INDEX(P6_Export!$C:$C,MATCH(B51,P6_Export!$A:$A,0)),"")</f>
        <v>46520.333333333343</v>
      </c>
      <c r="H51" s="23"/>
      <c r="I51" s="4"/>
      <c r="J51" s="4"/>
      <c r="K51" s="22"/>
      <c r="L51" s="4"/>
      <c r="M51" s="6" t="str">
        <f t="shared" si="0"/>
        <v/>
      </c>
      <c r="N51" s="14" t="str">
        <f t="shared" si="1"/>
        <v/>
      </c>
      <c r="O51" s="14" t="str">
        <f t="shared" si="2"/>
        <v/>
      </c>
      <c r="P51" s="5" t="str">
        <f t="shared" si="3"/>
        <v>مخطط</v>
      </c>
      <c r="Q51" s="14">
        <f t="shared" si="4"/>
        <v>0</v>
      </c>
      <c r="R51" s="22"/>
    </row>
    <row r="52" spans="1:18" ht="18" x14ac:dyDescent="0.25">
      <c r="A52" s="17">
        <v>48</v>
      </c>
      <c r="B52" s="17" t="s">
        <v>537</v>
      </c>
      <c r="C52" s="25" t="str">
        <f>IFERROR(INDEX(Mapping!$E:$E,MATCH(B52,Mapping!$B:$B,0)),"")</f>
        <v>استلام شدة السقف من أعلى سقف الدور الأول IR</v>
      </c>
      <c r="D52" s="17" t="s">
        <v>2481</v>
      </c>
      <c r="E52" s="17" t="s">
        <v>180</v>
      </c>
      <c r="F52" s="19" t="str">
        <f>IFERROR(INDEX(Mapping!$O:$O,MATCH(B52,Mapping!$B:$B,0)),"")</f>
        <v>IM-059</v>
      </c>
      <c r="G52" s="20">
        <f>IFERROR(INDEX(P6_Export!$C:$C,MATCH(B52,P6_Export!$A:$A,0)),"")</f>
        <v>46519.333333333343</v>
      </c>
      <c r="H52" s="23"/>
      <c r="I52" s="4"/>
      <c r="J52" s="4"/>
      <c r="K52" s="22"/>
      <c r="L52" s="4"/>
      <c r="M52" s="26" t="str">
        <f t="shared" si="0"/>
        <v/>
      </c>
      <c r="N52" s="17" t="str">
        <f t="shared" si="1"/>
        <v/>
      </c>
      <c r="O52" s="17" t="str">
        <f t="shared" si="2"/>
        <v/>
      </c>
      <c r="P52" s="18" t="str">
        <f t="shared" si="3"/>
        <v>مخطط</v>
      </c>
      <c r="Q52" s="17">
        <f t="shared" si="4"/>
        <v>0</v>
      </c>
      <c r="R52" s="22"/>
    </row>
    <row r="53" spans="1:18" ht="18" x14ac:dyDescent="0.25">
      <c r="A53" s="14">
        <v>49</v>
      </c>
      <c r="B53" s="14" t="s">
        <v>518</v>
      </c>
      <c r="C53" s="24" t="str">
        <f>IFERROR(INDEX(Mapping!$E:$E,MATCH(B53,Mapping!$B:$B,0)),"")</f>
        <v>استلام ما قبل صب السقف سقف الدور الأول IR</v>
      </c>
      <c r="D53" s="14" t="s">
        <v>2481</v>
      </c>
      <c r="E53" s="14" t="s">
        <v>110</v>
      </c>
      <c r="F53" s="15" t="str">
        <f>IFERROR(INDEX(Mapping!$O:$O,MATCH(B53,Mapping!$B:$B,0)),"")</f>
        <v>IM-038</v>
      </c>
      <c r="G53" s="16">
        <f>IFERROR(INDEX(P6_Export!$C:$C,MATCH(B53,P6_Export!$A:$A,0)),"")</f>
        <v>46527.333333333343</v>
      </c>
      <c r="H53" s="23"/>
      <c r="I53" s="4"/>
      <c r="J53" s="4"/>
      <c r="K53" s="22"/>
      <c r="L53" s="4"/>
      <c r="M53" s="6" t="str">
        <f t="shared" si="0"/>
        <v/>
      </c>
      <c r="N53" s="14" t="str">
        <f t="shared" si="1"/>
        <v/>
      </c>
      <c r="O53" s="14" t="str">
        <f t="shared" si="2"/>
        <v/>
      </c>
      <c r="P53" s="5" t="str">
        <f t="shared" si="3"/>
        <v>مخطط</v>
      </c>
      <c r="Q53" s="14">
        <f t="shared" si="4"/>
        <v>0</v>
      </c>
      <c r="R53" s="22"/>
    </row>
    <row r="54" spans="1:18" ht="18" x14ac:dyDescent="0.25">
      <c r="A54" s="17">
        <v>50</v>
      </c>
      <c r="B54" s="17" t="s">
        <v>552</v>
      </c>
      <c r="C54" s="25" t="str">
        <f>IFERROR(INDEX(Mapping!$E:$E,MATCH(B54,Mapping!$B:$B,0)),"")</f>
        <v>اعتماد فك شدة السقف سقف الدور الأول IR</v>
      </c>
      <c r="D54" s="17" t="s">
        <v>2481</v>
      </c>
      <c r="E54" s="17" t="s">
        <v>180</v>
      </c>
      <c r="F54" s="19" t="str">
        <f>IFERROR(INDEX(Mapping!$O:$O,MATCH(B54,Mapping!$B:$B,0)),"")</f>
        <v>IM-060</v>
      </c>
      <c r="G54" s="20">
        <f>IFERROR(INDEX(P6_Export!$C:$C,MATCH(B54,P6_Export!$A:$A,0)),"")</f>
        <v>46544.333333333343</v>
      </c>
      <c r="H54" s="23"/>
      <c r="I54" s="4"/>
      <c r="J54" s="4"/>
      <c r="K54" s="22"/>
      <c r="L54" s="4"/>
      <c r="M54" s="26" t="str">
        <f t="shared" si="0"/>
        <v/>
      </c>
      <c r="N54" s="17" t="str">
        <f t="shared" si="1"/>
        <v/>
      </c>
      <c r="O54" s="17" t="str">
        <f t="shared" si="2"/>
        <v/>
      </c>
      <c r="P54" s="18" t="str">
        <f t="shared" si="3"/>
        <v>مخطط</v>
      </c>
      <c r="Q54" s="17">
        <f t="shared" si="4"/>
        <v>0</v>
      </c>
      <c r="R54" s="22"/>
    </row>
    <row r="55" spans="1:18" ht="18" x14ac:dyDescent="0.25">
      <c r="A55" s="14">
        <v>51</v>
      </c>
      <c r="B55" s="14" t="s">
        <v>559</v>
      </c>
      <c r="C55" s="24" t="str">
        <f>IFERROR(INDEX(Mapping!$E:$E,MATCH(B55,Mapping!$B:$B,0)),"")</f>
        <v>استلام حديد الأعمدة أعمدة الدور الثاني IR</v>
      </c>
      <c r="D55" s="14" t="s">
        <v>2482</v>
      </c>
      <c r="E55" s="14" t="s">
        <v>202</v>
      </c>
      <c r="F55" s="15" t="str">
        <f>IFERROR(INDEX(Mapping!$O:$O,MATCH(B55,Mapping!$B:$B,0)),"")</f>
        <v>IM-068</v>
      </c>
      <c r="G55" s="16">
        <f>IFERROR(INDEX(P6_Export!$C:$C,MATCH(B55,P6_Export!$A:$A,0)),"")</f>
        <v>46536.333333333343</v>
      </c>
      <c r="H55" s="23"/>
      <c r="I55" s="4"/>
      <c r="J55" s="4"/>
      <c r="K55" s="22"/>
      <c r="L55" s="4"/>
      <c r="M55" s="6" t="str">
        <f t="shared" si="0"/>
        <v/>
      </c>
      <c r="N55" s="14" t="str">
        <f t="shared" si="1"/>
        <v/>
      </c>
      <c r="O55" s="14" t="str">
        <f t="shared" si="2"/>
        <v/>
      </c>
      <c r="P55" s="5" t="str">
        <f t="shared" si="3"/>
        <v>مخطط</v>
      </c>
      <c r="Q55" s="14">
        <f t="shared" si="4"/>
        <v>0</v>
      </c>
      <c r="R55" s="22"/>
    </row>
    <row r="56" spans="1:18" ht="18" x14ac:dyDescent="0.25">
      <c r="A56" s="17">
        <v>52</v>
      </c>
      <c r="B56" s="17" t="s">
        <v>568</v>
      </c>
      <c r="C56" s="25" t="str">
        <f>IFERROR(INDEX(Mapping!$E:$E,MATCH(B56,Mapping!$B:$B,0)),"")</f>
        <v>استلام نجارة الأعمدة أعمدة الدور الثاني IR</v>
      </c>
      <c r="D56" s="17" t="s">
        <v>2482</v>
      </c>
      <c r="E56" s="17" t="s">
        <v>180</v>
      </c>
      <c r="F56" s="19" t="str">
        <f>IFERROR(INDEX(Mapping!$O:$O,MATCH(B56,Mapping!$B:$B,0)),"")</f>
        <v>IM-054</v>
      </c>
      <c r="G56" s="20">
        <f>IFERROR(INDEX(P6_Export!$C:$C,MATCH(B56,P6_Export!$A:$A,0)),"")</f>
        <v>46539.333333333343</v>
      </c>
      <c r="H56" s="23"/>
      <c r="I56" s="4"/>
      <c r="J56" s="4"/>
      <c r="K56" s="22"/>
      <c r="L56" s="4"/>
      <c r="M56" s="26" t="str">
        <f t="shared" si="0"/>
        <v/>
      </c>
      <c r="N56" s="17" t="str">
        <f t="shared" si="1"/>
        <v/>
      </c>
      <c r="O56" s="17" t="str">
        <f t="shared" si="2"/>
        <v/>
      </c>
      <c r="P56" s="18" t="str">
        <f t="shared" si="3"/>
        <v>مخطط</v>
      </c>
      <c r="Q56" s="17">
        <f t="shared" si="4"/>
        <v>0</v>
      </c>
      <c r="R56" s="22"/>
    </row>
    <row r="57" spans="1:18" ht="18" x14ac:dyDescent="0.25">
      <c r="A57" s="14">
        <v>53</v>
      </c>
      <c r="B57" s="14" t="s">
        <v>571</v>
      </c>
      <c r="C57" s="24" t="str">
        <f>IFERROR(INDEX(Mapping!$E:$E,MATCH(B57,Mapping!$B:$B,0)),"")</f>
        <v>استلام ما قبل صب الأعمدة أعمدة الدور الثاني IR</v>
      </c>
      <c r="D57" s="14" t="s">
        <v>2482</v>
      </c>
      <c r="E57" s="14" t="s">
        <v>110</v>
      </c>
      <c r="F57" s="15" t="str">
        <f>IFERROR(INDEX(Mapping!$O:$O,MATCH(B57,Mapping!$B:$B,0)),"")</f>
        <v>IM-036</v>
      </c>
      <c r="G57" s="16">
        <f>IFERROR(INDEX(P6_Export!$C:$C,MATCH(B57,P6_Export!$A:$A,0)),"")</f>
        <v>46540.333333333343</v>
      </c>
      <c r="H57" s="23"/>
      <c r="I57" s="4"/>
      <c r="J57" s="4"/>
      <c r="K57" s="22"/>
      <c r="L57" s="4"/>
      <c r="M57" s="6" t="str">
        <f t="shared" si="0"/>
        <v/>
      </c>
      <c r="N57" s="14" t="str">
        <f t="shared" si="1"/>
        <v/>
      </c>
      <c r="O57" s="14" t="str">
        <f t="shared" si="2"/>
        <v/>
      </c>
      <c r="P57" s="5" t="str">
        <f t="shared" si="3"/>
        <v>مخطط</v>
      </c>
      <c r="Q57" s="14">
        <f t="shared" si="4"/>
        <v>0</v>
      </c>
      <c r="R57" s="22"/>
    </row>
    <row r="58" spans="1:18" ht="18" x14ac:dyDescent="0.25">
      <c r="A58" s="17">
        <v>54</v>
      </c>
      <c r="B58" s="17" t="s">
        <v>581</v>
      </c>
      <c r="C58" s="25" t="str">
        <f>IFERROR(INDEX(Mapping!$E:$E,MATCH(B58,Mapping!$B:$B,0)),"")</f>
        <v>استلام الأعمدة بعد الصب أعمدة الدور الثاني IR</v>
      </c>
      <c r="D58" s="17" t="s">
        <v>2482</v>
      </c>
      <c r="E58" s="17" t="s">
        <v>110</v>
      </c>
      <c r="F58" s="19" t="str">
        <f>IFERROR(INDEX(Mapping!$O:$O,MATCH(B58,Mapping!$B:$B,0)),"")</f>
        <v>IM-037</v>
      </c>
      <c r="G58" s="20">
        <f>IFERROR(INDEX(P6_Export!$C:$C,MATCH(B58,P6_Export!$A:$A,0)),"")</f>
        <v>46544.333333333343</v>
      </c>
      <c r="H58" s="23"/>
      <c r="I58" s="4"/>
      <c r="J58" s="4"/>
      <c r="K58" s="22"/>
      <c r="L58" s="4"/>
      <c r="M58" s="26" t="str">
        <f t="shared" si="0"/>
        <v/>
      </c>
      <c r="N58" s="17" t="str">
        <f t="shared" si="1"/>
        <v/>
      </c>
      <c r="O58" s="17" t="str">
        <f t="shared" si="2"/>
        <v/>
      </c>
      <c r="P58" s="18" t="str">
        <f t="shared" si="3"/>
        <v>مخطط</v>
      </c>
      <c r="Q58" s="17">
        <f t="shared" si="4"/>
        <v>0</v>
      </c>
      <c r="R58" s="22"/>
    </row>
    <row r="59" spans="1:18" ht="18" x14ac:dyDescent="0.25">
      <c r="A59" s="14">
        <v>55</v>
      </c>
      <c r="B59" s="14" t="s">
        <v>586</v>
      </c>
      <c r="C59" s="24" t="str">
        <f>IFERROR(INDEX(Mapping!$E:$E,MATCH(B59,Mapping!$B:$B,0)),"")</f>
        <v>استلام شدة السقف من أسفل سقف الدور الثاني IR</v>
      </c>
      <c r="D59" s="14" t="s">
        <v>2482</v>
      </c>
      <c r="E59" s="14" t="s">
        <v>180</v>
      </c>
      <c r="F59" s="15" t="str">
        <f>IFERROR(INDEX(Mapping!$O:$O,MATCH(B59,Mapping!$B:$B,0)),"")</f>
        <v>IM-058</v>
      </c>
      <c r="G59" s="16">
        <f>IFERROR(INDEX(P6_Export!$C:$C,MATCH(B59,P6_Export!$A:$A,0)),"")</f>
        <v>46551.333333333343</v>
      </c>
      <c r="H59" s="23"/>
      <c r="I59" s="4"/>
      <c r="J59" s="4"/>
      <c r="K59" s="22"/>
      <c r="L59" s="4"/>
      <c r="M59" s="6" t="str">
        <f t="shared" si="0"/>
        <v/>
      </c>
      <c r="N59" s="14" t="str">
        <f t="shared" si="1"/>
        <v/>
      </c>
      <c r="O59" s="14" t="str">
        <f t="shared" si="2"/>
        <v/>
      </c>
      <c r="P59" s="5" t="str">
        <f t="shared" si="3"/>
        <v>مخطط</v>
      </c>
      <c r="Q59" s="14">
        <f t="shared" si="4"/>
        <v>0</v>
      </c>
      <c r="R59" s="22"/>
    </row>
    <row r="60" spans="1:18" ht="18" x14ac:dyDescent="0.25">
      <c r="A60" s="17">
        <v>56</v>
      </c>
      <c r="B60" s="17" t="s">
        <v>591</v>
      </c>
      <c r="C60" s="25" t="str">
        <f>IFERROR(INDEX(Mapping!$E:$E,MATCH(B60,Mapping!$B:$B,0)),"")</f>
        <v>استلام نجارة وحدادة السلم سلم الدور الثاني IR</v>
      </c>
      <c r="D60" s="17" t="s">
        <v>2482</v>
      </c>
      <c r="E60" s="17" t="s">
        <v>202</v>
      </c>
      <c r="F60" s="19" t="str">
        <f>IFERROR(INDEX(Mapping!$O:$O,MATCH(B60,Mapping!$B:$B,0)),"")</f>
        <v>IM-070</v>
      </c>
      <c r="G60" s="20">
        <f>IFERROR(INDEX(P6_Export!$C:$C,MATCH(B60,P6_Export!$A:$A,0)),"")</f>
        <v>46555.333333333343</v>
      </c>
      <c r="H60" s="23"/>
      <c r="I60" s="4"/>
      <c r="J60" s="4"/>
      <c r="K60" s="22"/>
      <c r="L60" s="4"/>
      <c r="M60" s="26" t="str">
        <f t="shared" si="0"/>
        <v/>
      </c>
      <c r="N60" s="17" t="str">
        <f t="shared" si="1"/>
        <v/>
      </c>
      <c r="O60" s="17" t="str">
        <f t="shared" si="2"/>
        <v/>
      </c>
      <c r="P60" s="18" t="str">
        <f t="shared" si="3"/>
        <v>مخطط</v>
      </c>
      <c r="Q60" s="17">
        <f t="shared" si="4"/>
        <v>0</v>
      </c>
      <c r="R60" s="22"/>
    </row>
    <row r="61" spans="1:18" ht="18" x14ac:dyDescent="0.25">
      <c r="A61" s="14">
        <v>57</v>
      </c>
      <c r="B61" s="14" t="s">
        <v>598</v>
      </c>
      <c r="C61" s="24" t="str">
        <f>IFERROR(INDEX(Mapping!$E:$E,MATCH(B61,Mapping!$B:$B,0)),"")</f>
        <v>استلام حديد الكمرات سقف الدور الثاني IR</v>
      </c>
      <c r="D61" s="14" t="s">
        <v>2482</v>
      </c>
      <c r="E61" s="14" t="s">
        <v>202</v>
      </c>
      <c r="F61" s="15" t="str">
        <f>IFERROR(INDEX(Mapping!$O:$O,MATCH(B61,Mapping!$B:$B,0)),"")</f>
        <v>IM-072</v>
      </c>
      <c r="G61" s="16">
        <f>IFERROR(INDEX(P6_Export!$C:$C,MATCH(B61,P6_Export!$A:$A,0)),"")</f>
        <v>46557.333333333343</v>
      </c>
      <c r="H61" s="23"/>
      <c r="I61" s="4"/>
      <c r="J61" s="4"/>
      <c r="K61" s="22"/>
      <c r="L61" s="4"/>
      <c r="M61" s="6" t="str">
        <f t="shared" si="0"/>
        <v/>
      </c>
      <c r="N61" s="14" t="str">
        <f t="shared" si="1"/>
        <v/>
      </c>
      <c r="O61" s="14" t="str">
        <f t="shared" si="2"/>
        <v/>
      </c>
      <c r="P61" s="5" t="str">
        <f t="shared" si="3"/>
        <v>مخطط</v>
      </c>
      <c r="Q61" s="14">
        <f t="shared" si="4"/>
        <v>0</v>
      </c>
      <c r="R61" s="22"/>
    </row>
    <row r="62" spans="1:18" ht="18" x14ac:dyDescent="0.25">
      <c r="A62" s="17">
        <v>58</v>
      </c>
      <c r="B62" s="17" t="s">
        <v>605</v>
      </c>
      <c r="C62" s="25" t="str">
        <f>IFERROR(INDEX(Mapping!$E:$E,MATCH(B62,Mapping!$B:$B,0)),"")</f>
        <v>استلام حديد البلاطات سقف الدور الثاني IR</v>
      </c>
      <c r="D62" s="17" t="s">
        <v>2482</v>
      </c>
      <c r="E62" s="17" t="s">
        <v>202</v>
      </c>
      <c r="F62" s="19" t="str">
        <f>IFERROR(INDEX(Mapping!$O:$O,MATCH(B62,Mapping!$B:$B,0)),"")</f>
        <v>IM-073</v>
      </c>
      <c r="G62" s="20">
        <f>IFERROR(INDEX(P6_Export!$C:$C,MATCH(B62,P6_Export!$A:$A,0)),"")</f>
        <v>46562.333333333343</v>
      </c>
      <c r="H62" s="23"/>
      <c r="I62" s="4"/>
      <c r="J62" s="4"/>
      <c r="K62" s="22"/>
      <c r="L62" s="4"/>
      <c r="M62" s="26" t="str">
        <f t="shared" si="0"/>
        <v/>
      </c>
      <c r="N62" s="17" t="str">
        <f t="shared" si="1"/>
        <v/>
      </c>
      <c r="O62" s="17" t="str">
        <f t="shared" si="2"/>
        <v/>
      </c>
      <c r="P62" s="18" t="str">
        <f t="shared" si="3"/>
        <v>مخطط</v>
      </c>
      <c r="Q62" s="17">
        <f t="shared" si="4"/>
        <v>0</v>
      </c>
      <c r="R62" s="22"/>
    </row>
    <row r="63" spans="1:18" ht="36" x14ac:dyDescent="0.25">
      <c r="A63" s="14">
        <v>59</v>
      </c>
      <c r="B63" s="14" t="s">
        <v>610</v>
      </c>
      <c r="C63" s="24" t="str">
        <f>IFERROR(INDEX(Mapping!$E:$E,MATCH(B63,Mapping!$B:$B,0)),"")</f>
        <v>استلام تمديدات الكهرباء والسباكة بالسقف سقف الدور الثاني IR</v>
      </c>
      <c r="D63" s="14" t="s">
        <v>2482</v>
      </c>
      <c r="E63" s="14" t="s">
        <v>438</v>
      </c>
      <c r="F63" s="15" t="str">
        <f>IFERROR(INDEX(Mapping!$O:$O,MATCH(B63,Mapping!$B:$B,0)),"")</f>
        <v>IM-206</v>
      </c>
      <c r="G63" s="16">
        <f>IFERROR(INDEX(P6_Export!$C:$C,MATCH(B63,P6_Export!$A:$A,0)),"")</f>
        <v>46566.333333333343</v>
      </c>
      <c r="H63" s="23"/>
      <c r="I63" s="4"/>
      <c r="J63" s="4"/>
      <c r="K63" s="22"/>
      <c r="L63" s="4"/>
      <c r="M63" s="6" t="str">
        <f t="shared" si="0"/>
        <v/>
      </c>
      <c r="N63" s="14" t="str">
        <f t="shared" si="1"/>
        <v/>
      </c>
      <c r="O63" s="14" t="str">
        <f t="shared" si="2"/>
        <v/>
      </c>
      <c r="P63" s="5" t="str">
        <f t="shared" si="3"/>
        <v>مخطط</v>
      </c>
      <c r="Q63" s="14">
        <f t="shared" si="4"/>
        <v>0</v>
      </c>
      <c r="R63" s="22"/>
    </row>
    <row r="64" spans="1:18" ht="18" x14ac:dyDescent="0.25">
      <c r="A64" s="17">
        <v>60</v>
      </c>
      <c r="B64" s="17" t="s">
        <v>615</v>
      </c>
      <c r="C64" s="25" t="str">
        <f>IFERROR(INDEX(Mapping!$E:$E,MATCH(B64,Mapping!$B:$B,0)),"")</f>
        <v>استلام شدة السقف من أعلى سقف الدور الثاني IR</v>
      </c>
      <c r="D64" s="17" t="s">
        <v>2482</v>
      </c>
      <c r="E64" s="17" t="s">
        <v>180</v>
      </c>
      <c r="F64" s="19" t="str">
        <f>IFERROR(INDEX(Mapping!$O:$O,MATCH(B64,Mapping!$B:$B,0)),"")</f>
        <v>IM-059</v>
      </c>
      <c r="G64" s="20">
        <f>IFERROR(INDEX(P6_Export!$C:$C,MATCH(B64,P6_Export!$A:$A,0)),"")</f>
        <v>46565.333333333343</v>
      </c>
      <c r="H64" s="23"/>
      <c r="I64" s="4"/>
      <c r="J64" s="4"/>
      <c r="K64" s="22"/>
      <c r="L64" s="4"/>
      <c r="M64" s="26" t="str">
        <f t="shared" si="0"/>
        <v/>
      </c>
      <c r="N64" s="17" t="str">
        <f t="shared" si="1"/>
        <v/>
      </c>
      <c r="O64" s="17" t="str">
        <f t="shared" si="2"/>
        <v/>
      </c>
      <c r="P64" s="18" t="str">
        <f t="shared" si="3"/>
        <v>مخطط</v>
      </c>
      <c r="Q64" s="17">
        <f t="shared" si="4"/>
        <v>0</v>
      </c>
      <c r="R64" s="22"/>
    </row>
    <row r="65" spans="1:18" ht="18" x14ac:dyDescent="0.25">
      <c r="A65" s="14">
        <v>61</v>
      </c>
      <c r="B65" s="14" t="s">
        <v>596</v>
      </c>
      <c r="C65" s="24" t="str">
        <f>IFERROR(INDEX(Mapping!$E:$E,MATCH(B65,Mapping!$B:$B,0)),"")</f>
        <v>استلام ما قبل صب السقف سقف الدور الثاني IR</v>
      </c>
      <c r="D65" s="14" t="s">
        <v>2482</v>
      </c>
      <c r="E65" s="14" t="s">
        <v>110</v>
      </c>
      <c r="F65" s="15" t="str">
        <f>IFERROR(INDEX(Mapping!$O:$O,MATCH(B65,Mapping!$B:$B,0)),"")</f>
        <v>IM-038</v>
      </c>
      <c r="G65" s="16">
        <f>IFERROR(INDEX(P6_Export!$C:$C,MATCH(B65,P6_Export!$A:$A,0)),"")</f>
        <v>46567.333333333343</v>
      </c>
      <c r="H65" s="23"/>
      <c r="I65" s="4"/>
      <c r="J65" s="4"/>
      <c r="K65" s="22"/>
      <c r="L65" s="4"/>
      <c r="M65" s="6" t="str">
        <f t="shared" si="0"/>
        <v/>
      </c>
      <c r="N65" s="14" t="str">
        <f t="shared" si="1"/>
        <v/>
      </c>
      <c r="O65" s="14" t="str">
        <f t="shared" si="2"/>
        <v/>
      </c>
      <c r="P65" s="5" t="str">
        <f t="shared" si="3"/>
        <v>مخطط</v>
      </c>
      <c r="Q65" s="14">
        <f t="shared" si="4"/>
        <v>0</v>
      </c>
      <c r="R65" s="22"/>
    </row>
    <row r="66" spans="1:18" ht="18" x14ac:dyDescent="0.25">
      <c r="A66" s="17">
        <v>62</v>
      </c>
      <c r="B66" s="17" t="s">
        <v>630</v>
      </c>
      <c r="C66" s="25" t="str">
        <f>IFERROR(INDEX(Mapping!$E:$E,MATCH(B66,Mapping!$B:$B,0)),"")</f>
        <v>اعتماد فك شدة السقف سقف الدور الثاني IR</v>
      </c>
      <c r="D66" s="17" t="s">
        <v>2482</v>
      </c>
      <c r="E66" s="17" t="s">
        <v>180</v>
      </c>
      <c r="F66" s="19" t="str">
        <f>IFERROR(INDEX(Mapping!$O:$O,MATCH(B66,Mapping!$B:$B,0)),"")</f>
        <v>IM-060</v>
      </c>
      <c r="G66" s="20">
        <f>IFERROR(INDEX(P6_Export!$C:$C,MATCH(B66,P6_Export!$A:$A,0)),"")</f>
        <v>46583.333333333343</v>
      </c>
      <c r="H66" s="23"/>
      <c r="I66" s="4"/>
      <c r="J66" s="4"/>
      <c r="K66" s="22"/>
      <c r="L66" s="4"/>
      <c r="M66" s="26" t="str">
        <f t="shared" si="0"/>
        <v/>
      </c>
      <c r="N66" s="17" t="str">
        <f t="shared" si="1"/>
        <v/>
      </c>
      <c r="O66" s="17" t="str">
        <f t="shared" si="2"/>
        <v/>
      </c>
      <c r="P66" s="18" t="str">
        <f t="shared" si="3"/>
        <v>مخطط</v>
      </c>
      <c r="Q66" s="17">
        <f t="shared" si="4"/>
        <v>0</v>
      </c>
      <c r="R66" s="22"/>
    </row>
    <row r="67" spans="1:18" ht="18" x14ac:dyDescent="0.25">
      <c r="A67" s="14">
        <v>63</v>
      </c>
      <c r="B67" s="14" t="s">
        <v>637</v>
      </c>
      <c r="C67" s="24" t="str">
        <f>IFERROR(INDEX(Mapping!$E:$E,MATCH(B67,Mapping!$B:$B,0)),"")</f>
        <v>استلام حديد الأعمدة أعمدة الدور الثالث IR</v>
      </c>
      <c r="D67" s="14" t="s">
        <v>2483</v>
      </c>
      <c r="E67" s="14" t="s">
        <v>202</v>
      </c>
      <c r="F67" s="15" t="str">
        <f>IFERROR(INDEX(Mapping!$O:$O,MATCH(B67,Mapping!$B:$B,0)),"")</f>
        <v>IM-068</v>
      </c>
      <c r="G67" s="16">
        <f>IFERROR(INDEX(P6_Export!$C:$C,MATCH(B67,P6_Export!$A:$A,0)),"")</f>
        <v>46575.333333333343</v>
      </c>
      <c r="H67" s="23"/>
      <c r="I67" s="4"/>
      <c r="J67" s="4"/>
      <c r="K67" s="22"/>
      <c r="L67" s="4"/>
      <c r="M67" s="6" t="str">
        <f t="shared" si="0"/>
        <v/>
      </c>
      <c r="N67" s="14" t="str">
        <f t="shared" si="1"/>
        <v/>
      </c>
      <c r="O67" s="14" t="str">
        <f t="shared" si="2"/>
        <v/>
      </c>
      <c r="P67" s="5" t="str">
        <f t="shared" si="3"/>
        <v>مخطط</v>
      </c>
      <c r="Q67" s="14">
        <f t="shared" si="4"/>
        <v>0</v>
      </c>
      <c r="R67" s="22"/>
    </row>
    <row r="68" spans="1:18" ht="18" x14ac:dyDescent="0.25">
      <c r="A68" s="17">
        <v>64</v>
      </c>
      <c r="B68" s="17" t="s">
        <v>646</v>
      </c>
      <c r="C68" s="25" t="str">
        <f>IFERROR(INDEX(Mapping!$E:$E,MATCH(B68,Mapping!$B:$B,0)),"")</f>
        <v>استلام نجارة الأعمدة أعمدة الدور الثالث IR</v>
      </c>
      <c r="D68" s="17" t="s">
        <v>2483</v>
      </c>
      <c r="E68" s="17" t="s">
        <v>180</v>
      </c>
      <c r="F68" s="19" t="str">
        <f>IFERROR(INDEX(Mapping!$O:$O,MATCH(B68,Mapping!$B:$B,0)),"")</f>
        <v>IM-054</v>
      </c>
      <c r="G68" s="20">
        <f>IFERROR(INDEX(P6_Export!$C:$C,MATCH(B68,P6_Export!$A:$A,0)),"")</f>
        <v>46579.333333333343</v>
      </c>
      <c r="H68" s="23"/>
      <c r="I68" s="4"/>
      <c r="J68" s="4"/>
      <c r="K68" s="22"/>
      <c r="L68" s="4"/>
      <c r="M68" s="26" t="str">
        <f t="shared" si="0"/>
        <v/>
      </c>
      <c r="N68" s="17" t="str">
        <f t="shared" si="1"/>
        <v/>
      </c>
      <c r="O68" s="17" t="str">
        <f t="shared" si="2"/>
        <v/>
      </c>
      <c r="P68" s="18" t="str">
        <f t="shared" si="3"/>
        <v>مخطط</v>
      </c>
      <c r="Q68" s="17">
        <f t="shared" si="4"/>
        <v>0</v>
      </c>
      <c r="R68" s="22"/>
    </row>
    <row r="69" spans="1:18" ht="18" x14ac:dyDescent="0.25">
      <c r="A69" s="14">
        <v>65</v>
      </c>
      <c r="B69" s="14" t="s">
        <v>649</v>
      </c>
      <c r="C69" s="24" t="str">
        <f>IFERROR(INDEX(Mapping!$E:$E,MATCH(B69,Mapping!$B:$B,0)),"")</f>
        <v>استلام ما قبل صب الأعمدة أعمدة الدور الثالث IR</v>
      </c>
      <c r="D69" s="14" t="s">
        <v>2483</v>
      </c>
      <c r="E69" s="14" t="s">
        <v>110</v>
      </c>
      <c r="F69" s="15" t="str">
        <f>IFERROR(INDEX(Mapping!$O:$O,MATCH(B69,Mapping!$B:$B,0)),"")</f>
        <v>IM-036</v>
      </c>
      <c r="G69" s="16">
        <f>IFERROR(INDEX(P6_Export!$C:$C,MATCH(B69,P6_Export!$A:$A,0)),"")</f>
        <v>46580.333333333343</v>
      </c>
      <c r="H69" s="23"/>
      <c r="I69" s="4"/>
      <c r="J69" s="4"/>
      <c r="K69" s="22"/>
      <c r="L69" s="4"/>
      <c r="M69" s="6" t="str">
        <f t="shared" ref="M69:M132" si="5">IF(L69&lt;&gt;"",L69,IF(J69&lt;&gt;"",J69,""))</f>
        <v/>
      </c>
      <c r="N69" s="14" t="str">
        <f t="shared" ref="N69:N132" si="6">IF(OR(G69="",M69=""),"",IF(M69&gt;=G69,NETWORKDAYS.INTL(G69,M69,16,Hols)-1,-(NETWORKDAYS.INTL(M69,G69,16,Hols)-1)))</f>
        <v/>
      </c>
      <c r="O69" s="14" t="str">
        <f t="shared" ref="O69:O132" si="7">IF(OR(G69="",M69=""),"",INT(M69)-INT(G69))</f>
        <v/>
      </c>
      <c r="P69" s="5" t="str">
        <f t="shared" ref="P69:P132" si="8">IF(M69&lt;&gt;"",IF(AND(K69="مرفوض",L69=""),"مرفوض بانتظار إعادة الفحص","معتمد"),IF(G69="","",IF(INT(G69)&lt;DataDate,"متأخر","مخطط")))</f>
        <v>مخطط</v>
      </c>
      <c r="Q69" s="14">
        <f t="shared" ref="Q69:Q132" si="9">IF(AND(M69="",G69&lt;&gt;""),IF(INT(G69)&lt;DataDate,NETWORKDAYS.INTL(G69,DataDate,16,Hols)-1,0),0)</f>
        <v>0</v>
      </c>
      <c r="R69" s="22"/>
    </row>
    <row r="70" spans="1:18" ht="18" x14ac:dyDescent="0.25">
      <c r="A70" s="17">
        <v>66</v>
      </c>
      <c r="B70" s="17" t="s">
        <v>659</v>
      </c>
      <c r="C70" s="25" t="str">
        <f>IFERROR(INDEX(Mapping!$E:$E,MATCH(B70,Mapping!$B:$B,0)),"")</f>
        <v>استلام الأعمدة بعد الصب أعمدة الدور الثالث IR</v>
      </c>
      <c r="D70" s="17" t="s">
        <v>2483</v>
      </c>
      <c r="E70" s="17" t="s">
        <v>110</v>
      </c>
      <c r="F70" s="19" t="str">
        <f>IFERROR(INDEX(Mapping!$O:$O,MATCH(B70,Mapping!$B:$B,0)),"")</f>
        <v>IM-037</v>
      </c>
      <c r="G70" s="20">
        <f>IFERROR(INDEX(P6_Export!$C:$C,MATCH(B70,P6_Export!$A:$A,0)),"")</f>
        <v>46583.333333333343</v>
      </c>
      <c r="H70" s="23"/>
      <c r="I70" s="4"/>
      <c r="J70" s="4"/>
      <c r="K70" s="22"/>
      <c r="L70" s="4"/>
      <c r="M70" s="26" t="str">
        <f t="shared" si="5"/>
        <v/>
      </c>
      <c r="N70" s="17" t="str">
        <f t="shared" si="6"/>
        <v/>
      </c>
      <c r="O70" s="17" t="str">
        <f t="shared" si="7"/>
        <v/>
      </c>
      <c r="P70" s="18" t="str">
        <f t="shared" si="8"/>
        <v>مخطط</v>
      </c>
      <c r="Q70" s="17">
        <f t="shared" si="9"/>
        <v>0</v>
      </c>
      <c r="R70" s="22"/>
    </row>
    <row r="71" spans="1:18" ht="18" x14ac:dyDescent="0.25">
      <c r="A71" s="14">
        <v>67</v>
      </c>
      <c r="B71" s="14" t="s">
        <v>664</v>
      </c>
      <c r="C71" s="24" t="str">
        <f>IFERROR(INDEX(Mapping!$E:$E,MATCH(B71,Mapping!$B:$B,0)),"")</f>
        <v>استلام شدة السقف من أسفل سقف الدور الثالث IR</v>
      </c>
      <c r="D71" s="14" t="s">
        <v>2483</v>
      </c>
      <c r="E71" s="14" t="s">
        <v>180</v>
      </c>
      <c r="F71" s="15" t="str">
        <f>IFERROR(INDEX(Mapping!$O:$O,MATCH(B71,Mapping!$B:$B,0)),"")</f>
        <v>IM-058</v>
      </c>
      <c r="G71" s="16">
        <f>IFERROR(INDEX(P6_Export!$C:$C,MATCH(B71,P6_Export!$A:$A,0)),"")</f>
        <v>46590.333333333343</v>
      </c>
      <c r="H71" s="23"/>
      <c r="I71" s="4"/>
      <c r="J71" s="4"/>
      <c r="K71" s="22"/>
      <c r="L71" s="4"/>
      <c r="M71" s="6" t="str">
        <f t="shared" si="5"/>
        <v/>
      </c>
      <c r="N71" s="14" t="str">
        <f t="shared" si="6"/>
        <v/>
      </c>
      <c r="O71" s="14" t="str">
        <f t="shared" si="7"/>
        <v/>
      </c>
      <c r="P71" s="5" t="str">
        <f t="shared" si="8"/>
        <v>مخطط</v>
      </c>
      <c r="Q71" s="14">
        <f t="shared" si="9"/>
        <v>0</v>
      </c>
      <c r="R71" s="22"/>
    </row>
    <row r="72" spans="1:18" ht="18" x14ac:dyDescent="0.25">
      <c r="A72" s="17">
        <v>68</v>
      </c>
      <c r="B72" s="17" t="s">
        <v>669</v>
      </c>
      <c r="C72" s="25" t="str">
        <f>IFERROR(INDEX(Mapping!$E:$E,MATCH(B72,Mapping!$B:$B,0)),"")</f>
        <v>استلام نجارة وحدادة السلم سلم الدور الثالث IR</v>
      </c>
      <c r="D72" s="17" t="s">
        <v>2483</v>
      </c>
      <c r="E72" s="17" t="s">
        <v>202</v>
      </c>
      <c r="F72" s="19" t="str">
        <f>IFERROR(INDEX(Mapping!$O:$O,MATCH(B72,Mapping!$B:$B,0)),"")</f>
        <v>IM-070</v>
      </c>
      <c r="G72" s="20">
        <f>IFERROR(INDEX(P6_Export!$C:$C,MATCH(B72,P6_Export!$A:$A,0)),"")</f>
        <v>46595.333333333343</v>
      </c>
      <c r="H72" s="23"/>
      <c r="I72" s="4"/>
      <c r="J72" s="4"/>
      <c r="K72" s="22"/>
      <c r="L72" s="4"/>
      <c r="M72" s="26" t="str">
        <f t="shared" si="5"/>
        <v/>
      </c>
      <c r="N72" s="17" t="str">
        <f t="shared" si="6"/>
        <v/>
      </c>
      <c r="O72" s="17" t="str">
        <f t="shared" si="7"/>
        <v/>
      </c>
      <c r="P72" s="18" t="str">
        <f t="shared" si="8"/>
        <v>مخطط</v>
      </c>
      <c r="Q72" s="17">
        <f t="shared" si="9"/>
        <v>0</v>
      </c>
      <c r="R72" s="22"/>
    </row>
    <row r="73" spans="1:18" ht="18" x14ac:dyDescent="0.25">
      <c r="A73" s="14">
        <v>69</v>
      </c>
      <c r="B73" s="14" t="s">
        <v>676</v>
      </c>
      <c r="C73" s="24" t="str">
        <f>IFERROR(INDEX(Mapping!$E:$E,MATCH(B73,Mapping!$B:$B,0)),"")</f>
        <v>استلام حديد الكمرات سقف الدور الثالث IR</v>
      </c>
      <c r="D73" s="14" t="s">
        <v>2483</v>
      </c>
      <c r="E73" s="14" t="s">
        <v>202</v>
      </c>
      <c r="F73" s="15" t="str">
        <f>IFERROR(INDEX(Mapping!$O:$O,MATCH(B73,Mapping!$B:$B,0)),"")</f>
        <v>IM-072</v>
      </c>
      <c r="G73" s="16">
        <f>IFERROR(INDEX(P6_Export!$C:$C,MATCH(B73,P6_Export!$A:$A,0)),"")</f>
        <v>46596.333333333343</v>
      </c>
      <c r="H73" s="23"/>
      <c r="I73" s="4"/>
      <c r="J73" s="4"/>
      <c r="K73" s="22"/>
      <c r="L73" s="4"/>
      <c r="M73" s="6" t="str">
        <f t="shared" si="5"/>
        <v/>
      </c>
      <c r="N73" s="14" t="str">
        <f t="shared" si="6"/>
        <v/>
      </c>
      <c r="O73" s="14" t="str">
        <f t="shared" si="7"/>
        <v/>
      </c>
      <c r="P73" s="5" t="str">
        <f t="shared" si="8"/>
        <v>مخطط</v>
      </c>
      <c r="Q73" s="14">
        <f t="shared" si="9"/>
        <v>0</v>
      </c>
      <c r="R73" s="22"/>
    </row>
    <row r="74" spans="1:18" ht="18" x14ac:dyDescent="0.25">
      <c r="A74" s="17">
        <v>70</v>
      </c>
      <c r="B74" s="17" t="s">
        <v>683</v>
      </c>
      <c r="C74" s="25" t="str">
        <f>IFERROR(INDEX(Mapping!$E:$E,MATCH(B74,Mapping!$B:$B,0)),"")</f>
        <v>استلام حديد البلاطات سقف الدور الثالث IR</v>
      </c>
      <c r="D74" s="17" t="s">
        <v>2483</v>
      </c>
      <c r="E74" s="17" t="s">
        <v>202</v>
      </c>
      <c r="F74" s="19" t="str">
        <f>IFERROR(INDEX(Mapping!$O:$O,MATCH(B74,Mapping!$B:$B,0)),"")</f>
        <v>IM-073</v>
      </c>
      <c r="G74" s="20">
        <f>IFERROR(INDEX(P6_Export!$C:$C,MATCH(B74,P6_Export!$A:$A,0)),"")</f>
        <v>46602.333333333343</v>
      </c>
      <c r="H74" s="23"/>
      <c r="I74" s="4"/>
      <c r="J74" s="4"/>
      <c r="K74" s="22"/>
      <c r="L74" s="4"/>
      <c r="M74" s="26" t="str">
        <f t="shared" si="5"/>
        <v/>
      </c>
      <c r="N74" s="17" t="str">
        <f t="shared" si="6"/>
        <v/>
      </c>
      <c r="O74" s="17" t="str">
        <f t="shared" si="7"/>
        <v/>
      </c>
      <c r="P74" s="18" t="str">
        <f t="shared" si="8"/>
        <v>مخطط</v>
      </c>
      <c r="Q74" s="17">
        <f t="shared" si="9"/>
        <v>0</v>
      </c>
      <c r="R74" s="22"/>
    </row>
    <row r="75" spans="1:18" ht="36" x14ac:dyDescent="0.25">
      <c r="A75" s="14">
        <v>71</v>
      </c>
      <c r="B75" s="14" t="s">
        <v>688</v>
      </c>
      <c r="C75" s="24" t="str">
        <f>IFERROR(INDEX(Mapping!$E:$E,MATCH(B75,Mapping!$B:$B,0)),"")</f>
        <v>استلام تمديدات الكهرباء والسباكة بالسقف سقف الدور الثالث IR</v>
      </c>
      <c r="D75" s="14" t="s">
        <v>2483</v>
      </c>
      <c r="E75" s="14" t="s">
        <v>438</v>
      </c>
      <c r="F75" s="15" t="str">
        <f>IFERROR(INDEX(Mapping!$O:$O,MATCH(B75,Mapping!$B:$B,0)),"")</f>
        <v>IM-206</v>
      </c>
      <c r="G75" s="16">
        <f>IFERROR(INDEX(P6_Export!$C:$C,MATCH(B75,P6_Export!$A:$A,0)),"")</f>
        <v>46606.333333333343</v>
      </c>
      <c r="H75" s="23"/>
      <c r="I75" s="4"/>
      <c r="J75" s="4"/>
      <c r="K75" s="22"/>
      <c r="L75" s="4"/>
      <c r="M75" s="6" t="str">
        <f t="shared" si="5"/>
        <v/>
      </c>
      <c r="N75" s="14" t="str">
        <f t="shared" si="6"/>
        <v/>
      </c>
      <c r="O75" s="14" t="str">
        <f t="shared" si="7"/>
        <v/>
      </c>
      <c r="P75" s="5" t="str">
        <f t="shared" si="8"/>
        <v>مخطط</v>
      </c>
      <c r="Q75" s="14">
        <f t="shared" si="9"/>
        <v>0</v>
      </c>
      <c r="R75" s="22"/>
    </row>
    <row r="76" spans="1:18" ht="18" x14ac:dyDescent="0.25">
      <c r="A76" s="17">
        <v>72</v>
      </c>
      <c r="B76" s="17" t="s">
        <v>693</v>
      </c>
      <c r="C76" s="25" t="str">
        <f>IFERROR(INDEX(Mapping!$E:$E,MATCH(B76,Mapping!$B:$B,0)),"")</f>
        <v>استلام شدة السقف من أعلى سقف الدور الثالث IR</v>
      </c>
      <c r="D76" s="17" t="s">
        <v>2483</v>
      </c>
      <c r="E76" s="17" t="s">
        <v>180</v>
      </c>
      <c r="F76" s="19" t="str">
        <f>IFERROR(INDEX(Mapping!$O:$O,MATCH(B76,Mapping!$B:$B,0)),"")</f>
        <v>IM-059</v>
      </c>
      <c r="G76" s="20">
        <f>IFERROR(INDEX(P6_Export!$C:$C,MATCH(B76,P6_Export!$A:$A,0)),"")</f>
        <v>46604.333333333343</v>
      </c>
      <c r="H76" s="23"/>
      <c r="I76" s="4"/>
      <c r="J76" s="4"/>
      <c r="K76" s="22"/>
      <c r="L76" s="4"/>
      <c r="M76" s="26" t="str">
        <f t="shared" si="5"/>
        <v/>
      </c>
      <c r="N76" s="17" t="str">
        <f t="shared" si="6"/>
        <v/>
      </c>
      <c r="O76" s="17" t="str">
        <f t="shared" si="7"/>
        <v/>
      </c>
      <c r="P76" s="18" t="str">
        <f t="shared" si="8"/>
        <v>مخطط</v>
      </c>
      <c r="Q76" s="17">
        <f t="shared" si="9"/>
        <v>0</v>
      </c>
      <c r="R76" s="22"/>
    </row>
    <row r="77" spans="1:18" ht="18" x14ac:dyDescent="0.25">
      <c r="A77" s="14">
        <v>73</v>
      </c>
      <c r="B77" s="14" t="s">
        <v>674</v>
      </c>
      <c r="C77" s="24" t="str">
        <f>IFERROR(INDEX(Mapping!$E:$E,MATCH(B77,Mapping!$B:$B,0)),"")</f>
        <v>استلام ما قبل صب السقف سقف الدور الثالث IR</v>
      </c>
      <c r="D77" s="14" t="s">
        <v>2483</v>
      </c>
      <c r="E77" s="14" t="s">
        <v>110</v>
      </c>
      <c r="F77" s="15" t="str">
        <f>IFERROR(INDEX(Mapping!$O:$O,MATCH(B77,Mapping!$B:$B,0)),"")</f>
        <v>IM-038</v>
      </c>
      <c r="G77" s="16">
        <f>IFERROR(INDEX(P6_Export!$C:$C,MATCH(B77,P6_Export!$A:$A,0)),"")</f>
        <v>46607.333333333343</v>
      </c>
      <c r="H77" s="23"/>
      <c r="I77" s="4"/>
      <c r="J77" s="4"/>
      <c r="K77" s="22"/>
      <c r="L77" s="4"/>
      <c r="M77" s="6" t="str">
        <f t="shared" si="5"/>
        <v/>
      </c>
      <c r="N77" s="14" t="str">
        <f t="shared" si="6"/>
        <v/>
      </c>
      <c r="O77" s="14" t="str">
        <f t="shared" si="7"/>
        <v/>
      </c>
      <c r="P77" s="5" t="str">
        <f t="shared" si="8"/>
        <v>مخطط</v>
      </c>
      <c r="Q77" s="14">
        <f t="shared" si="9"/>
        <v>0</v>
      </c>
      <c r="R77" s="22"/>
    </row>
    <row r="78" spans="1:18" ht="18" x14ac:dyDescent="0.25">
      <c r="A78" s="17">
        <v>74</v>
      </c>
      <c r="B78" s="17" t="s">
        <v>708</v>
      </c>
      <c r="C78" s="25" t="str">
        <f>IFERROR(INDEX(Mapping!$E:$E,MATCH(B78,Mapping!$B:$B,0)),"")</f>
        <v>اعتماد فك شدة السقف سقف الدور الثالث IR</v>
      </c>
      <c r="D78" s="17" t="s">
        <v>2483</v>
      </c>
      <c r="E78" s="17" t="s">
        <v>180</v>
      </c>
      <c r="F78" s="19" t="str">
        <f>IFERROR(INDEX(Mapping!$O:$O,MATCH(B78,Mapping!$B:$B,0)),"")</f>
        <v>IM-060</v>
      </c>
      <c r="G78" s="20">
        <f>IFERROR(INDEX(P6_Export!$C:$C,MATCH(B78,P6_Export!$A:$A,0)),"")</f>
        <v>46623.333333333343</v>
      </c>
      <c r="H78" s="23"/>
      <c r="I78" s="4"/>
      <c r="J78" s="4"/>
      <c r="K78" s="22"/>
      <c r="L78" s="4"/>
      <c r="M78" s="26" t="str">
        <f t="shared" si="5"/>
        <v/>
      </c>
      <c r="N78" s="17" t="str">
        <f t="shared" si="6"/>
        <v/>
      </c>
      <c r="O78" s="17" t="str">
        <f t="shared" si="7"/>
        <v/>
      </c>
      <c r="P78" s="18" t="str">
        <f t="shared" si="8"/>
        <v>مخطط</v>
      </c>
      <c r="Q78" s="17">
        <f t="shared" si="9"/>
        <v>0</v>
      </c>
      <c r="R78" s="22"/>
    </row>
    <row r="79" spans="1:18" ht="18" x14ac:dyDescent="0.25">
      <c r="A79" s="14">
        <v>75</v>
      </c>
      <c r="B79" s="14" t="s">
        <v>715</v>
      </c>
      <c r="C79" s="24" t="str">
        <f>IFERROR(INDEX(Mapping!$E:$E,MATCH(B79,Mapping!$B:$B,0)),"")</f>
        <v>استلام أعمال المباني الدور الأرضي IR</v>
      </c>
      <c r="D79" s="14" t="s">
        <v>2480</v>
      </c>
      <c r="E79" s="14" t="s">
        <v>123</v>
      </c>
      <c r="F79" s="15" t="str">
        <f>IFERROR(INDEX(Mapping!$O:$O,MATCH(B79,Mapping!$B:$B,0)),"")</f>
        <v>IM-110</v>
      </c>
      <c r="G79" s="16">
        <f>IFERROR(INDEX(P6_Export!$C:$C,MATCH(B79,P6_Export!$A:$A,0)),"")</f>
        <v>46513.333333333343</v>
      </c>
      <c r="H79" s="23"/>
      <c r="I79" s="4"/>
      <c r="J79" s="4"/>
      <c r="K79" s="22"/>
      <c r="L79" s="4"/>
      <c r="M79" s="6" t="str">
        <f t="shared" si="5"/>
        <v/>
      </c>
      <c r="N79" s="14" t="str">
        <f t="shared" si="6"/>
        <v/>
      </c>
      <c r="O79" s="14" t="str">
        <f t="shared" si="7"/>
        <v/>
      </c>
      <c r="P79" s="5" t="str">
        <f t="shared" si="8"/>
        <v>مخطط</v>
      </c>
      <c r="Q79" s="14">
        <f t="shared" si="9"/>
        <v>0</v>
      </c>
      <c r="R79" s="22"/>
    </row>
    <row r="80" spans="1:18" ht="18" x14ac:dyDescent="0.25">
      <c r="A80" s="17">
        <v>76</v>
      </c>
      <c r="B80" s="17" t="s">
        <v>727</v>
      </c>
      <c r="C80" s="25" t="str">
        <f>IFERROR(INDEX(Mapping!$E:$E,MATCH(B80,Mapping!$B:$B,0)),"")</f>
        <v>استلام تركيب الحلوق الدور الأرضي IR</v>
      </c>
      <c r="D80" s="17" t="s">
        <v>2480</v>
      </c>
      <c r="E80" s="17" t="s">
        <v>730</v>
      </c>
      <c r="F80" s="19" t="str">
        <f>IFERROR(INDEX(Mapping!$O:$O,MATCH(B80,Mapping!$B:$B,0)),"")</f>
        <v>IM-159</v>
      </c>
      <c r="G80" s="20">
        <f>IFERROR(INDEX(P6_Export!$C:$C,MATCH(B80,P6_Export!$A:$A,0)),"")</f>
        <v>46517.333333333343</v>
      </c>
      <c r="H80" s="23"/>
      <c r="I80" s="4"/>
      <c r="J80" s="4"/>
      <c r="K80" s="22"/>
      <c r="L80" s="4"/>
      <c r="M80" s="26" t="str">
        <f t="shared" si="5"/>
        <v/>
      </c>
      <c r="N80" s="17" t="str">
        <f t="shared" si="6"/>
        <v/>
      </c>
      <c r="O80" s="17" t="str">
        <f t="shared" si="7"/>
        <v/>
      </c>
      <c r="P80" s="18" t="str">
        <f t="shared" si="8"/>
        <v>مخطط</v>
      </c>
      <c r="Q80" s="17">
        <f t="shared" si="9"/>
        <v>0</v>
      </c>
      <c r="R80" s="22"/>
    </row>
    <row r="81" spans="1:18" ht="18" x14ac:dyDescent="0.25">
      <c r="A81" s="14">
        <v>77</v>
      </c>
      <c r="B81" s="14" t="s">
        <v>740</v>
      </c>
      <c r="C81" s="24" t="str">
        <f>IFERROR(INDEX(Mapping!$E:$E,MATCH(B81,Mapping!$B:$B,0)),"")</f>
        <v>استلام تأسيس الكهرباء بالجدران الدور الأرضي IR</v>
      </c>
      <c r="D81" s="14" t="s">
        <v>2480</v>
      </c>
      <c r="E81" s="14" t="s">
        <v>438</v>
      </c>
      <c r="F81" s="15" t="str">
        <f>IFERROR(INDEX(Mapping!$O:$O,MATCH(B81,Mapping!$B:$B,0)),"")</f>
        <v>IM-207</v>
      </c>
      <c r="G81" s="16">
        <f>IFERROR(INDEX(P6_Export!$C:$C,MATCH(B81,P6_Export!$A:$A,0)),"")</f>
        <v>46520.333333333343</v>
      </c>
      <c r="H81" s="23"/>
      <c r="I81" s="4"/>
      <c r="J81" s="4"/>
      <c r="K81" s="22"/>
      <c r="L81" s="4"/>
      <c r="M81" s="6" t="str">
        <f t="shared" si="5"/>
        <v/>
      </c>
      <c r="N81" s="14" t="str">
        <f t="shared" si="6"/>
        <v/>
      </c>
      <c r="O81" s="14" t="str">
        <f t="shared" si="7"/>
        <v/>
      </c>
      <c r="P81" s="5" t="str">
        <f t="shared" si="8"/>
        <v>مخطط</v>
      </c>
      <c r="Q81" s="14">
        <f t="shared" si="9"/>
        <v>0</v>
      </c>
      <c r="R81" s="22"/>
    </row>
    <row r="82" spans="1:18" ht="18" x14ac:dyDescent="0.25">
      <c r="A82" s="17">
        <v>78</v>
      </c>
      <c r="B82" s="17" t="s">
        <v>751</v>
      </c>
      <c r="C82" s="25" t="str">
        <f>IFERROR(INDEX(Mapping!$E:$E,MATCH(B82,Mapping!$B:$B,0)),"")</f>
        <v>استلام تأسيس السباكة واختبارها الدور الأرضي IR</v>
      </c>
      <c r="D82" s="17" t="s">
        <v>2480</v>
      </c>
      <c r="E82" s="17" t="s">
        <v>298</v>
      </c>
      <c r="F82" s="19" t="str">
        <f>IFERROR(INDEX(Mapping!$O:$O,MATCH(B82,Mapping!$B:$B,0)),"")</f>
        <v>IM-188</v>
      </c>
      <c r="G82" s="20">
        <f>IFERROR(INDEX(P6_Export!$C:$C,MATCH(B82,P6_Export!$A:$A,0)),"")</f>
        <v>46520.333333333343</v>
      </c>
      <c r="H82" s="23"/>
      <c r="I82" s="4"/>
      <c r="J82" s="4"/>
      <c r="K82" s="22"/>
      <c r="L82" s="4"/>
      <c r="M82" s="26" t="str">
        <f t="shared" si="5"/>
        <v/>
      </c>
      <c r="N82" s="17" t="str">
        <f t="shared" si="6"/>
        <v/>
      </c>
      <c r="O82" s="17" t="str">
        <f t="shared" si="7"/>
        <v/>
      </c>
      <c r="P82" s="18" t="str">
        <f t="shared" si="8"/>
        <v>مخطط</v>
      </c>
      <c r="Q82" s="17">
        <f t="shared" si="9"/>
        <v>0</v>
      </c>
      <c r="R82" s="22"/>
    </row>
    <row r="83" spans="1:18" ht="18" x14ac:dyDescent="0.25">
      <c r="A83" s="14">
        <v>79</v>
      </c>
      <c r="B83" s="14" t="s">
        <v>760</v>
      </c>
      <c r="C83" s="24" t="str">
        <f>IFERROR(INDEX(Mapping!$E:$E,MATCH(B83,Mapping!$B:$B,0)),"")</f>
        <v>استلام مجاري ومواسير التكييف الدور الأرضي IR</v>
      </c>
      <c r="D83" s="14" t="s">
        <v>2480</v>
      </c>
      <c r="E83" s="14" t="s">
        <v>97</v>
      </c>
      <c r="F83" s="15" t="str">
        <f>IFERROR(INDEX(Mapping!$O:$O,MATCH(B83,Mapping!$B:$B,0)),"")</f>
        <v>IM-236</v>
      </c>
      <c r="G83" s="16">
        <f>IFERROR(INDEX(P6_Export!$C:$C,MATCH(B83,P6_Export!$A:$A,0)),"")</f>
        <v>46527.333333333343</v>
      </c>
      <c r="H83" s="23"/>
      <c r="I83" s="4"/>
      <c r="J83" s="4"/>
      <c r="K83" s="22"/>
      <c r="L83" s="4"/>
      <c r="M83" s="6" t="str">
        <f t="shared" si="5"/>
        <v/>
      </c>
      <c r="N83" s="14" t="str">
        <f t="shared" si="6"/>
        <v/>
      </c>
      <c r="O83" s="14" t="str">
        <f t="shared" si="7"/>
        <v/>
      </c>
      <c r="P83" s="5" t="str">
        <f t="shared" si="8"/>
        <v>مخطط</v>
      </c>
      <c r="Q83" s="14">
        <f t="shared" si="9"/>
        <v>0</v>
      </c>
      <c r="R83" s="22"/>
    </row>
    <row r="84" spans="1:18" ht="18" x14ac:dyDescent="0.25">
      <c r="A84" s="17">
        <v>80</v>
      </c>
      <c r="B84" s="17" t="s">
        <v>771</v>
      </c>
      <c r="C84" s="25" t="str">
        <f>IFERROR(INDEX(Mapping!$E:$E,MATCH(B84,Mapping!$B:$B,0)),"")</f>
        <v>استلام مواسير الحريق واختبارها الدور الأرضي IR</v>
      </c>
      <c r="D84" s="17" t="s">
        <v>2480</v>
      </c>
      <c r="E84" s="17" t="s">
        <v>774</v>
      </c>
      <c r="F84" s="19" t="str">
        <f>IFERROR(INDEX(Mapping!$O:$O,MATCH(B84,Mapping!$B:$B,0)),"")</f>
        <v>IM-227</v>
      </c>
      <c r="G84" s="20">
        <f>IFERROR(INDEX(P6_Export!$C:$C,MATCH(B84,P6_Export!$A:$A,0)),"")</f>
        <v>46520.333333333343</v>
      </c>
      <c r="H84" s="23"/>
      <c r="I84" s="4"/>
      <c r="J84" s="4"/>
      <c r="K84" s="22"/>
      <c r="L84" s="4"/>
      <c r="M84" s="26" t="str">
        <f t="shared" si="5"/>
        <v/>
      </c>
      <c r="N84" s="17" t="str">
        <f t="shared" si="6"/>
        <v/>
      </c>
      <c r="O84" s="17" t="str">
        <f t="shared" si="7"/>
        <v/>
      </c>
      <c r="P84" s="18" t="str">
        <f t="shared" si="8"/>
        <v>مخطط</v>
      </c>
      <c r="Q84" s="17">
        <f t="shared" si="9"/>
        <v>0</v>
      </c>
      <c r="R84" s="22"/>
    </row>
    <row r="85" spans="1:18" ht="18" x14ac:dyDescent="0.25">
      <c r="A85" s="14">
        <v>81</v>
      </c>
      <c r="B85" s="14" t="s">
        <v>784</v>
      </c>
      <c r="C85" s="24" t="str">
        <f>IFERROR(INDEX(Mapping!$E:$E,MATCH(B85,Mapping!$B:$B,0)),"")</f>
        <v>استلام حوامل الكابلات الدور الأرضي IR</v>
      </c>
      <c r="D85" s="14" t="s">
        <v>2480</v>
      </c>
      <c r="E85" s="14" t="s">
        <v>438</v>
      </c>
      <c r="F85" s="15" t="str">
        <f>IFERROR(INDEX(Mapping!$O:$O,MATCH(B85,Mapping!$B:$B,0)),"")</f>
        <v>IM-210</v>
      </c>
      <c r="G85" s="16">
        <f>IFERROR(INDEX(P6_Export!$C:$C,MATCH(B85,P6_Export!$A:$A,0)),"")</f>
        <v>46518.333333333343</v>
      </c>
      <c r="H85" s="23"/>
      <c r="I85" s="4"/>
      <c r="J85" s="4"/>
      <c r="K85" s="22"/>
      <c r="L85" s="4"/>
      <c r="M85" s="6" t="str">
        <f t="shared" si="5"/>
        <v/>
      </c>
      <c r="N85" s="14" t="str">
        <f t="shared" si="6"/>
        <v/>
      </c>
      <c r="O85" s="14" t="str">
        <f t="shared" si="7"/>
        <v/>
      </c>
      <c r="P85" s="5" t="str">
        <f t="shared" si="8"/>
        <v>مخطط</v>
      </c>
      <c r="Q85" s="14">
        <f t="shared" si="9"/>
        <v>0</v>
      </c>
      <c r="R85" s="22"/>
    </row>
    <row r="86" spans="1:18" ht="18" x14ac:dyDescent="0.25">
      <c r="A86" s="17">
        <v>82</v>
      </c>
      <c r="B86" s="17" t="s">
        <v>793</v>
      </c>
      <c r="C86" s="25" t="str">
        <f>IFERROR(INDEX(Mapping!$E:$E,MATCH(B86,Mapping!$B:$B,0)),"")</f>
        <v>استلام الطرطشة والبؤج والأوتار الدور الأرضي IR</v>
      </c>
      <c r="D86" s="17" t="s">
        <v>2480</v>
      </c>
      <c r="E86" s="17" t="s">
        <v>796</v>
      </c>
      <c r="F86" s="19" t="str">
        <f>IFERROR(INDEX(Mapping!$O:$O,MATCH(B86,Mapping!$B:$B,0)),"")</f>
        <v>IM-119</v>
      </c>
      <c r="G86" s="20">
        <f>IFERROR(INDEX(P6_Export!$C:$C,MATCH(B86,P6_Export!$A:$A,0)),"")</f>
        <v>46531.333333333343</v>
      </c>
      <c r="H86" s="23"/>
      <c r="I86" s="4"/>
      <c r="J86" s="4"/>
      <c r="K86" s="22"/>
      <c r="L86" s="4"/>
      <c r="M86" s="26" t="str">
        <f t="shared" si="5"/>
        <v/>
      </c>
      <c r="N86" s="17" t="str">
        <f t="shared" si="6"/>
        <v/>
      </c>
      <c r="O86" s="17" t="str">
        <f t="shared" si="7"/>
        <v/>
      </c>
      <c r="P86" s="18" t="str">
        <f t="shared" si="8"/>
        <v>مخطط</v>
      </c>
      <c r="Q86" s="17">
        <f t="shared" si="9"/>
        <v>0</v>
      </c>
      <c r="R86" s="22"/>
    </row>
    <row r="87" spans="1:18" ht="18" x14ac:dyDescent="0.25">
      <c r="A87" s="14">
        <v>83</v>
      </c>
      <c r="B87" s="14" t="s">
        <v>804</v>
      </c>
      <c r="C87" s="24" t="str">
        <f>IFERROR(INDEX(Mapping!$E:$E,MATCH(B87,Mapping!$B:$B,0)),"")</f>
        <v>استلام البياض الدور الأرضي IR</v>
      </c>
      <c r="D87" s="14" t="s">
        <v>2480</v>
      </c>
      <c r="E87" s="14" t="s">
        <v>796</v>
      </c>
      <c r="F87" s="15" t="str">
        <f>IFERROR(INDEX(Mapping!$O:$O,MATCH(B87,Mapping!$B:$B,0)),"")</f>
        <v>IM-122</v>
      </c>
      <c r="G87" s="16">
        <f>IFERROR(INDEX(P6_Export!$C:$C,MATCH(B87,P6_Export!$A:$A,0)),"")</f>
        <v>46541.333333333343</v>
      </c>
      <c r="H87" s="23"/>
      <c r="I87" s="4"/>
      <c r="J87" s="4"/>
      <c r="K87" s="22"/>
      <c r="L87" s="4"/>
      <c r="M87" s="6" t="str">
        <f t="shared" si="5"/>
        <v/>
      </c>
      <c r="N87" s="14" t="str">
        <f t="shared" si="6"/>
        <v/>
      </c>
      <c r="O87" s="14" t="str">
        <f t="shared" si="7"/>
        <v/>
      </c>
      <c r="P87" s="5" t="str">
        <f t="shared" si="8"/>
        <v>مخطط</v>
      </c>
      <c r="Q87" s="14">
        <f t="shared" si="9"/>
        <v>0</v>
      </c>
      <c r="R87" s="22"/>
    </row>
    <row r="88" spans="1:18" ht="18" x14ac:dyDescent="0.25">
      <c r="A88" s="17">
        <v>84</v>
      </c>
      <c r="B88" s="17" t="s">
        <v>812</v>
      </c>
      <c r="C88" s="25" t="str">
        <f>IFERROR(INDEX(Mapping!$E:$E,MATCH(B88,Mapping!$B:$B,0)),"")</f>
        <v>استلام عزل الحمامات واختبار الغمر الدور الأرضي IR</v>
      </c>
      <c r="D88" s="17" t="s">
        <v>2480</v>
      </c>
      <c r="E88" s="17" t="s">
        <v>239</v>
      </c>
      <c r="F88" s="19" t="str">
        <f>IFERROR(INDEX(Mapping!$O:$O,MATCH(B88,Mapping!$B:$B,0)),"")</f>
        <v>IM-131</v>
      </c>
      <c r="G88" s="20">
        <f>IFERROR(INDEX(P6_Export!$C:$C,MATCH(B88,P6_Export!$A:$A,0)),"")</f>
        <v>46546.333333333343</v>
      </c>
      <c r="H88" s="23"/>
      <c r="I88" s="4"/>
      <c r="J88" s="4"/>
      <c r="K88" s="22"/>
      <c r="L88" s="4"/>
      <c r="M88" s="26" t="str">
        <f t="shared" si="5"/>
        <v/>
      </c>
      <c r="N88" s="17" t="str">
        <f t="shared" si="6"/>
        <v/>
      </c>
      <c r="O88" s="17" t="str">
        <f t="shared" si="7"/>
        <v/>
      </c>
      <c r="P88" s="18" t="str">
        <f t="shared" si="8"/>
        <v>مخطط</v>
      </c>
      <c r="Q88" s="17">
        <f t="shared" si="9"/>
        <v>0</v>
      </c>
      <c r="R88" s="22"/>
    </row>
    <row r="89" spans="1:18" ht="18" x14ac:dyDescent="0.25">
      <c r="A89" s="14">
        <v>85</v>
      </c>
      <c r="B89" s="14" t="s">
        <v>823</v>
      </c>
      <c r="C89" s="24" t="str">
        <f>IFERROR(INDEX(Mapping!$E:$E,MATCH(B89,Mapping!$B:$B,0)),"")</f>
        <v>استلام سحب الأسلاك الدور الأرضي IR</v>
      </c>
      <c r="D89" s="14" t="s">
        <v>2480</v>
      </c>
      <c r="E89" s="14" t="s">
        <v>438</v>
      </c>
      <c r="F89" s="15" t="str">
        <f>IFERROR(INDEX(Mapping!$O:$O,MATCH(B89,Mapping!$B:$B,0)),"")</f>
        <v>IM-208</v>
      </c>
      <c r="G89" s="16">
        <f>IFERROR(INDEX(P6_Export!$C:$C,MATCH(B89,P6_Export!$A:$A,0)),"")</f>
        <v>46547.333333333343</v>
      </c>
      <c r="H89" s="23"/>
      <c r="I89" s="4"/>
      <c r="J89" s="4"/>
      <c r="K89" s="22"/>
      <c r="L89" s="4"/>
      <c r="M89" s="6" t="str">
        <f t="shared" si="5"/>
        <v/>
      </c>
      <c r="N89" s="14" t="str">
        <f t="shared" si="6"/>
        <v/>
      </c>
      <c r="O89" s="14" t="str">
        <f t="shared" si="7"/>
        <v/>
      </c>
      <c r="P89" s="5" t="str">
        <f t="shared" si="8"/>
        <v>مخطط</v>
      </c>
      <c r="Q89" s="14">
        <f t="shared" si="9"/>
        <v>0</v>
      </c>
      <c r="R89" s="22"/>
    </row>
    <row r="90" spans="1:18" ht="36" x14ac:dyDescent="0.25">
      <c r="A90" s="17">
        <v>86</v>
      </c>
      <c r="B90" s="17" t="s">
        <v>834</v>
      </c>
      <c r="C90" s="25" t="str">
        <f>IFERROR(INDEX(Mapping!$E:$E,MATCH(B90,Mapping!$B:$B,0)),"")</f>
        <v>فحص الخدمات قبل إغلاق السقف المستعار الدور الأرضي IR</v>
      </c>
      <c r="D90" s="17" t="s">
        <v>2480</v>
      </c>
      <c r="E90" s="17" t="s">
        <v>97</v>
      </c>
      <c r="F90" s="19" t="str">
        <f>IFERROR(INDEX(Mapping!$O:$O,MATCH(B90,Mapping!$B:$B,0)),"")</f>
        <v>IM-239</v>
      </c>
      <c r="G90" s="20">
        <f>IFERROR(INDEX(P6_Export!$C:$C,MATCH(B90,P6_Export!$A:$A,0)),"")</f>
        <v>46551.333333333343</v>
      </c>
      <c r="H90" s="23"/>
      <c r="I90" s="4"/>
      <c r="J90" s="4"/>
      <c r="K90" s="22"/>
      <c r="L90" s="4"/>
      <c r="M90" s="26" t="str">
        <f t="shared" si="5"/>
        <v/>
      </c>
      <c r="N90" s="17" t="str">
        <f t="shared" si="6"/>
        <v/>
      </c>
      <c r="O90" s="17" t="str">
        <f t="shared" si="7"/>
        <v/>
      </c>
      <c r="P90" s="18" t="str">
        <f t="shared" si="8"/>
        <v>مخطط</v>
      </c>
      <c r="Q90" s="17">
        <f t="shared" si="9"/>
        <v>0</v>
      </c>
      <c r="R90" s="22"/>
    </row>
    <row r="91" spans="1:18" ht="18" x14ac:dyDescent="0.25">
      <c r="A91" s="14">
        <v>87</v>
      </c>
      <c r="B91" s="14" t="s">
        <v>843</v>
      </c>
      <c r="C91" s="24" t="str">
        <f>IFERROR(INDEX(Mapping!$E:$E,MATCH(B91,Mapping!$B:$B,0)),"")</f>
        <v>استلام الأسقف المستعارة الدور الأرضي IR</v>
      </c>
      <c r="D91" s="14" t="s">
        <v>2480</v>
      </c>
      <c r="E91" s="14" t="s">
        <v>846</v>
      </c>
      <c r="F91" s="15" t="str">
        <f>IFERROR(INDEX(Mapping!$O:$O,MATCH(B91,Mapping!$B:$B,0)),"")</f>
        <v>IM-155</v>
      </c>
      <c r="G91" s="16">
        <f>IFERROR(INDEX(P6_Export!$C:$C,MATCH(B91,P6_Export!$A:$A,0)),"")</f>
        <v>46559.333333333343</v>
      </c>
      <c r="H91" s="23"/>
      <c r="I91" s="4"/>
      <c r="J91" s="4"/>
      <c r="K91" s="22"/>
      <c r="L91" s="4"/>
      <c r="M91" s="6" t="str">
        <f t="shared" si="5"/>
        <v/>
      </c>
      <c r="N91" s="14" t="str">
        <f t="shared" si="6"/>
        <v/>
      </c>
      <c r="O91" s="14" t="str">
        <f t="shared" si="7"/>
        <v/>
      </c>
      <c r="P91" s="5" t="str">
        <f t="shared" si="8"/>
        <v>مخطط</v>
      </c>
      <c r="Q91" s="14">
        <f t="shared" si="9"/>
        <v>0</v>
      </c>
      <c r="R91" s="22"/>
    </row>
    <row r="92" spans="1:18" ht="18" x14ac:dyDescent="0.25">
      <c r="A92" s="17">
        <v>88</v>
      </c>
      <c r="B92" s="17" t="s">
        <v>853</v>
      </c>
      <c r="C92" s="25" t="str">
        <f>IFERROR(INDEX(Mapping!$E:$E,MATCH(B92,Mapping!$B:$B,0)),"")</f>
        <v>استلام سيراميك الحوائط الدور الأرضي IR</v>
      </c>
      <c r="D92" s="17" t="s">
        <v>2480</v>
      </c>
      <c r="E92" s="17" t="s">
        <v>856</v>
      </c>
      <c r="F92" s="19" t="str">
        <f>IFERROR(INDEX(Mapping!$O:$O,MATCH(B92,Mapping!$B:$B,0)),"")</f>
        <v>IM-140</v>
      </c>
      <c r="G92" s="20">
        <f>IFERROR(INDEX(P6_Export!$C:$C,MATCH(B92,P6_Export!$A:$A,0)),"")</f>
        <v>46554.333333333343</v>
      </c>
      <c r="H92" s="23"/>
      <c r="I92" s="4"/>
      <c r="J92" s="4"/>
      <c r="K92" s="22"/>
      <c r="L92" s="4"/>
      <c r="M92" s="26" t="str">
        <f t="shared" si="5"/>
        <v/>
      </c>
      <c r="N92" s="17" t="str">
        <f t="shared" si="6"/>
        <v/>
      </c>
      <c r="O92" s="17" t="str">
        <f t="shared" si="7"/>
        <v/>
      </c>
      <c r="P92" s="18" t="str">
        <f t="shared" si="8"/>
        <v>مخطط</v>
      </c>
      <c r="Q92" s="17">
        <f t="shared" si="9"/>
        <v>0</v>
      </c>
      <c r="R92" s="22"/>
    </row>
    <row r="93" spans="1:18" ht="18" x14ac:dyDescent="0.25">
      <c r="A93" s="14">
        <v>89</v>
      </c>
      <c r="B93" s="14" t="s">
        <v>866</v>
      </c>
      <c r="C93" s="24" t="str">
        <f>IFERROR(INDEX(Mapping!$E:$E,MATCH(B93,Mapping!$B:$B,0)),"")</f>
        <v>استلام تبليط الأرضيات الدور الأرضي IR</v>
      </c>
      <c r="D93" s="14" t="s">
        <v>2480</v>
      </c>
      <c r="E93" s="14" t="s">
        <v>856</v>
      </c>
      <c r="F93" s="15" t="str">
        <f>IFERROR(INDEX(Mapping!$O:$O,MATCH(B93,Mapping!$B:$B,0)),"")</f>
        <v>IM-138</v>
      </c>
      <c r="G93" s="16">
        <f>IFERROR(INDEX(P6_Export!$C:$C,MATCH(B93,P6_Export!$A:$A,0)),"")</f>
        <v>46557.333333333343</v>
      </c>
      <c r="H93" s="23"/>
      <c r="I93" s="4"/>
      <c r="J93" s="4"/>
      <c r="K93" s="22"/>
      <c r="L93" s="4"/>
      <c r="M93" s="6" t="str">
        <f t="shared" si="5"/>
        <v/>
      </c>
      <c r="N93" s="14" t="str">
        <f t="shared" si="6"/>
        <v/>
      </c>
      <c r="O93" s="14" t="str">
        <f t="shared" si="7"/>
        <v/>
      </c>
      <c r="P93" s="5" t="str">
        <f t="shared" si="8"/>
        <v>مخطط</v>
      </c>
      <c r="Q93" s="14">
        <f t="shared" si="9"/>
        <v>0</v>
      </c>
      <c r="R93" s="22"/>
    </row>
    <row r="94" spans="1:18" ht="36" x14ac:dyDescent="0.25">
      <c r="A94" s="17">
        <v>90</v>
      </c>
      <c r="B94" s="17" t="s">
        <v>876</v>
      </c>
      <c r="C94" s="25" t="str">
        <f>IFERROR(INDEX(Mapping!$E:$E,MATCH(B94,Mapping!$B:$B,0)),"")</f>
        <v>استلام الشبابيك الألمنيوم والأبواب المعدنية الدور الأرضي IR</v>
      </c>
      <c r="D94" s="17" t="s">
        <v>2480</v>
      </c>
      <c r="E94" s="17" t="s">
        <v>879</v>
      </c>
      <c r="F94" s="19" t="str">
        <f>IFERROR(INDEX(Mapping!$O:$O,MATCH(B94,Mapping!$B:$B,0)),"")</f>
        <v>IM-172</v>
      </c>
      <c r="G94" s="20">
        <f>IFERROR(INDEX(P6_Export!$C:$C,MATCH(B94,P6_Export!$A:$A,0)),"")</f>
        <v>46547.333333333343</v>
      </c>
      <c r="H94" s="23"/>
      <c r="I94" s="4"/>
      <c r="J94" s="4"/>
      <c r="K94" s="22"/>
      <c r="L94" s="4"/>
      <c r="M94" s="26" t="str">
        <f t="shared" si="5"/>
        <v/>
      </c>
      <c r="N94" s="17" t="str">
        <f t="shared" si="6"/>
        <v/>
      </c>
      <c r="O94" s="17" t="str">
        <f t="shared" si="7"/>
        <v/>
      </c>
      <c r="P94" s="18" t="str">
        <f t="shared" si="8"/>
        <v>مخطط</v>
      </c>
      <c r="Q94" s="17">
        <f t="shared" si="9"/>
        <v>0</v>
      </c>
      <c r="R94" s="22"/>
    </row>
    <row r="95" spans="1:18" ht="18" x14ac:dyDescent="0.25">
      <c r="A95" s="14">
        <v>91</v>
      </c>
      <c r="B95" s="14" t="s">
        <v>887</v>
      </c>
      <c r="C95" s="24" t="str">
        <f>IFERROR(INDEX(Mapping!$E:$E,MATCH(B95,Mapping!$B:$B,0)),"")</f>
        <v>استلام التأسيس للدهانات الدور الأرضي IR</v>
      </c>
      <c r="D95" s="14" t="s">
        <v>2480</v>
      </c>
      <c r="E95" s="14" t="s">
        <v>890</v>
      </c>
      <c r="F95" s="15" t="str">
        <f>IFERROR(INDEX(Mapping!$O:$O,MATCH(B95,Mapping!$B:$B,0)),"")</f>
        <v>IM-178</v>
      </c>
      <c r="G95" s="16">
        <f>IFERROR(INDEX(P6_Export!$C:$C,MATCH(B95,P6_Export!$A:$A,0)),"")</f>
        <v>46565.333333333343</v>
      </c>
      <c r="H95" s="23"/>
      <c r="I95" s="4"/>
      <c r="J95" s="4"/>
      <c r="K95" s="22"/>
      <c r="L95" s="4"/>
      <c r="M95" s="6" t="str">
        <f t="shared" si="5"/>
        <v/>
      </c>
      <c r="N95" s="14" t="str">
        <f t="shared" si="6"/>
        <v/>
      </c>
      <c r="O95" s="14" t="str">
        <f t="shared" si="7"/>
        <v/>
      </c>
      <c r="P95" s="5" t="str">
        <f t="shared" si="8"/>
        <v>مخطط</v>
      </c>
      <c r="Q95" s="14">
        <f t="shared" si="9"/>
        <v>0</v>
      </c>
      <c r="R95" s="22"/>
    </row>
    <row r="96" spans="1:18" ht="18" x14ac:dyDescent="0.25">
      <c r="A96" s="17">
        <v>92</v>
      </c>
      <c r="B96" s="17" t="s">
        <v>898</v>
      </c>
      <c r="C96" s="25" t="str">
        <f>IFERROR(INDEX(Mapping!$E:$E,MATCH(B96,Mapping!$B:$B,0)),"")</f>
        <v>استلام تشطيب الدهانات الدور الأرضي IR</v>
      </c>
      <c r="D96" s="17" t="s">
        <v>2480</v>
      </c>
      <c r="E96" s="17" t="s">
        <v>890</v>
      </c>
      <c r="F96" s="19" t="str">
        <f>IFERROR(INDEX(Mapping!$O:$O,MATCH(B96,Mapping!$B:$B,0)),"")</f>
        <v>IM-180</v>
      </c>
      <c r="G96" s="20">
        <f>IFERROR(INDEX(P6_Export!$C:$C,MATCH(B96,P6_Export!$A:$A,0)),"")</f>
        <v>46572.333333333343</v>
      </c>
      <c r="H96" s="23"/>
      <c r="I96" s="4"/>
      <c r="J96" s="4"/>
      <c r="K96" s="22"/>
      <c r="L96" s="4"/>
      <c r="M96" s="26" t="str">
        <f t="shared" si="5"/>
        <v/>
      </c>
      <c r="N96" s="17" t="str">
        <f t="shared" si="6"/>
        <v/>
      </c>
      <c r="O96" s="17" t="str">
        <f t="shared" si="7"/>
        <v/>
      </c>
      <c r="P96" s="18" t="str">
        <f t="shared" si="8"/>
        <v>مخطط</v>
      </c>
      <c r="Q96" s="17">
        <f t="shared" si="9"/>
        <v>0</v>
      </c>
      <c r="R96" s="22"/>
    </row>
    <row r="97" spans="1:18" ht="18" x14ac:dyDescent="0.25">
      <c r="A97" s="14">
        <v>93</v>
      </c>
      <c r="B97" s="14" t="s">
        <v>906</v>
      </c>
      <c r="C97" s="24" t="str">
        <f>IFERROR(INDEX(Mapping!$E:$E,MATCH(B97,Mapping!$B:$B,0)),"")</f>
        <v>استلام الأبواب الخشبية والباركيه الدور الأرضي IR</v>
      </c>
      <c r="D97" s="14" t="s">
        <v>2480</v>
      </c>
      <c r="E97" s="14" t="s">
        <v>730</v>
      </c>
      <c r="F97" s="15" t="str">
        <f>IFERROR(INDEX(Mapping!$O:$O,MATCH(B97,Mapping!$B:$B,0)),"")</f>
        <v>IM-163</v>
      </c>
      <c r="G97" s="16">
        <f>IFERROR(INDEX(P6_Export!$C:$C,MATCH(B97,P6_Export!$A:$A,0)),"")</f>
        <v>46576.333333333343</v>
      </c>
      <c r="H97" s="23"/>
      <c r="I97" s="4"/>
      <c r="J97" s="4"/>
      <c r="K97" s="22"/>
      <c r="L97" s="4"/>
      <c r="M97" s="6" t="str">
        <f t="shared" si="5"/>
        <v/>
      </c>
      <c r="N97" s="14" t="str">
        <f t="shared" si="6"/>
        <v/>
      </c>
      <c r="O97" s="14" t="str">
        <f t="shared" si="7"/>
        <v/>
      </c>
      <c r="P97" s="5" t="str">
        <f t="shared" si="8"/>
        <v>مخطط</v>
      </c>
      <c r="Q97" s="14">
        <f t="shared" si="9"/>
        <v>0</v>
      </c>
      <c r="R97" s="22"/>
    </row>
    <row r="98" spans="1:18" ht="18" x14ac:dyDescent="0.25">
      <c r="A98" s="17">
        <v>94</v>
      </c>
      <c r="B98" s="17" t="s">
        <v>916</v>
      </c>
      <c r="C98" s="25" t="str">
        <f>IFERROR(INDEX(Mapping!$E:$E,MATCH(B98,Mapping!$B:$B,0)),"")</f>
        <v>استلام الأجهزة الصحية الدور الأرضي IR</v>
      </c>
      <c r="D98" s="17" t="s">
        <v>2480</v>
      </c>
      <c r="E98" s="17" t="s">
        <v>298</v>
      </c>
      <c r="F98" s="19" t="str">
        <f>IFERROR(INDEX(Mapping!$O:$O,MATCH(B98,Mapping!$B:$B,0)),"")</f>
        <v>IM-201</v>
      </c>
      <c r="G98" s="20">
        <f>IFERROR(INDEX(P6_Export!$C:$C,MATCH(B98,P6_Export!$A:$A,0)),"")</f>
        <v>46561.333333333343</v>
      </c>
      <c r="H98" s="23"/>
      <c r="I98" s="4"/>
      <c r="J98" s="4"/>
      <c r="K98" s="22"/>
      <c r="L98" s="4"/>
      <c r="M98" s="26" t="str">
        <f t="shared" si="5"/>
        <v/>
      </c>
      <c r="N98" s="17" t="str">
        <f t="shared" si="6"/>
        <v/>
      </c>
      <c r="O98" s="17" t="str">
        <f t="shared" si="7"/>
        <v/>
      </c>
      <c r="P98" s="18" t="str">
        <f t="shared" si="8"/>
        <v>مخطط</v>
      </c>
      <c r="Q98" s="17">
        <f t="shared" si="9"/>
        <v>0</v>
      </c>
      <c r="R98" s="22"/>
    </row>
    <row r="99" spans="1:18" ht="18" x14ac:dyDescent="0.25">
      <c r="A99" s="14">
        <v>95</v>
      </c>
      <c r="B99" s="14" t="s">
        <v>927</v>
      </c>
      <c r="C99" s="24" t="str">
        <f>IFERROR(INDEX(Mapping!$E:$E,MATCH(B99,Mapping!$B:$B,0)),"")</f>
        <v>استلام المفاتيح والبرايز الدور الأرضي IR</v>
      </c>
      <c r="D99" s="14" t="s">
        <v>2480</v>
      </c>
      <c r="E99" s="14" t="s">
        <v>438</v>
      </c>
      <c r="F99" s="15" t="str">
        <f>IFERROR(INDEX(Mapping!$O:$O,MATCH(B99,Mapping!$B:$B,0)),"")</f>
        <v>IM-209</v>
      </c>
      <c r="G99" s="16">
        <f>IFERROR(INDEX(P6_Export!$C:$C,MATCH(B99,P6_Export!$A:$A,0)),"")</f>
        <v>46576.333333333343</v>
      </c>
      <c r="H99" s="23"/>
      <c r="I99" s="4"/>
      <c r="J99" s="4"/>
      <c r="K99" s="22"/>
      <c r="L99" s="4"/>
      <c r="M99" s="6" t="str">
        <f t="shared" si="5"/>
        <v/>
      </c>
      <c r="N99" s="14" t="str">
        <f t="shared" si="6"/>
        <v/>
      </c>
      <c r="O99" s="14" t="str">
        <f t="shared" si="7"/>
        <v/>
      </c>
      <c r="P99" s="5" t="str">
        <f t="shared" si="8"/>
        <v>مخطط</v>
      </c>
      <c r="Q99" s="14">
        <f t="shared" si="9"/>
        <v>0</v>
      </c>
      <c r="R99" s="22"/>
    </row>
    <row r="100" spans="1:18" ht="18" x14ac:dyDescent="0.25">
      <c r="A100" s="17">
        <v>96</v>
      </c>
      <c r="B100" s="17" t="s">
        <v>936</v>
      </c>
      <c r="C100" s="25" t="str">
        <f>IFERROR(INDEX(Mapping!$E:$E,MATCH(B100,Mapping!$B:$B,0)),"")</f>
        <v>استلام لوحات التوزيع الدور الأرضي IR</v>
      </c>
      <c r="D100" s="17" t="s">
        <v>2480</v>
      </c>
      <c r="E100" s="17" t="s">
        <v>438</v>
      </c>
      <c r="F100" s="19" t="str">
        <f>IFERROR(INDEX(Mapping!$O:$O,MATCH(B100,Mapping!$B:$B,0)),"")</f>
        <v>IM-216</v>
      </c>
      <c r="G100" s="20">
        <f>IFERROR(INDEX(P6_Export!$C:$C,MATCH(B100,P6_Export!$A:$A,0)),"")</f>
        <v>46551.333333333343</v>
      </c>
      <c r="H100" s="23"/>
      <c r="I100" s="4"/>
      <c r="J100" s="4"/>
      <c r="K100" s="22"/>
      <c r="L100" s="4"/>
      <c r="M100" s="26" t="str">
        <f t="shared" si="5"/>
        <v/>
      </c>
      <c r="N100" s="17" t="str">
        <f t="shared" si="6"/>
        <v/>
      </c>
      <c r="O100" s="17" t="str">
        <f t="shared" si="7"/>
        <v/>
      </c>
      <c r="P100" s="18" t="str">
        <f t="shared" si="8"/>
        <v>مخطط</v>
      </c>
      <c r="Q100" s="17">
        <f t="shared" si="9"/>
        <v>0</v>
      </c>
      <c r="R100" s="22"/>
    </row>
    <row r="101" spans="1:18" ht="18" x14ac:dyDescent="0.25">
      <c r="A101" s="14">
        <v>97</v>
      </c>
      <c r="B101" s="14" t="s">
        <v>945</v>
      </c>
      <c r="C101" s="24" t="str">
        <f>IFERROR(INDEX(Mapping!$E:$E,MATCH(B101,Mapping!$B:$B,0)),"")</f>
        <v>استلام أعمال المباني الدور الأول IR</v>
      </c>
      <c r="D101" s="14" t="s">
        <v>2481</v>
      </c>
      <c r="E101" s="14" t="s">
        <v>123</v>
      </c>
      <c r="F101" s="15" t="str">
        <f>IFERROR(INDEX(Mapping!$O:$O,MATCH(B101,Mapping!$B:$B,0)),"")</f>
        <v>IM-110</v>
      </c>
      <c r="G101" s="16">
        <f>IFERROR(INDEX(P6_Export!$C:$C,MATCH(B101,P6_Export!$A:$A,0)),"")</f>
        <v>46559.333333333343</v>
      </c>
      <c r="H101" s="23"/>
      <c r="I101" s="4"/>
      <c r="J101" s="4"/>
      <c r="K101" s="22"/>
      <c r="L101" s="4"/>
      <c r="M101" s="6" t="str">
        <f t="shared" si="5"/>
        <v/>
      </c>
      <c r="N101" s="14" t="str">
        <f t="shared" si="6"/>
        <v/>
      </c>
      <c r="O101" s="14" t="str">
        <f t="shared" si="7"/>
        <v/>
      </c>
      <c r="P101" s="5" t="str">
        <f t="shared" si="8"/>
        <v>مخطط</v>
      </c>
      <c r="Q101" s="14">
        <f t="shared" si="9"/>
        <v>0</v>
      </c>
      <c r="R101" s="22"/>
    </row>
    <row r="102" spans="1:18" ht="18" x14ac:dyDescent="0.25">
      <c r="A102" s="17">
        <v>98</v>
      </c>
      <c r="B102" s="17" t="s">
        <v>954</v>
      </c>
      <c r="C102" s="25" t="str">
        <f>IFERROR(INDEX(Mapping!$E:$E,MATCH(B102,Mapping!$B:$B,0)),"")</f>
        <v>استلام تركيب الحلوق الدور الأول IR</v>
      </c>
      <c r="D102" s="17" t="s">
        <v>2481</v>
      </c>
      <c r="E102" s="17" t="s">
        <v>730</v>
      </c>
      <c r="F102" s="19" t="str">
        <f>IFERROR(INDEX(Mapping!$O:$O,MATCH(B102,Mapping!$B:$B,0)),"")</f>
        <v>IM-159</v>
      </c>
      <c r="G102" s="20">
        <f>IFERROR(INDEX(P6_Export!$C:$C,MATCH(B102,P6_Export!$A:$A,0)),"")</f>
        <v>46562.333333333343</v>
      </c>
      <c r="H102" s="23"/>
      <c r="I102" s="4"/>
      <c r="J102" s="4"/>
      <c r="K102" s="22"/>
      <c r="L102" s="4"/>
      <c r="M102" s="26" t="str">
        <f t="shared" si="5"/>
        <v/>
      </c>
      <c r="N102" s="17" t="str">
        <f t="shared" si="6"/>
        <v/>
      </c>
      <c r="O102" s="17" t="str">
        <f t="shared" si="7"/>
        <v/>
      </c>
      <c r="P102" s="18" t="str">
        <f t="shared" si="8"/>
        <v>مخطط</v>
      </c>
      <c r="Q102" s="17">
        <f t="shared" si="9"/>
        <v>0</v>
      </c>
      <c r="R102" s="22"/>
    </row>
    <row r="103" spans="1:18" ht="18" x14ac:dyDescent="0.25">
      <c r="A103" s="14">
        <v>99</v>
      </c>
      <c r="B103" s="14" t="s">
        <v>961</v>
      </c>
      <c r="C103" s="24" t="str">
        <f>IFERROR(INDEX(Mapping!$E:$E,MATCH(B103,Mapping!$B:$B,0)),"")</f>
        <v>استلام تأسيس الكهرباء بالجدران الدور الأول IR</v>
      </c>
      <c r="D103" s="14" t="s">
        <v>2481</v>
      </c>
      <c r="E103" s="14" t="s">
        <v>438</v>
      </c>
      <c r="F103" s="15" t="str">
        <f>IFERROR(INDEX(Mapping!$O:$O,MATCH(B103,Mapping!$B:$B,0)),"")</f>
        <v>IM-207</v>
      </c>
      <c r="G103" s="16">
        <f>IFERROR(INDEX(P6_Export!$C:$C,MATCH(B103,P6_Export!$A:$A,0)),"")</f>
        <v>46566.333333333343</v>
      </c>
      <c r="H103" s="23"/>
      <c r="I103" s="4"/>
      <c r="J103" s="4"/>
      <c r="K103" s="22"/>
      <c r="L103" s="4"/>
      <c r="M103" s="6" t="str">
        <f t="shared" si="5"/>
        <v/>
      </c>
      <c r="N103" s="14" t="str">
        <f t="shared" si="6"/>
        <v/>
      </c>
      <c r="O103" s="14" t="str">
        <f t="shared" si="7"/>
        <v/>
      </c>
      <c r="P103" s="5" t="str">
        <f t="shared" si="8"/>
        <v>مخطط</v>
      </c>
      <c r="Q103" s="14">
        <f t="shared" si="9"/>
        <v>0</v>
      </c>
      <c r="R103" s="22"/>
    </row>
    <row r="104" spans="1:18" ht="18" x14ac:dyDescent="0.25">
      <c r="A104" s="17">
        <v>100</v>
      </c>
      <c r="B104" s="17" t="s">
        <v>968</v>
      </c>
      <c r="C104" s="25" t="str">
        <f>IFERROR(INDEX(Mapping!$E:$E,MATCH(B104,Mapping!$B:$B,0)),"")</f>
        <v>استلام تأسيس السباكة واختبارها الدور الأول IR</v>
      </c>
      <c r="D104" s="17" t="s">
        <v>2481</v>
      </c>
      <c r="E104" s="17" t="s">
        <v>298</v>
      </c>
      <c r="F104" s="19" t="str">
        <f>IFERROR(INDEX(Mapping!$O:$O,MATCH(B104,Mapping!$B:$B,0)),"")</f>
        <v>IM-188</v>
      </c>
      <c r="G104" s="20">
        <f>IFERROR(INDEX(P6_Export!$C:$C,MATCH(B104,P6_Export!$A:$A,0)),"")</f>
        <v>46566.333333333343</v>
      </c>
      <c r="H104" s="23"/>
      <c r="I104" s="4"/>
      <c r="J104" s="4"/>
      <c r="K104" s="22"/>
      <c r="L104" s="4"/>
      <c r="M104" s="26" t="str">
        <f t="shared" si="5"/>
        <v/>
      </c>
      <c r="N104" s="17" t="str">
        <f t="shared" si="6"/>
        <v/>
      </c>
      <c r="O104" s="17" t="str">
        <f t="shared" si="7"/>
        <v/>
      </c>
      <c r="P104" s="18" t="str">
        <f t="shared" si="8"/>
        <v>مخطط</v>
      </c>
      <c r="Q104" s="17">
        <f t="shared" si="9"/>
        <v>0</v>
      </c>
      <c r="R104" s="22"/>
    </row>
    <row r="105" spans="1:18" ht="18" x14ac:dyDescent="0.25">
      <c r="A105" s="14">
        <v>101</v>
      </c>
      <c r="B105" s="14" t="s">
        <v>973</v>
      </c>
      <c r="C105" s="24" t="str">
        <f>IFERROR(INDEX(Mapping!$E:$E,MATCH(B105,Mapping!$B:$B,0)),"")</f>
        <v>استلام مجاري ومواسير التكييف الدور الأول IR</v>
      </c>
      <c r="D105" s="14" t="s">
        <v>2481</v>
      </c>
      <c r="E105" s="14" t="s">
        <v>97</v>
      </c>
      <c r="F105" s="15" t="str">
        <f>IFERROR(INDEX(Mapping!$O:$O,MATCH(B105,Mapping!$B:$B,0)),"")</f>
        <v>IM-236</v>
      </c>
      <c r="G105" s="16">
        <f>IFERROR(INDEX(P6_Export!$C:$C,MATCH(B105,P6_Export!$A:$A,0)),"")</f>
        <v>46567.333333333343</v>
      </c>
      <c r="H105" s="23"/>
      <c r="I105" s="4"/>
      <c r="J105" s="4"/>
      <c r="K105" s="22"/>
      <c r="L105" s="4"/>
      <c r="M105" s="6" t="str">
        <f t="shared" si="5"/>
        <v/>
      </c>
      <c r="N105" s="14" t="str">
        <f t="shared" si="6"/>
        <v/>
      </c>
      <c r="O105" s="14" t="str">
        <f t="shared" si="7"/>
        <v/>
      </c>
      <c r="P105" s="5" t="str">
        <f t="shared" si="8"/>
        <v>مخطط</v>
      </c>
      <c r="Q105" s="14">
        <f t="shared" si="9"/>
        <v>0</v>
      </c>
      <c r="R105" s="22"/>
    </row>
    <row r="106" spans="1:18" ht="18" x14ac:dyDescent="0.25">
      <c r="A106" s="17">
        <v>102</v>
      </c>
      <c r="B106" s="17" t="s">
        <v>980</v>
      </c>
      <c r="C106" s="25" t="str">
        <f>IFERROR(INDEX(Mapping!$E:$E,MATCH(B106,Mapping!$B:$B,0)),"")</f>
        <v>استلام مواسير الحريق واختبارها الدور الأول IR</v>
      </c>
      <c r="D106" s="17" t="s">
        <v>2481</v>
      </c>
      <c r="E106" s="17" t="s">
        <v>774</v>
      </c>
      <c r="F106" s="19" t="str">
        <f>IFERROR(INDEX(Mapping!$O:$O,MATCH(B106,Mapping!$B:$B,0)),"")</f>
        <v>IM-227</v>
      </c>
      <c r="G106" s="20">
        <f>IFERROR(INDEX(P6_Export!$C:$C,MATCH(B106,P6_Export!$A:$A,0)),"")</f>
        <v>46566.333333333343</v>
      </c>
      <c r="H106" s="23"/>
      <c r="I106" s="4"/>
      <c r="J106" s="4"/>
      <c r="K106" s="22"/>
      <c r="L106" s="4"/>
      <c r="M106" s="26" t="str">
        <f t="shared" si="5"/>
        <v/>
      </c>
      <c r="N106" s="17" t="str">
        <f t="shared" si="6"/>
        <v/>
      </c>
      <c r="O106" s="17" t="str">
        <f t="shared" si="7"/>
        <v/>
      </c>
      <c r="P106" s="18" t="str">
        <f t="shared" si="8"/>
        <v>مخطط</v>
      </c>
      <c r="Q106" s="17">
        <f t="shared" si="9"/>
        <v>0</v>
      </c>
      <c r="R106" s="22"/>
    </row>
    <row r="107" spans="1:18" ht="18" x14ac:dyDescent="0.25">
      <c r="A107" s="14">
        <v>103</v>
      </c>
      <c r="B107" s="14" t="s">
        <v>987</v>
      </c>
      <c r="C107" s="24" t="str">
        <f>IFERROR(INDEX(Mapping!$E:$E,MATCH(B107,Mapping!$B:$B,0)),"")</f>
        <v>استلام حوامل الكابلات الدور الأول IR</v>
      </c>
      <c r="D107" s="14" t="s">
        <v>2481</v>
      </c>
      <c r="E107" s="14" t="s">
        <v>438</v>
      </c>
      <c r="F107" s="15" t="str">
        <f>IFERROR(INDEX(Mapping!$O:$O,MATCH(B107,Mapping!$B:$B,0)),"")</f>
        <v>IM-210</v>
      </c>
      <c r="G107" s="16">
        <f>IFERROR(INDEX(P6_Export!$C:$C,MATCH(B107,P6_Export!$A:$A,0)),"")</f>
        <v>46564.333333333343</v>
      </c>
      <c r="H107" s="23"/>
      <c r="I107" s="4"/>
      <c r="J107" s="4"/>
      <c r="K107" s="22"/>
      <c r="L107" s="4"/>
      <c r="M107" s="6" t="str">
        <f t="shared" si="5"/>
        <v/>
      </c>
      <c r="N107" s="14" t="str">
        <f t="shared" si="6"/>
        <v/>
      </c>
      <c r="O107" s="14" t="str">
        <f t="shared" si="7"/>
        <v/>
      </c>
      <c r="P107" s="5" t="str">
        <f t="shared" si="8"/>
        <v>مخطط</v>
      </c>
      <c r="Q107" s="14">
        <f t="shared" si="9"/>
        <v>0</v>
      </c>
      <c r="R107" s="22"/>
    </row>
    <row r="108" spans="1:18" ht="18" x14ac:dyDescent="0.25">
      <c r="A108" s="17">
        <v>104</v>
      </c>
      <c r="B108" s="17" t="s">
        <v>992</v>
      </c>
      <c r="C108" s="25" t="str">
        <f>IFERROR(INDEX(Mapping!$E:$E,MATCH(B108,Mapping!$B:$B,0)),"")</f>
        <v>استلام الطرطشة والبؤج والأوتار الدور الأول IR</v>
      </c>
      <c r="D108" s="17" t="s">
        <v>2481</v>
      </c>
      <c r="E108" s="17" t="s">
        <v>796</v>
      </c>
      <c r="F108" s="19" t="str">
        <f>IFERROR(INDEX(Mapping!$O:$O,MATCH(B108,Mapping!$B:$B,0)),"")</f>
        <v>IM-119</v>
      </c>
      <c r="G108" s="20">
        <f>IFERROR(INDEX(P6_Export!$C:$C,MATCH(B108,P6_Export!$A:$A,0)),"")</f>
        <v>46571.333333333343</v>
      </c>
      <c r="H108" s="23"/>
      <c r="I108" s="4"/>
      <c r="J108" s="4"/>
      <c r="K108" s="22"/>
      <c r="L108" s="4"/>
      <c r="M108" s="26" t="str">
        <f t="shared" si="5"/>
        <v/>
      </c>
      <c r="N108" s="17" t="str">
        <f t="shared" si="6"/>
        <v/>
      </c>
      <c r="O108" s="17" t="str">
        <f t="shared" si="7"/>
        <v/>
      </c>
      <c r="P108" s="18" t="str">
        <f t="shared" si="8"/>
        <v>مخطط</v>
      </c>
      <c r="Q108" s="17">
        <f t="shared" si="9"/>
        <v>0</v>
      </c>
      <c r="R108" s="22"/>
    </row>
    <row r="109" spans="1:18" ht="18" x14ac:dyDescent="0.25">
      <c r="A109" s="14">
        <v>105</v>
      </c>
      <c r="B109" s="14" t="s">
        <v>997</v>
      </c>
      <c r="C109" s="24" t="str">
        <f>IFERROR(INDEX(Mapping!$E:$E,MATCH(B109,Mapping!$B:$B,0)),"")</f>
        <v>استلام البياض الدور الأول IR</v>
      </c>
      <c r="D109" s="14" t="s">
        <v>2481</v>
      </c>
      <c r="E109" s="14" t="s">
        <v>796</v>
      </c>
      <c r="F109" s="15" t="str">
        <f>IFERROR(INDEX(Mapping!$O:$O,MATCH(B109,Mapping!$B:$B,0)),"")</f>
        <v>IM-122</v>
      </c>
      <c r="G109" s="16">
        <f>IFERROR(INDEX(P6_Export!$C:$C,MATCH(B109,P6_Export!$A:$A,0)),"")</f>
        <v>46581.333333333343</v>
      </c>
      <c r="H109" s="23"/>
      <c r="I109" s="4"/>
      <c r="J109" s="4"/>
      <c r="K109" s="22"/>
      <c r="L109" s="4"/>
      <c r="M109" s="6" t="str">
        <f t="shared" si="5"/>
        <v/>
      </c>
      <c r="N109" s="14" t="str">
        <f t="shared" si="6"/>
        <v/>
      </c>
      <c r="O109" s="14" t="str">
        <f t="shared" si="7"/>
        <v/>
      </c>
      <c r="P109" s="5" t="str">
        <f t="shared" si="8"/>
        <v>مخطط</v>
      </c>
      <c r="Q109" s="14">
        <f t="shared" si="9"/>
        <v>0</v>
      </c>
      <c r="R109" s="22"/>
    </row>
    <row r="110" spans="1:18" ht="18" x14ac:dyDescent="0.25">
      <c r="A110" s="17">
        <v>106</v>
      </c>
      <c r="B110" s="17" t="s">
        <v>1002</v>
      </c>
      <c r="C110" s="25" t="str">
        <f>IFERROR(INDEX(Mapping!$E:$E,MATCH(B110,Mapping!$B:$B,0)),"")</f>
        <v>استلام عزل الحمامات واختبار الغمر الدور الأول IR</v>
      </c>
      <c r="D110" s="17" t="s">
        <v>2481</v>
      </c>
      <c r="E110" s="17" t="s">
        <v>239</v>
      </c>
      <c r="F110" s="19" t="str">
        <f>IFERROR(INDEX(Mapping!$O:$O,MATCH(B110,Mapping!$B:$B,0)),"")</f>
        <v>IM-131</v>
      </c>
      <c r="G110" s="20">
        <f>IFERROR(INDEX(P6_Export!$C:$C,MATCH(B110,P6_Export!$A:$A,0)),"")</f>
        <v>46586.333333333343</v>
      </c>
      <c r="H110" s="23"/>
      <c r="I110" s="4"/>
      <c r="J110" s="4"/>
      <c r="K110" s="22"/>
      <c r="L110" s="4"/>
      <c r="M110" s="26" t="str">
        <f t="shared" si="5"/>
        <v/>
      </c>
      <c r="N110" s="17" t="str">
        <f t="shared" si="6"/>
        <v/>
      </c>
      <c r="O110" s="17" t="str">
        <f t="shared" si="7"/>
        <v/>
      </c>
      <c r="P110" s="18" t="str">
        <f t="shared" si="8"/>
        <v>مخطط</v>
      </c>
      <c r="Q110" s="17">
        <f t="shared" si="9"/>
        <v>0</v>
      </c>
      <c r="R110" s="22"/>
    </row>
    <row r="111" spans="1:18" ht="18" x14ac:dyDescent="0.25">
      <c r="A111" s="14">
        <v>107</v>
      </c>
      <c r="B111" s="14" t="s">
        <v>1009</v>
      </c>
      <c r="C111" s="24" t="str">
        <f>IFERROR(INDEX(Mapping!$E:$E,MATCH(B111,Mapping!$B:$B,0)),"")</f>
        <v>استلام سحب الأسلاك الدور الأول IR</v>
      </c>
      <c r="D111" s="14" t="s">
        <v>2481</v>
      </c>
      <c r="E111" s="14" t="s">
        <v>438</v>
      </c>
      <c r="F111" s="15" t="str">
        <f>IFERROR(INDEX(Mapping!$O:$O,MATCH(B111,Mapping!$B:$B,0)),"")</f>
        <v>IM-208</v>
      </c>
      <c r="G111" s="16">
        <f>IFERROR(INDEX(P6_Export!$C:$C,MATCH(B111,P6_Export!$A:$A,0)),"")</f>
        <v>46587.333333333343</v>
      </c>
      <c r="H111" s="23"/>
      <c r="I111" s="4"/>
      <c r="J111" s="4"/>
      <c r="K111" s="22"/>
      <c r="L111" s="4"/>
      <c r="M111" s="6" t="str">
        <f t="shared" si="5"/>
        <v/>
      </c>
      <c r="N111" s="14" t="str">
        <f t="shared" si="6"/>
        <v/>
      </c>
      <c r="O111" s="14" t="str">
        <f t="shared" si="7"/>
        <v/>
      </c>
      <c r="P111" s="5" t="str">
        <f t="shared" si="8"/>
        <v>مخطط</v>
      </c>
      <c r="Q111" s="14">
        <f t="shared" si="9"/>
        <v>0</v>
      </c>
      <c r="R111" s="22"/>
    </row>
    <row r="112" spans="1:18" ht="36" x14ac:dyDescent="0.25">
      <c r="A112" s="17">
        <v>108</v>
      </c>
      <c r="B112" s="17" t="s">
        <v>1016</v>
      </c>
      <c r="C112" s="25" t="str">
        <f>IFERROR(INDEX(Mapping!$E:$E,MATCH(B112,Mapping!$B:$B,0)),"")</f>
        <v>فحص الخدمات قبل إغلاق السقف المستعار الدور الأول IR</v>
      </c>
      <c r="D112" s="17" t="s">
        <v>2481</v>
      </c>
      <c r="E112" s="17" t="s">
        <v>97</v>
      </c>
      <c r="F112" s="19" t="str">
        <f>IFERROR(INDEX(Mapping!$O:$O,MATCH(B112,Mapping!$B:$B,0)),"")</f>
        <v>IM-239</v>
      </c>
      <c r="G112" s="20">
        <f>IFERROR(INDEX(P6_Export!$C:$C,MATCH(B112,P6_Export!$A:$A,0)),"")</f>
        <v>46590.333333333343</v>
      </c>
      <c r="H112" s="23"/>
      <c r="I112" s="4"/>
      <c r="J112" s="4"/>
      <c r="K112" s="22"/>
      <c r="L112" s="4"/>
      <c r="M112" s="26" t="str">
        <f t="shared" si="5"/>
        <v/>
      </c>
      <c r="N112" s="17" t="str">
        <f t="shared" si="6"/>
        <v/>
      </c>
      <c r="O112" s="17" t="str">
        <f t="shared" si="7"/>
        <v/>
      </c>
      <c r="P112" s="18" t="str">
        <f t="shared" si="8"/>
        <v>مخطط</v>
      </c>
      <c r="Q112" s="17">
        <f t="shared" si="9"/>
        <v>0</v>
      </c>
      <c r="R112" s="22"/>
    </row>
    <row r="113" spans="1:18" ht="18" x14ac:dyDescent="0.25">
      <c r="A113" s="14">
        <v>109</v>
      </c>
      <c r="B113" s="14" t="s">
        <v>1021</v>
      </c>
      <c r="C113" s="24" t="str">
        <f>IFERROR(INDEX(Mapping!$E:$E,MATCH(B113,Mapping!$B:$B,0)),"")</f>
        <v>استلام الأسقف المستعارة الدور الأول IR</v>
      </c>
      <c r="D113" s="14" t="s">
        <v>2481</v>
      </c>
      <c r="E113" s="14" t="s">
        <v>846</v>
      </c>
      <c r="F113" s="15" t="str">
        <f>IFERROR(INDEX(Mapping!$O:$O,MATCH(B113,Mapping!$B:$B,0)),"")</f>
        <v>IM-155</v>
      </c>
      <c r="G113" s="16">
        <f>IFERROR(INDEX(P6_Export!$C:$C,MATCH(B113,P6_Export!$A:$A,0)),"")</f>
        <v>46599.333333333343</v>
      </c>
      <c r="H113" s="23"/>
      <c r="I113" s="4"/>
      <c r="J113" s="4"/>
      <c r="K113" s="22"/>
      <c r="L113" s="4"/>
      <c r="M113" s="6" t="str">
        <f t="shared" si="5"/>
        <v/>
      </c>
      <c r="N113" s="14" t="str">
        <f t="shared" si="6"/>
        <v/>
      </c>
      <c r="O113" s="14" t="str">
        <f t="shared" si="7"/>
        <v/>
      </c>
      <c r="P113" s="5" t="str">
        <f t="shared" si="8"/>
        <v>مخطط</v>
      </c>
      <c r="Q113" s="14">
        <f t="shared" si="9"/>
        <v>0</v>
      </c>
      <c r="R113" s="22"/>
    </row>
    <row r="114" spans="1:18" ht="18" x14ac:dyDescent="0.25">
      <c r="A114" s="17">
        <v>110</v>
      </c>
      <c r="B114" s="17" t="s">
        <v>1026</v>
      </c>
      <c r="C114" s="25" t="str">
        <f>IFERROR(INDEX(Mapping!$E:$E,MATCH(B114,Mapping!$B:$B,0)),"")</f>
        <v>استلام سيراميك الحوائط الدور الأول IR</v>
      </c>
      <c r="D114" s="17" t="s">
        <v>2481</v>
      </c>
      <c r="E114" s="17" t="s">
        <v>856</v>
      </c>
      <c r="F114" s="19" t="str">
        <f>IFERROR(INDEX(Mapping!$O:$O,MATCH(B114,Mapping!$B:$B,0)),"")</f>
        <v>IM-140</v>
      </c>
      <c r="G114" s="20">
        <f>IFERROR(INDEX(P6_Export!$C:$C,MATCH(B114,P6_Export!$A:$A,0)),"")</f>
        <v>46594.333333333343</v>
      </c>
      <c r="H114" s="23"/>
      <c r="I114" s="4"/>
      <c r="J114" s="4"/>
      <c r="K114" s="22"/>
      <c r="L114" s="4"/>
      <c r="M114" s="26" t="str">
        <f t="shared" si="5"/>
        <v/>
      </c>
      <c r="N114" s="17" t="str">
        <f t="shared" si="6"/>
        <v/>
      </c>
      <c r="O114" s="17" t="str">
        <f t="shared" si="7"/>
        <v/>
      </c>
      <c r="P114" s="18" t="str">
        <f t="shared" si="8"/>
        <v>مخطط</v>
      </c>
      <c r="Q114" s="17">
        <f t="shared" si="9"/>
        <v>0</v>
      </c>
      <c r="R114" s="22"/>
    </row>
    <row r="115" spans="1:18" ht="18" x14ac:dyDescent="0.25">
      <c r="A115" s="14">
        <v>111</v>
      </c>
      <c r="B115" s="14" t="s">
        <v>1033</v>
      </c>
      <c r="C115" s="24" t="str">
        <f>IFERROR(INDEX(Mapping!$E:$E,MATCH(B115,Mapping!$B:$B,0)),"")</f>
        <v>استلام تبليط الأرضيات الدور الأول IR</v>
      </c>
      <c r="D115" s="14" t="s">
        <v>2481</v>
      </c>
      <c r="E115" s="14" t="s">
        <v>856</v>
      </c>
      <c r="F115" s="15" t="str">
        <f>IFERROR(INDEX(Mapping!$O:$O,MATCH(B115,Mapping!$B:$B,0)),"")</f>
        <v>IM-138</v>
      </c>
      <c r="G115" s="16">
        <f>IFERROR(INDEX(P6_Export!$C:$C,MATCH(B115,P6_Export!$A:$A,0)),"")</f>
        <v>46596.333333333343</v>
      </c>
      <c r="H115" s="23"/>
      <c r="I115" s="4"/>
      <c r="J115" s="4"/>
      <c r="K115" s="22"/>
      <c r="L115" s="4"/>
      <c r="M115" s="6" t="str">
        <f t="shared" si="5"/>
        <v/>
      </c>
      <c r="N115" s="14" t="str">
        <f t="shared" si="6"/>
        <v/>
      </c>
      <c r="O115" s="14" t="str">
        <f t="shared" si="7"/>
        <v/>
      </c>
      <c r="P115" s="5" t="str">
        <f t="shared" si="8"/>
        <v>مخطط</v>
      </c>
      <c r="Q115" s="14">
        <f t="shared" si="9"/>
        <v>0</v>
      </c>
      <c r="R115" s="22"/>
    </row>
    <row r="116" spans="1:18" ht="36" x14ac:dyDescent="0.25">
      <c r="A116" s="17">
        <v>112</v>
      </c>
      <c r="B116" s="17" t="s">
        <v>1040</v>
      </c>
      <c r="C116" s="25" t="str">
        <f>IFERROR(INDEX(Mapping!$E:$E,MATCH(B116,Mapping!$B:$B,0)),"")</f>
        <v>استلام الشبابيك الألمنيوم والأبواب المعدنية الدور الأول IR</v>
      </c>
      <c r="D116" s="17" t="s">
        <v>2481</v>
      </c>
      <c r="E116" s="17" t="s">
        <v>879</v>
      </c>
      <c r="F116" s="19" t="str">
        <f>IFERROR(INDEX(Mapping!$O:$O,MATCH(B116,Mapping!$B:$B,0)),"")</f>
        <v>IM-172</v>
      </c>
      <c r="G116" s="20">
        <f>IFERROR(INDEX(P6_Export!$C:$C,MATCH(B116,P6_Export!$A:$A,0)),"")</f>
        <v>46587.333333333343</v>
      </c>
      <c r="H116" s="23"/>
      <c r="I116" s="4"/>
      <c r="J116" s="4"/>
      <c r="K116" s="22"/>
      <c r="L116" s="4"/>
      <c r="M116" s="26" t="str">
        <f t="shared" si="5"/>
        <v/>
      </c>
      <c r="N116" s="17" t="str">
        <f t="shared" si="6"/>
        <v/>
      </c>
      <c r="O116" s="17" t="str">
        <f t="shared" si="7"/>
        <v/>
      </c>
      <c r="P116" s="18" t="str">
        <f t="shared" si="8"/>
        <v>مخطط</v>
      </c>
      <c r="Q116" s="17">
        <f t="shared" si="9"/>
        <v>0</v>
      </c>
      <c r="R116" s="22"/>
    </row>
    <row r="117" spans="1:18" ht="18" x14ac:dyDescent="0.25">
      <c r="A117" s="14">
        <v>113</v>
      </c>
      <c r="B117" s="14" t="s">
        <v>1045</v>
      </c>
      <c r="C117" s="24" t="str">
        <f>IFERROR(INDEX(Mapping!$E:$E,MATCH(B117,Mapping!$B:$B,0)),"")</f>
        <v>استلام التأسيس للدهانات الدور الأول IR</v>
      </c>
      <c r="D117" s="14" t="s">
        <v>2481</v>
      </c>
      <c r="E117" s="14" t="s">
        <v>890</v>
      </c>
      <c r="F117" s="15" t="str">
        <f>IFERROR(INDEX(Mapping!$O:$O,MATCH(B117,Mapping!$B:$B,0)),"")</f>
        <v>IM-178</v>
      </c>
      <c r="G117" s="16">
        <f>IFERROR(INDEX(P6_Export!$C:$C,MATCH(B117,P6_Export!$A:$A,0)),"")</f>
        <v>46604.333333333343</v>
      </c>
      <c r="H117" s="23"/>
      <c r="I117" s="4"/>
      <c r="J117" s="4"/>
      <c r="K117" s="22"/>
      <c r="L117" s="4"/>
      <c r="M117" s="6" t="str">
        <f t="shared" si="5"/>
        <v/>
      </c>
      <c r="N117" s="14" t="str">
        <f t="shared" si="6"/>
        <v/>
      </c>
      <c r="O117" s="14" t="str">
        <f t="shared" si="7"/>
        <v/>
      </c>
      <c r="P117" s="5" t="str">
        <f t="shared" si="8"/>
        <v>مخطط</v>
      </c>
      <c r="Q117" s="14">
        <f t="shared" si="9"/>
        <v>0</v>
      </c>
      <c r="R117" s="22"/>
    </row>
    <row r="118" spans="1:18" ht="18" x14ac:dyDescent="0.25">
      <c r="A118" s="17">
        <v>114</v>
      </c>
      <c r="B118" s="17" t="s">
        <v>1050</v>
      </c>
      <c r="C118" s="25" t="str">
        <f>IFERROR(INDEX(Mapping!$E:$E,MATCH(B118,Mapping!$B:$B,0)),"")</f>
        <v>استلام تشطيب الدهانات الدور الأول IR</v>
      </c>
      <c r="D118" s="17" t="s">
        <v>2481</v>
      </c>
      <c r="E118" s="17" t="s">
        <v>890</v>
      </c>
      <c r="F118" s="19" t="str">
        <f>IFERROR(INDEX(Mapping!$O:$O,MATCH(B118,Mapping!$B:$B,0)),"")</f>
        <v>IM-180</v>
      </c>
      <c r="G118" s="20">
        <f>IFERROR(INDEX(P6_Export!$C:$C,MATCH(B118,P6_Export!$A:$A,0)),"")</f>
        <v>46611.333333333343</v>
      </c>
      <c r="H118" s="23"/>
      <c r="I118" s="4"/>
      <c r="J118" s="4"/>
      <c r="K118" s="22"/>
      <c r="L118" s="4"/>
      <c r="M118" s="26" t="str">
        <f t="shared" si="5"/>
        <v/>
      </c>
      <c r="N118" s="17" t="str">
        <f t="shared" si="6"/>
        <v/>
      </c>
      <c r="O118" s="17" t="str">
        <f t="shared" si="7"/>
        <v/>
      </c>
      <c r="P118" s="18" t="str">
        <f t="shared" si="8"/>
        <v>مخطط</v>
      </c>
      <c r="Q118" s="17">
        <f t="shared" si="9"/>
        <v>0</v>
      </c>
      <c r="R118" s="22"/>
    </row>
    <row r="119" spans="1:18" ht="18" x14ac:dyDescent="0.25">
      <c r="A119" s="14">
        <v>115</v>
      </c>
      <c r="B119" s="14" t="s">
        <v>1055</v>
      </c>
      <c r="C119" s="24" t="str">
        <f>IFERROR(INDEX(Mapping!$E:$E,MATCH(B119,Mapping!$B:$B,0)),"")</f>
        <v>استلام الأبواب الخشبية والباركيه الدور الأول IR</v>
      </c>
      <c r="D119" s="14" t="s">
        <v>2481</v>
      </c>
      <c r="E119" s="14" t="s">
        <v>730</v>
      </c>
      <c r="F119" s="15" t="str">
        <f>IFERROR(INDEX(Mapping!$O:$O,MATCH(B119,Mapping!$B:$B,0)),"")</f>
        <v>IM-163</v>
      </c>
      <c r="G119" s="16">
        <f>IFERROR(INDEX(P6_Export!$C:$C,MATCH(B119,P6_Export!$A:$A,0)),"")</f>
        <v>46616.333333333343</v>
      </c>
      <c r="H119" s="23"/>
      <c r="I119" s="4"/>
      <c r="J119" s="4"/>
      <c r="K119" s="22"/>
      <c r="L119" s="4"/>
      <c r="M119" s="6" t="str">
        <f t="shared" si="5"/>
        <v/>
      </c>
      <c r="N119" s="14" t="str">
        <f t="shared" si="6"/>
        <v/>
      </c>
      <c r="O119" s="14" t="str">
        <f t="shared" si="7"/>
        <v/>
      </c>
      <c r="P119" s="5" t="str">
        <f t="shared" si="8"/>
        <v>مخطط</v>
      </c>
      <c r="Q119" s="14">
        <f t="shared" si="9"/>
        <v>0</v>
      </c>
      <c r="R119" s="22"/>
    </row>
    <row r="120" spans="1:18" ht="18" x14ac:dyDescent="0.25">
      <c r="A120" s="17">
        <v>116</v>
      </c>
      <c r="B120" s="17" t="s">
        <v>1060</v>
      </c>
      <c r="C120" s="25" t="str">
        <f>IFERROR(INDEX(Mapping!$E:$E,MATCH(B120,Mapping!$B:$B,0)),"")</f>
        <v>استلام الأجهزة الصحية الدور الأول IR</v>
      </c>
      <c r="D120" s="17" t="s">
        <v>2481</v>
      </c>
      <c r="E120" s="17" t="s">
        <v>298</v>
      </c>
      <c r="F120" s="19" t="str">
        <f>IFERROR(INDEX(Mapping!$O:$O,MATCH(B120,Mapping!$B:$B,0)),"")</f>
        <v>IM-201</v>
      </c>
      <c r="G120" s="20">
        <f>IFERROR(INDEX(P6_Export!$C:$C,MATCH(B120,P6_Export!$A:$A,0)),"")</f>
        <v>46601.333333333343</v>
      </c>
      <c r="H120" s="23"/>
      <c r="I120" s="4"/>
      <c r="J120" s="4"/>
      <c r="K120" s="22"/>
      <c r="L120" s="4"/>
      <c r="M120" s="26" t="str">
        <f t="shared" si="5"/>
        <v/>
      </c>
      <c r="N120" s="17" t="str">
        <f t="shared" si="6"/>
        <v/>
      </c>
      <c r="O120" s="17" t="str">
        <f t="shared" si="7"/>
        <v/>
      </c>
      <c r="P120" s="18" t="str">
        <f t="shared" si="8"/>
        <v>مخطط</v>
      </c>
      <c r="Q120" s="17">
        <f t="shared" si="9"/>
        <v>0</v>
      </c>
      <c r="R120" s="22"/>
    </row>
    <row r="121" spans="1:18" ht="18" x14ac:dyDescent="0.25">
      <c r="A121" s="14">
        <v>117</v>
      </c>
      <c r="B121" s="14" t="s">
        <v>1065</v>
      </c>
      <c r="C121" s="24" t="str">
        <f>IFERROR(INDEX(Mapping!$E:$E,MATCH(B121,Mapping!$B:$B,0)),"")</f>
        <v>استلام المفاتيح والبرايز الدور الأول IR</v>
      </c>
      <c r="D121" s="14" t="s">
        <v>2481</v>
      </c>
      <c r="E121" s="14" t="s">
        <v>438</v>
      </c>
      <c r="F121" s="15" t="str">
        <f>IFERROR(INDEX(Mapping!$O:$O,MATCH(B121,Mapping!$B:$B,0)),"")</f>
        <v>IM-209</v>
      </c>
      <c r="G121" s="16">
        <f>IFERROR(INDEX(P6_Export!$C:$C,MATCH(B121,P6_Export!$A:$A,0)),"")</f>
        <v>46616.333333333343</v>
      </c>
      <c r="H121" s="23"/>
      <c r="I121" s="4"/>
      <c r="J121" s="4"/>
      <c r="K121" s="22"/>
      <c r="L121" s="4"/>
      <c r="M121" s="6" t="str">
        <f t="shared" si="5"/>
        <v/>
      </c>
      <c r="N121" s="14" t="str">
        <f t="shared" si="6"/>
        <v/>
      </c>
      <c r="O121" s="14" t="str">
        <f t="shared" si="7"/>
        <v/>
      </c>
      <c r="P121" s="5" t="str">
        <f t="shared" si="8"/>
        <v>مخطط</v>
      </c>
      <c r="Q121" s="14">
        <f t="shared" si="9"/>
        <v>0</v>
      </c>
      <c r="R121" s="22"/>
    </row>
    <row r="122" spans="1:18" ht="18" x14ac:dyDescent="0.25">
      <c r="A122" s="17">
        <v>118</v>
      </c>
      <c r="B122" s="17" t="s">
        <v>1070</v>
      </c>
      <c r="C122" s="25" t="str">
        <f>IFERROR(INDEX(Mapping!$E:$E,MATCH(B122,Mapping!$B:$B,0)),"")</f>
        <v>استلام لوحات التوزيع الدور الأول IR</v>
      </c>
      <c r="D122" s="17" t="s">
        <v>2481</v>
      </c>
      <c r="E122" s="17" t="s">
        <v>438</v>
      </c>
      <c r="F122" s="19" t="str">
        <f>IFERROR(INDEX(Mapping!$O:$O,MATCH(B122,Mapping!$B:$B,0)),"")</f>
        <v>IM-216</v>
      </c>
      <c r="G122" s="20">
        <f>IFERROR(INDEX(P6_Export!$C:$C,MATCH(B122,P6_Export!$A:$A,0)),"")</f>
        <v>46590.333333333343</v>
      </c>
      <c r="H122" s="23"/>
      <c r="I122" s="4"/>
      <c r="J122" s="4"/>
      <c r="K122" s="22"/>
      <c r="L122" s="4"/>
      <c r="M122" s="26" t="str">
        <f t="shared" si="5"/>
        <v/>
      </c>
      <c r="N122" s="17" t="str">
        <f t="shared" si="6"/>
        <v/>
      </c>
      <c r="O122" s="17" t="str">
        <f t="shared" si="7"/>
        <v/>
      </c>
      <c r="P122" s="18" t="str">
        <f t="shared" si="8"/>
        <v>مخطط</v>
      </c>
      <c r="Q122" s="17">
        <f t="shared" si="9"/>
        <v>0</v>
      </c>
      <c r="R122" s="22"/>
    </row>
    <row r="123" spans="1:18" ht="18" x14ac:dyDescent="0.25">
      <c r="A123" s="14">
        <v>119</v>
      </c>
      <c r="B123" s="14" t="s">
        <v>1075</v>
      </c>
      <c r="C123" s="24" t="str">
        <f>IFERROR(INDEX(Mapping!$E:$E,MATCH(B123,Mapping!$B:$B,0)),"")</f>
        <v>استلام أعمال المباني الدور الثاني IR</v>
      </c>
      <c r="D123" s="14" t="s">
        <v>2482</v>
      </c>
      <c r="E123" s="14" t="s">
        <v>123</v>
      </c>
      <c r="F123" s="15" t="str">
        <f>IFERROR(INDEX(Mapping!$O:$O,MATCH(B123,Mapping!$B:$B,0)),"")</f>
        <v>IM-110</v>
      </c>
      <c r="G123" s="16">
        <f>IFERROR(INDEX(P6_Export!$C:$C,MATCH(B123,P6_Export!$A:$A,0)),"")</f>
        <v>46599.333333333343</v>
      </c>
      <c r="H123" s="23"/>
      <c r="I123" s="4"/>
      <c r="J123" s="4"/>
      <c r="K123" s="22"/>
      <c r="L123" s="4"/>
      <c r="M123" s="6" t="str">
        <f t="shared" si="5"/>
        <v/>
      </c>
      <c r="N123" s="14" t="str">
        <f t="shared" si="6"/>
        <v/>
      </c>
      <c r="O123" s="14" t="str">
        <f t="shared" si="7"/>
        <v/>
      </c>
      <c r="P123" s="5" t="str">
        <f t="shared" si="8"/>
        <v>مخطط</v>
      </c>
      <c r="Q123" s="14">
        <f t="shared" si="9"/>
        <v>0</v>
      </c>
      <c r="R123" s="22"/>
    </row>
    <row r="124" spans="1:18" ht="18" x14ac:dyDescent="0.25">
      <c r="A124" s="17">
        <v>120</v>
      </c>
      <c r="B124" s="17" t="s">
        <v>1084</v>
      </c>
      <c r="C124" s="25" t="str">
        <f>IFERROR(INDEX(Mapping!$E:$E,MATCH(B124,Mapping!$B:$B,0)),"")</f>
        <v>استلام تركيب الحلوق الدور الثاني IR</v>
      </c>
      <c r="D124" s="17" t="s">
        <v>2482</v>
      </c>
      <c r="E124" s="17" t="s">
        <v>730</v>
      </c>
      <c r="F124" s="19" t="str">
        <f>IFERROR(INDEX(Mapping!$O:$O,MATCH(B124,Mapping!$B:$B,0)),"")</f>
        <v>IM-159</v>
      </c>
      <c r="G124" s="20">
        <f>IFERROR(INDEX(P6_Export!$C:$C,MATCH(B124,P6_Export!$A:$A,0)),"")</f>
        <v>46602.333333333343</v>
      </c>
      <c r="H124" s="23"/>
      <c r="I124" s="4"/>
      <c r="J124" s="4"/>
      <c r="K124" s="22"/>
      <c r="L124" s="4"/>
      <c r="M124" s="26" t="str">
        <f t="shared" si="5"/>
        <v/>
      </c>
      <c r="N124" s="17" t="str">
        <f t="shared" si="6"/>
        <v/>
      </c>
      <c r="O124" s="17" t="str">
        <f t="shared" si="7"/>
        <v/>
      </c>
      <c r="P124" s="18" t="str">
        <f t="shared" si="8"/>
        <v>مخطط</v>
      </c>
      <c r="Q124" s="17">
        <f t="shared" si="9"/>
        <v>0</v>
      </c>
      <c r="R124" s="22"/>
    </row>
    <row r="125" spans="1:18" ht="18" x14ac:dyDescent="0.25">
      <c r="A125" s="14">
        <v>121</v>
      </c>
      <c r="B125" s="14" t="s">
        <v>1091</v>
      </c>
      <c r="C125" s="24" t="str">
        <f>IFERROR(INDEX(Mapping!$E:$E,MATCH(B125,Mapping!$B:$B,0)),"")</f>
        <v>استلام تأسيس الكهرباء بالجدران الدور الثاني IR</v>
      </c>
      <c r="D125" s="14" t="s">
        <v>2482</v>
      </c>
      <c r="E125" s="14" t="s">
        <v>438</v>
      </c>
      <c r="F125" s="15" t="str">
        <f>IFERROR(INDEX(Mapping!$O:$O,MATCH(B125,Mapping!$B:$B,0)),"")</f>
        <v>IM-207</v>
      </c>
      <c r="G125" s="16">
        <f>IFERROR(INDEX(P6_Export!$C:$C,MATCH(B125,P6_Export!$A:$A,0)),"")</f>
        <v>46606.333333333343</v>
      </c>
      <c r="H125" s="23"/>
      <c r="I125" s="4"/>
      <c r="J125" s="4"/>
      <c r="K125" s="22"/>
      <c r="L125" s="4"/>
      <c r="M125" s="6" t="str">
        <f t="shared" si="5"/>
        <v/>
      </c>
      <c r="N125" s="14" t="str">
        <f t="shared" si="6"/>
        <v/>
      </c>
      <c r="O125" s="14" t="str">
        <f t="shared" si="7"/>
        <v/>
      </c>
      <c r="P125" s="5" t="str">
        <f t="shared" si="8"/>
        <v>مخطط</v>
      </c>
      <c r="Q125" s="14">
        <f t="shared" si="9"/>
        <v>0</v>
      </c>
      <c r="R125" s="22"/>
    </row>
    <row r="126" spans="1:18" ht="18" x14ac:dyDescent="0.25">
      <c r="A126" s="17">
        <v>122</v>
      </c>
      <c r="B126" s="17" t="s">
        <v>1098</v>
      </c>
      <c r="C126" s="25" t="str">
        <f>IFERROR(INDEX(Mapping!$E:$E,MATCH(B126,Mapping!$B:$B,0)),"")</f>
        <v>استلام تأسيس السباكة واختبارها الدور الثاني IR</v>
      </c>
      <c r="D126" s="17" t="s">
        <v>2482</v>
      </c>
      <c r="E126" s="17" t="s">
        <v>298</v>
      </c>
      <c r="F126" s="19" t="str">
        <f>IFERROR(INDEX(Mapping!$O:$O,MATCH(B126,Mapping!$B:$B,0)),"")</f>
        <v>IM-188</v>
      </c>
      <c r="G126" s="20">
        <f>IFERROR(INDEX(P6_Export!$C:$C,MATCH(B126,P6_Export!$A:$A,0)),"")</f>
        <v>46606.333333333343</v>
      </c>
      <c r="H126" s="23"/>
      <c r="I126" s="4"/>
      <c r="J126" s="4"/>
      <c r="K126" s="22"/>
      <c r="L126" s="4"/>
      <c r="M126" s="26" t="str">
        <f t="shared" si="5"/>
        <v/>
      </c>
      <c r="N126" s="17" t="str">
        <f t="shared" si="6"/>
        <v/>
      </c>
      <c r="O126" s="17" t="str">
        <f t="shared" si="7"/>
        <v/>
      </c>
      <c r="P126" s="18" t="str">
        <f t="shared" si="8"/>
        <v>مخطط</v>
      </c>
      <c r="Q126" s="17">
        <f t="shared" si="9"/>
        <v>0</v>
      </c>
      <c r="R126" s="22"/>
    </row>
    <row r="127" spans="1:18" ht="18" x14ac:dyDescent="0.25">
      <c r="A127" s="14">
        <v>123</v>
      </c>
      <c r="B127" s="14" t="s">
        <v>1103</v>
      </c>
      <c r="C127" s="24" t="str">
        <f>IFERROR(INDEX(Mapping!$E:$E,MATCH(B127,Mapping!$B:$B,0)),"")</f>
        <v>استلام مجاري ومواسير التكييف الدور الثاني IR</v>
      </c>
      <c r="D127" s="14" t="s">
        <v>2482</v>
      </c>
      <c r="E127" s="14" t="s">
        <v>97</v>
      </c>
      <c r="F127" s="15" t="str">
        <f>IFERROR(INDEX(Mapping!$O:$O,MATCH(B127,Mapping!$B:$B,0)),"")</f>
        <v>IM-236</v>
      </c>
      <c r="G127" s="16">
        <f>IFERROR(INDEX(P6_Export!$C:$C,MATCH(B127,P6_Export!$A:$A,0)),"")</f>
        <v>46607.333333333343</v>
      </c>
      <c r="H127" s="23"/>
      <c r="I127" s="4"/>
      <c r="J127" s="4"/>
      <c r="K127" s="22"/>
      <c r="L127" s="4"/>
      <c r="M127" s="6" t="str">
        <f t="shared" si="5"/>
        <v/>
      </c>
      <c r="N127" s="14" t="str">
        <f t="shared" si="6"/>
        <v/>
      </c>
      <c r="O127" s="14" t="str">
        <f t="shared" si="7"/>
        <v/>
      </c>
      <c r="P127" s="5" t="str">
        <f t="shared" si="8"/>
        <v>مخطط</v>
      </c>
      <c r="Q127" s="14">
        <f t="shared" si="9"/>
        <v>0</v>
      </c>
      <c r="R127" s="22"/>
    </row>
    <row r="128" spans="1:18" ht="18" x14ac:dyDescent="0.25">
      <c r="A128" s="17">
        <v>124</v>
      </c>
      <c r="B128" s="17" t="s">
        <v>1110</v>
      </c>
      <c r="C128" s="25" t="str">
        <f>IFERROR(INDEX(Mapping!$E:$E,MATCH(B128,Mapping!$B:$B,0)),"")</f>
        <v>استلام مواسير الحريق واختبارها الدور الثاني IR</v>
      </c>
      <c r="D128" s="17" t="s">
        <v>2482</v>
      </c>
      <c r="E128" s="17" t="s">
        <v>774</v>
      </c>
      <c r="F128" s="19" t="str">
        <f>IFERROR(INDEX(Mapping!$O:$O,MATCH(B128,Mapping!$B:$B,0)),"")</f>
        <v>IM-227</v>
      </c>
      <c r="G128" s="20">
        <f>IFERROR(INDEX(P6_Export!$C:$C,MATCH(B128,P6_Export!$A:$A,0)),"")</f>
        <v>46606.333333333343</v>
      </c>
      <c r="H128" s="23"/>
      <c r="I128" s="4"/>
      <c r="J128" s="4"/>
      <c r="K128" s="22"/>
      <c r="L128" s="4"/>
      <c r="M128" s="26" t="str">
        <f t="shared" si="5"/>
        <v/>
      </c>
      <c r="N128" s="17" t="str">
        <f t="shared" si="6"/>
        <v/>
      </c>
      <c r="O128" s="17" t="str">
        <f t="shared" si="7"/>
        <v/>
      </c>
      <c r="P128" s="18" t="str">
        <f t="shared" si="8"/>
        <v>مخطط</v>
      </c>
      <c r="Q128" s="17">
        <f t="shared" si="9"/>
        <v>0</v>
      </c>
      <c r="R128" s="22"/>
    </row>
    <row r="129" spans="1:18" ht="18" x14ac:dyDescent="0.25">
      <c r="A129" s="14">
        <v>125</v>
      </c>
      <c r="B129" s="14" t="s">
        <v>1117</v>
      </c>
      <c r="C129" s="24" t="str">
        <f>IFERROR(INDEX(Mapping!$E:$E,MATCH(B129,Mapping!$B:$B,0)),"")</f>
        <v>استلام حوامل الكابلات الدور الثاني IR</v>
      </c>
      <c r="D129" s="14" t="s">
        <v>2482</v>
      </c>
      <c r="E129" s="14" t="s">
        <v>438</v>
      </c>
      <c r="F129" s="15" t="str">
        <f>IFERROR(INDEX(Mapping!$O:$O,MATCH(B129,Mapping!$B:$B,0)),"")</f>
        <v>IM-210</v>
      </c>
      <c r="G129" s="16">
        <f>IFERROR(INDEX(P6_Export!$C:$C,MATCH(B129,P6_Export!$A:$A,0)),"")</f>
        <v>46603.333333333343</v>
      </c>
      <c r="H129" s="23"/>
      <c r="I129" s="4"/>
      <c r="J129" s="4"/>
      <c r="K129" s="22"/>
      <c r="L129" s="4"/>
      <c r="M129" s="6" t="str">
        <f t="shared" si="5"/>
        <v/>
      </c>
      <c r="N129" s="14" t="str">
        <f t="shared" si="6"/>
        <v/>
      </c>
      <c r="O129" s="14" t="str">
        <f t="shared" si="7"/>
        <v/>
      </c>
      <c r="P129" s="5" t="str">
        <f t="shared" si="8"/>
        <v>مخطط</v>
      </c>
      <c r="Q129" s="14">
        <f t="shared" si="9"/>
        <v>0</v>
      </c>
      <c r="R129" s="22"/>
    </row>
    <row r="130" spans="1:18" ht="18" x14ac:dyDescent="0.25">
      <c r="A130" s="17">
        <v>126</v>
      </c>
      <c r="B130" s="17" t="s">
        <v>1122</v>
      </c>
      <c r="C130" s="25" t="str">
        <f>IFERROR(INDEX(Mapping!$E:$E,MATCH(B130,Mapping!$B:$B,0)),"")</f>
        <v>استلام الطرطشة والبؤج والأوتار الدور الثاني IR</v>
      </c>
      <c r="D130" s="17" t="s">
        <v>2482</v>
      </c>
      <c r="E130" s="17" t="s">
        <v>796</v>
      </c>
      <c r="F130" s="19" t="str">
        <f>IFERROR(INDEX(Mapping!$O:$O,MATCH(B130,Mapping!$B:$B,0)),"")</f>
        <v>IM-119</v>
      </c>
      <c r="G130" s="20">
        <f>IFERROR(INDEX(P6_Export!$C:$C,MATCH(B130,P6_Export!$A:$A,0)),"")</f>
        <v>46610.333333333343</v>
      </c>
      <c r="H130" s="23"/>
      <c r="I130" s="4"/>
      <c r="J130" s="4"/>
      <c r="K130" s="22"/>
      <c r="L130" s="4"/>
      <c r="M130" s="26" t="str">
        <f t="shared" si="5"/>
        <v/>
      </c>
      <c r="N130" s="17" t="str">
        <f t="shared" si="6"/>
        <v/>
      </c>
      <c r="O130" s="17" t="str">
        <f t="shared" si="7"/>
        <v/>
      </c>
      <c r="P130" s="18" t="str">
        <f t="shared" si="8"/>
        <v>مخطط</v>
      </c>
      <c r="Q130" s="17">
        <f t="shared" si="9"/>
        <v>0</v>
      </c>
      <c r="R130" s="22"/>
    </row>
    <row r="131" spans="1:18" ht="18" x14ac:dyDescent="0.25">
      <c r="A131" s="14">
        <v>127</v>
      </c>
      <c r="B131" s="14" t="s">
        <v>1127</v>
      </c>
      <c r="C131" s="24" t="str">
        <f>IFERROR(INDEX(Mapping!$E:$E,MATCH(B131,Mapping!$B:$B,0)),"")</f>
        <v>استلام البياض الدور الثاني IR</v>
      </c>
      <c r="D131" s="14" t="s">
        <v>2482</v>
      </c>
      <c r="E131" s="14" t="s">
        <v>796</v>
      </c>
      <c r="F131" s="15" t="str">
        <f>IFERROR(INDEX(Mapping!$O:$O,MATCH(B131,Mapping!$B:$B,0)),"")</f>
        <v>IM-122</v>
      </c>
      <c r="G131" s="16">
        <f>IFERROR(INDEX(P6_Export!$C:$C,MATCH(B131,P6_Export!$A:$A,0)),"")</f>
        <v>46621.333333333343</v>
      </c>
      <c r="H131" s="23"/>
      <c r="I131" s="4"/>
      <c r="J131" s="4"/>
      <c r="K131" s="22"/>
      <c r="L131" s="4"/>
      <c r="M131" s="6" t="str">
        <f t="shared" si="5"/>
        <v/>
      </c>
      <c r="N131" s="14" t="str">
        <f t="shared" si="6"/>
        <v/>
      </c>
      <c r="O131" s="14" t="str">
        <f t="shared" si="7"/>
        <v/>
      </c>
      <c r="P131" s="5" t="str">
        <f t="shared" si="8"/>
        <v>مخطط</v>
      </c>
      <c r="Q131" s="14">
        <f t="shared" si="9"/>
        <v>0</v>
      </c>
      <c r="R131" s="22"/>
    </row>
    <row r="132" spans="1:18" ht="18" x14ac:dyDescent="0.25">
      <c r="A132" s="17">
        <v>128</v>
      </c>
      <c r="B132" s="17" t="s">
        <v>1132</v>
      </c>
      <c r="C132" s="25" t="str">
        <f>IFERROR(INDEX(Mapping!$E:$E,MATCH(B132,Mapping!$B:$B,0)),"")</f>
        <v>استلام عزل الحمامات واختبار الغمر الدور الثاني IR</v>
      </c>
      <c r="D132" s="17" t="s">
        <v>2482</v>
      </c>
      <c r="E132" s="17" t="s">
        <v>239</v>
      </c>
      <c r="F132" s="19" t="str">
        <f>IFERROR(INDEX(Mapping!$O:$O,MATCH(B132,Mapping!$B:$B,0)),"")</f>
        <v>IM-131</v>
      </c>
      <c r="G132" s="20">
        <f>IFERROR(INDEX(P6_Export!$C:$C,MATCH(B132,P6_Export!$A:$A,0)),"")</f>
        <v>46625.333333333343</v>
      </c>
      <c r="H132" s="23"/>
      <c r="I132" s="4"/>
      <c r="J132" s="4"/>
      <c r="K132" s="22"/>
      <c r="L132" s="4"/>
      <c r="M132" s="26" t="str">
        <f t="shared" si="5"/>
        <v/>
      </c>
      <c r="N132" s="17" t="str">
        <f t="shared" si="6"/>
        <v/>
      </c>
      <c r="O132" s="17" t="str">
        <f t="shared" si="7"/>
        <v/>
      </c>
      <c r="P132" s="18" t="str">
        <f t="shared" si="8"/>
        <v>مخطط</v>
      </c>
      <c r="Q132" s="17">
        <f t="shared" si="9"/>
        <v>0</v>
      </c>
      <c r="R132" s="22"/>
    </row>
    <row r="133" spans="1:18" ht="18" x14ac:dyDescent="0.25">
      <c r="A133" s="14">
        <v>129</v>
      </c>
      <c r="B133" s="14" t="s">
        <v>1139</v>
      </c>
      <c r="C133" s="24" t="str">
        <f>IFERROR(INDEX(Mapping!$E:$E,MATCH(B133,Mapping!$B:$B,0)),"")</f>
        <v>استلام سحب الأسلاك الدور الثاني IR</v>
      </c>
      <c r="D133" s="14" t="s">
        <v>2482</v>
      </c>
      <c r="E133" s="14" t="s">
        <v>438</v>
      </c>
      <c r="F133" s="15" t="str">
        <f>IFERROR(INDEX(Mapping!$O:$O,MATCH(B133,Mapping!$B:$B,0)),"")</f>
        <v>IM-208</v>
      </c>
      <c r="G133" s="16">
        <f>IFERROR(INDEX(P6_Export!$C:$C,MATCH(B133,P6_Export!$A:$A,0)),"")</f>
        <v>46627.333333333343</v>
      </c>
      <c r="H133" s="23"/>
      <c r="I133" s="4"/>
      <c r="J133" s="4"/>
      <c r="K133" s="22"/>
      <c r="L133" s="4"/>
      <c r="M133" s="6" t="str">
        <f t="shared" ref="M133:M196" si="10">IF(L133&lt;&gt;"",L133,IF(J133&lt;&gt;"",J133,""))</f>
        <v/>
      </c>
      <c r="N133" s="14" t="str">
        <f t="shared" ref="N133:N196" si="11">IF(OR(G133="",M133=""),"",IF(M133&gt;=G133,NETWORKDAYS.INTL(G133,M133,16,Hols)-1,-(NETWORKDAYS.INTL(M133,G133,16,Hols)-1)))</f>
        <v/>
      </c>
      <c r="O133" s="14" t="str">
        <f t="shared" ref="O133:O196" si="12">IF(OR(G133="",M133=""),"",INT(M133)-INT(G133))</f>
        <v/>
      </c>
      <c r="P133" s="5" t="str">
        <f t="shared" ref="P133:P196" si="13">IF(M133&lt;&gt;"",IF(AND(K133="مرفوض",L133=""),"مرفوض بانتظار إعادة الفحص","معتمد"),IF(G133="","",IF(INT(G133)&lt;DataDate,"متأخر","مخطط")))</f>
        <v>مخطط</v>
      </c>
      <c r="Q133" s="14">
        <f t="shared" ref="Q133:Q196" si="14">IF(AND(M133="",G133&lt;&gt;""),IF(INT(G133)&lt;DataDate,NETWORKDAYS.INTL(G133,DataDate,16,Hols)-1,0),0)</f>
        <v>0</v>
      </c>
      <c r="R133" s="22"/>
    </row>
    <row r="134" spans="1:18" ht="36" x14ac:dyDescent="0.25">
      <c r="A134" s="17">
        <v>130</v>
      </c>
      <c r="B134" s="17" t="s">
        <v>1146</v>
      </c>
      <c r="C134" s="25" t="str">
        <f>IFERROR(INDEX(Mapping!$E:$E,MATCH(B134,Mapping!$B:$B,0)),"")</f>
        <v>فحص الخدمات قبل إغلاق السقف المستعار الدور الثاني IR</v>
      </c>
      <c r="D134" s="17" t="s">
        <v>2482</v>
      </c>
      <c r="E134" s="17" t="s">
        <v>97</v>
      </c>
      <c r="F134" s="19" t="str">
        <f>IFERROR(INDEX(Mapping!$O:$O,MATCH(B134,Mapping!$B:$B,0)),"")</f>
        <v>IM-239</v>
      </c>
      <c r="G134" s="20">
        <f>IFERROR(INDEX(P6_Export!$C:$C,MATCH(B134,P6_Export!$A:$A,0)),"")</f>
        <v>46630.333333333343</v>
      </c>
      <c r="H134" s="23"/>
      <c r="I134" s="4"/>
      <c r="J134" s="4"/>
      <c r="K134" s="22"/>
      <c r="L134" s="4"/>
      <c r="M134" s="26" t="str">
        <f t="shared" si="10"/>
        <v/>
      </c>
      <c r="N134" s="17" t="str">
        <f t="shared" si="11"/>
        <v/>
      </c>
      <c r="O134" s="17" t="str">
        <f t="shared" si="12"/>
        <v/>
      </c>
      <c r="P134" s="18" t="str">
        <f t="shared" si="13"/>
        <v>مخطط</v>
      </c>
      <c r="Q134" s="17">
        <f t="shared" si="14"/>
        <v>0</v>
      </c>
      <c r="R134" s="22"/>
    </row>
    <row r="135" spans="1:18" ht="18" x14ac:dyDescent="0.25">
      <c r="A135" s="14">
        <v>131</v>
      </c>
      <c r="B135" s="14" t="s">
        <v>1151</v>
      </c>
      <c r="C135" s="24" t="str">
        <f>IFERROR(INDEX(Mapping!$E:$E,MATCH(B135,Mapping!$B:$B,0)),"")</f>
        <v>استلام الأسقف المستعارة الدور الثاني IR</v>
      </c>
      <c r="D135" s="14" t="s">
        <v>2482</v>
      </c>
      <c r="E135" s="14" t="s">
        <v>846</v>
      </c>
      <c r="F135" s="15" t="str">
        <f>IFERROR(INDEX(Mapping!$O:$O,MATCH(B135,Mapping!$B:$B,0)),"")</f>
        <v>IM-155</v>
      </c>
      <c r="G135" s="16">
        <f>IFERROR(INDEX(P6_Export!$C:$C,MATCH(B135,P6_Export!$A:$A,0)),"")</f>
        <v>46638.333333333343</v>
      </c>
      <c r="H135" s="23"/>
      <c r="I135" s="4"/>
      <c r="J135" s="4"/>
      <c r="K135" s="22"/>
      <c r="L135" s="4"/>
      <c r="M135" s="6" t="str">
        <f t="shared" si="10"/>
        <v/>
      </c>
      <c r="N135" s="14" t="str">
        <f t="shared" si="11"/>
        <v/>
      </c>
      <c r="O135" s="14" t="str">
        <f t="shared" si="12"/>
        <v/>
      </c>
      <c r="P135" s="5" t="str">
        <f t="shared" si="13"/>
        <v>مخطط</v>
      </c>
      <c r="Q135" s="14">
        <f t="shared" si="14"/>
        <v>0</v>
      </c>
      <c r="R135" s="22"/>
    </row>
    <row r="136" spans="1:18" ht="18" x14ac:dyDescent="0.25">
      <c r="A136" s="17">
        <v>132</v>
      </c>
      <c r="B136" s="17" t="s">
        <v>1156</v>
      </c>
      <c r="C136" s="25" t="str">
        <f>IFERROR(INDEX(Mapping!$E:$E,MATCH(B136,Mapping!$B:$B,0)),"")</f>
        <v>استلام سيراميك الحوائط الدور الثاني IR</v>
      </c>
      <c r="D136" s="17" t="s">
        <v>2482</v>
      </c>
      <c r="E136" s="17" t="s">
        <v>856</v>
      </c>
      <c r="F136" s="19" t="str">
        <f>IFERROR(INDEX(Mapping!$O:$O,MATCH(B136,Mapping!$B:$B,0)),"")</f>
        <v>IM-140</v>
      </c>
      <c r="G136" s="20">
        <f>IFERROR(INDEX(P6_Export!$C:$C,MATCH(B136,P6_Export!$A:$A,0)),"")</f>
        <v>46634.333333333343</v>
      </c>
      <c r="H136" s="23"/>
      <c r="I136" s="4"/>
      <c r="J136" s="4"/>
      <c r="K136" s="22"/>
      <c r="L136" s="4"/>
      <c r="M136" s="26" t="str">
        <f t="shared" si="10"/>
        <v/>
      </c>
      <c r="N136" s="17" t="str">
        <f t="shared" si="11"/>
        <v/>
      </c>
      <c r="O136" s="17" t="str">
        <f t="shared" si="12"/>
        <v/>
      </c>
      <c r="P136" s="18" t="str">
        <f t="shared" si="13"/>
        <v>مخطط</v>
      </c>
      <c r="Q136" s="17">
        <f t="shared" si="14"/>
        <v>0</v>
      </c>
      <c r="R136" s="22"/>
    </row>
    <row r="137" spans="1:18" ht="18" x14ac:dyDescent="0.25">
      <c r="A137" s="14">
        <v>133</v>
      </c>
      <c r="B137" s="14" t="s">
        <v>1163</v>
      </c>
      <c r="C137" s="24" t="str">
        <f>IFERROR(INDEX(Mapping!$E:$E,MATCH(B137,Mapping!$B:$B,0)),"")</f>
        <v>استلام تبليط الأرضيات الدور الثاني IR</v>
      </c>
      <c r="D137" s="14" t="s">
        <v>2482</v>
      </c>
      <c r="E137" s="14" t="s">
        <v>856</v>
      </c>
      <c r="F137" s="15" t="str">
        <f>IFERROR(INDEX(Mapping!$O:$O,MATCH(B137,Mapping!$B:$B,0)),"")</f>
        <v>IM-138</v>
      </c>
      <c r="G137" s="16">
        <f>IFERROR(INDEX(P6_Export!$C:$C,MATCH(B137,P6_Export!$A:$A,0)),"")</f>
        <v>46636.333333333343</v>
      </c>
      <c r="H137" s="23"/>
      <c r="I137" s="4"/>
      <c r="J137" s="4"/>
      <c r="K137" s="22"/>
      <c r="L137" s="4"/>
      <c r="M137" s="6" t="str">
        <f t="shared" si="10"/>
        <v/>
      </c>
      <c r="N137" s="14" t="str">
        <f t="shared" si="11"/>
        <v/>
      </c>
      <c r="O137" s="14" t="str">
        <f t="shared" si="12"/>
        <v/>
      </c>
      <c r="P137" s="5" t="str">
        <f t="shared" si="13"/>
        <v>مخطط</v>
      </c>
      <c r="Q137" s="14">
        <f t="shared" si="14"/>
        <v>0</v>
      </c>
      <c r="R137" s="22"/>
    </row>
    <row r="138" spans="1:18" ht="36" x14ac:dyDescent="0.25">
      <c r="A138" s="17">
        <v>134</v>
      </c>
      <c r="B138" s="17" t="s">
        <v>1170</v>
      </c>
      <c r="C138" s="25" t="str">
        <f>IFERROR(INDEX(Mapping!$E:$E,MATCH(B138,Mapping!$B:$B,0)),"")</f>
        <v>استلام الشبابيك الألمنيوم والأبواب المعدنية الدور الثاني IR</v>
      </c>
      <c r="D138" s="17" t="s">
        <v>2482</v>
      </c>
      <c r="E138" s="17" t="s">
        <v>879</v>
      </c>
      <c r="F138" s="19" t="str">
        <f>IFERROR(INDEX(Mapping!$O:$O,MATCH(B138,Mapping!$B:$B,0)),"")</f>
        <v>IM-172</v>
      </c>
      <c r="G138" s="20">
        <f>IFERROR(INDEX(P6_Export!$C:$C,MATCH(B138,P6_Export!$A:$A,0)),"")</f>
        <v>46627.333333333343</v>
      </c>
      <c r="H138" s="23"/>
      <c r="I138" s="4"/>
      <c r="J138" s="4"/>
      <c r="K138" s="22"/>
      <c r="L138" s="4"/>
      <c r="M138" s="26" t="str">
        <f t="shared" si="10"/>
        <v/>
      </c>
      <c r="N138" s="17" t="str">
        <f t="shared" si="11"/>
        <v/>
      </c>
      <c r="O138" s="17" t="str">
        <f t="shared" si="12"/>
        <v/>
      </c>
      <c r="P138" s="18" t="str">
        <f t="shared" si="13"/>
        <v>مخطط</v>
      </c>
      <c r="Q138" s="17">
        <f t="shared" si="14"/>
        <v>0</v>
      </c>
      <c r="R138" s="22"/>
    </row>
    <row r="139" spans="1:18" ht="18" x14ac:dyDescent="0.25">
      <c r="A139" s="14">
        <v>135</v>
      </c>
      <c r="B139" s="14" t="s">
        <v>1175</v>
      </c>
      <c r="C139" s="24" t="str">
        <f>IFERROR(INDEX(Mapping!$E:$E,MATCH(B139,Mapping!$B:$B,0)),"")</f>
        <v>استلام التأسيس للدهانات الدور الثاني IR</v>
      </c>
      <c r="D139" s="14" t="s">
        <v>2482</v>
      </c>
      <c r="E139" s="14" t="s">
        <v>890</v>
      </c>
      <c r="F139" s="15" t="str">
        <f>IFERROR(INDEX(Mapping!$O:$O,MATCH(B139,Mapping!$B:$B,0)),"")</f>
        <v>IM-178</v>
      </c>
      <c r="G139" s="16">
        <f>IFERROR(INDEX(P6_Export!$C:$C,MATCH(B139,P6_Export!$A:$A,0)),"")</f>
        <v>46644.333333333343</v>
      </c>
      <c r="H139" s="23"/>
      <c r="I139" s="4"/>
      <c r="J139" s="4"/>
      <c r="K139" s="22"/>
      <c r="L139" s="4"/>
      <c r="M139" s="6" t="str">
        <f t="shared" si="10"/>
        <v/>
      </c>
      <c r="N139" s="14" t="str">
        <f t="shared" si="11"/>
        <v/>
      </c>
      <c r="O139" s="14" t="str">
        <f t="shared" si="12"/>
        <v/>
      </c>
      <c r="P139" s="5" t="str">
        <f t="shared" si="13"/>
        <v>مخطط</v>
      </c>
      <c r="Q139" s="14">
        <f t="shared" si="14"/>
        <v>0</v>
      </c>
      <c r="R139" s="22"/>
    </row>
    <row r="140" spans="1:18" ht="18" x14ac:dyDescent="0.25">
      <c r="A140" s="17">
        <v>136</v>
      </c>
      <c r="B140" s="17" t="s">
        <v>1180</v>
      </c>
      <c r="C140" s="25" t="str">
        <f>IFERROR(INDEX(Mapping!$E:$E,MATCH(B140,Mapping!$B:$B,0)),"")</f>
        <v>استلام تشطيب الدهانات الدور الثاني IR</v>
      </c>
      <c r="D140" s="17" t="s">
        <v>2482</v>
      </c>
      <c r="E140" s="17" t="s">
        <v>890</v>
      </c>
      <c r="F140" s="19" t="str">
        <f>IFERROR(INDEX(Mapping!$O:$O,MATCH(B140,Mapping!$B:$B,0)),"")</f>
        <v>IM-180</v>
      </c>
      <c r="G140" s="20">
        <f>IFERROR(INDEX(P6_Export!$C:$C,MATCH(B140,P6_Export!$A:$A,0)),"")</f>
        <v>46651.333333333343</v>
      </c>
      <c r="H140" s="23"/>
      <c r="I140" s="4"/>
      <c r="J140" s="4"/>
      <c r="K140" s="22"/>
      <c r="L140" s="4"/>
      <c r="M140" s="26" t="str">
        <f t="shared" si="10"/>
        <v/>
      </c>
      <c r="N140" s="17" t="str">
        <f t="shared" si="11"/>
        <v/>
      </c>
      <c r="O140" s="17" t="str">
        <f t="shared" si="12"/>
        <v/>
      </c>
      <c r="P140" s="18" t="str">
        <f t="shared" si="13"/>
        <v>مخطط</v>
      </c>
      <c r="Q140" s="17">
        <f t="shared" si="14"/>
        <v>0</v>
      </c>
      <c r="R140" s="22"/>
    </row>
    <row r="141" spans="1:18" ht="18" x14ac:dyDescent="0.25">
      <c r="A141" s="14">
        <v>137</v>
      </c>
      <c r="B141" s="14" t="s">
        <v>1185</v>
      </c>
      <c r="C141" s="24" t="str">
        <f>IFERROR(INDEX(Mapping!$E:$E,MATCH(B141,Mapping!$B:$B,0)),"")</f>
        <v>استلام الأبواب الخشبية والباركيه الدور الثاني IR</v>
      </c>
      <c r="D141" s="14" t="s">
        <v>2482</v>
      </c>
      <c r="E141" s="14" t="s">
        <v>730</v>
      </c>
      <c r="F141" s="15" t="str">
        <f>IFERROR(INDEX(Mapping!$O:$O,MATCH(B141,Mapping!$B:$B,0)),"")</f>
        <v>IM-163</v>
      </c>
      <c r="G141" s="16">
        <f>IFERROR(INDEX(P6_Export!$C:$C,MATCH(B141,P6_Export!$A:$A,0)),"")</f>
        <v>46657.333333333343</v>
      </c>
      <c r="H141" s="23"/>
      <c r="I141" s="4"/>
      <c r="J141" s="4"/>
      <c r="K141" s="22"/>
      <c r="L141" s="4"/>
      <c r="M141" s="6" t="str">
        <f t="shared" si="10"/>
        <v/>
      </c>
      <c r="N141" s="14" t="str">
        <f t="shared" si="11"/>
        <v/>
      </c>
      <c r="O141" s="14" t="str">
        <f t="shared" si="12"/>
        <v/>
      </c>
      <c r="P141" s="5" t="str">
        <f t="shared" si="13"/>
        <v>مخطط</v>
      </c>
      <c r="Q141" s="14">
        <f t="shared" si="14"/>
        <v>0</v>
      </c>
      <c r="R141" s="22"/>
    </row>
    <row r="142" spans="1:18" ht="18" x14ac:dyDescent="0.25">
      <c r="A142" s="17">
        <v>138</v>
      </c>
      <c r="B142" s="17" t="s">
        <v>1190</v>
      </c>
      <c r="C142" s="25" t="str">
        <f>IFERROR(INDEX(Mapping!$E:$E,MATCH(B142,Mapping!$B:$B,0)),"")</f>
        <v>استلام الأجهزة الصحية الدور الثاني IR</v>
      </c>
      <c r="D142" s="17" t="s">
        <v>2482</v>
      </c>
      <c r="E142" s="17" t="s">
        <v>298</v>
      </c>
      <c r="F142" s="19" t="str">
        <f>IFERROR(INDEX(Mapping!$O:$O,MATCH(B142,Mapping!$B:$B,0)),"")</f>
        <v>IM-201</v>
      </c>
      <c r="G142" s="20">
        <f>IFERROR(INDEX(P6_Export!$C:$C,MATCH(B142,P6_Export!$A:$A,0)),"")</f>
        <v>46641.333333333343</v>
      </c>
      <c r="H142" s="23"/>
      <c r="I142" s="4"/>
      <c r="J142" s="4"/>
      <c r="K142" s="22"/>
      <c r="L142" s="4"/>
      <c r="M142" s="26" t="str">
        <f t="shared" si="10"/>
        <v/>
      </c>
      <c r="N142" s="17" t="str">
        <f t="shared" si="11"/>
        <v/>
      </c>
      <c r="O142" s="17" t="str">
        <f t="shared" si="12"/>
        <v/>
      </c>
      <c r="P142" s="18" t="str">
        <f t="shared" si="13"/>
        <v>مخطط</v>
      </c>
      <c r="Q142" s="17">
        <f t="shared" si="14"/>
        <v>0</v>
      </c>
      <c r="R142" s="22"/>
    </row>
    <row r="143" spans="1:18" ht="18" x14ac:dyDescent="0.25">
      <c r="A143" s="14">
        <v>139</v>
      </c>
      <c r="B143" s="14" t="s">
        <v>1195</v>
      </c>
      <c r="C143" s="24" t="str">
        <f>IFERROR(INDEX(Mapping!$E:$E,MATCH(B143,Mapping!$B:$B,0)),"")</f>
        <v>استلام المفاتيح والبرايز الدور الثاني IR</v>
      </c>
      <c r="D143" s="14" t="s">
        <v>2482</v>
      </c>
      <c r="E143" s="14" t="s">
        <v>438</v>
      </c>
      <c r="F143" s="15" t="str">
        <f>IFERROR(INDEX(Mapping!$O:$O,MATCH(B143,Mapping!$B:$B,0)),"")</f>
        <v>IM-209</v>
      </c>
      <c r="G143" s="16">
        <f>IFERROR(INDEX(P6_Export!$C:$C,MATCH(B143,P6_Export!$A:$A,0)),"")</f>
        <v>46657.333333333343</v>
      </c>
      <c r="H143" s="23"/>
      <c r="I143" s="4"/>
      <c r="J143" s="4"/>
      <c r="K143" s="22"/>
      <c r="L143" s="4"/>
      <c r="M143" s="6" t="str">
        <f t="shared" si="10"/>
        <v/>
      </c>
      <c r="N143" s="14" t="str">
        <f t="shared" si="11"/>
        <v/>
      </c>
      <c r="O143" s="14" t="str">
        <f t="shared" si="12"/>
        <v/>
      </c>
      <c r="P143" s="5" t="str">
        <f t="shared" si="13"/>
        <v>مخطط</v>
      </c>
      <c r="Q143" s="14">
        <f t="shared" si="14"/>
        <v>0</v>
      </c>
      <c r="R143" s="22"/>
    </row>
    <row r="144" spans="1:18" ht="18" x14ac:dyDescent="0.25">
      <c r="A144" s="17">
        <v>140</v>
      </c>
      <c r="B144" s="17" t="s">
        <v>1200</v>
      </c>
      <c r="C144" s="25" t="str">
        <f>IFERROR(INDEX(Mapping!$E:$E,MATCH(B144,Mapping!$B:$B,0)),"")</f>
        <v>استلام لوحات التوزيع الدور الثاني IR</v>
      </c>
      <c r="D144" s="17" t="s">
        <v>2482</v>
      </c>
      <c r="E144" s="17" t="s">
        <v>438</v>
      </c>
      <c r="F144" s="19" t="str">
        <f>IFERROR(INDEX(Mapping!$O:$O,MATCH(B144,Mapping!$B:$B,0)),"")</f>
        <v>IM-216</v>
      </c>
      <c r="G144" s="20">
        <f>IFERROR(INDEX(P6_Export!$C:$C,MATCH(B144,P6_Export!$A:$A,0)),"")</f>
        <v>46630.333333333343</v>
      </c>
      <c r="H144" s="23"/>
      <c r="I144" s="4"/>
      <c r="J144" s="4"/>
      <c r="K144" s="22"/>
      <c r="L144" s="4"/>
      <c r="M144" s="26" t="str">
        <f t="shared" si="10"/>
        <v/>
      </c>
      <c r="N144" s="17" t="str">
        <f t="shared" si="11"/>
        <v/>
      </c>
      <c r="O144" s="17" t="str">
        <f t="shared" si="12"/>
        <v/>
      </c>
      <c r="P144" s="18" t="str">
        <f t="shared" si="13"/>
        <v>مخطط</v>
      </c>
      <c r="Q144" s="17">
        <f t="shared" si="14"/>
        <v>0</v>
      </c>
      <c r="R144" s="22"/>
    </row>
    <row r="145" spans="1:18" ht="18" x14ac:dyDescent="0.25">
      <c r="A145" s="14">
        <v>141</v>
      </c>
      <c r="B145" s="14" t="s">
        <v>1205</v>
      </c>
      <c r="C145" s="24" t="str">
        <f>IFERROR(INDEX(Mapping!$E:$E,MATCH(B145,Mapping!$B:$B,0)),"")</f>
        <v>استلام أعمال المباني الدور الثالث IR</v>
      </c>
      <c r="D145" s="14" t="s">
        <v>2483</v>
      </c>
      <c r="E145" s="14" t="s">
        <v>123</v>
      </c>
      <c r="F145" s="15" t="str">
        <f>IFERROR(INDEX(Mapping!$O:$O,MATCH(B145,Mapping!$B:$B,0)),"")</f>
        <v>IM-110</v>
      </c>
      <c r="G145" s="16">
        <f>IFERROR(INDEX(P6_Export!$C:$C,MATCH(B145,P6_Export!$A:$A,0)),"")</f>
        <v>46638.333333333343</v>
      </c>
      <c r="H145" s="23"/>
      <c r="I145" s="4"/>
      <c r="J145" s="4"/>
      <c r="K145" s="22"/>
      <c r="L145" s="4"/>
      <c r="M145" s="6" t="str">
        <f t="shared" si="10"/>
        <v/>
      </c>
      <c r="N145" s="14" t="str">
        <f t="shared" si="11"/>
        <v/>
      </c>
      <c r="O145" s="14" t="str">
        <f t="shared" si="12"/>
        <v/>
      </c>
      <c r="P145" s="5" t="str">
        <f t="shared" si="13"/>
        <v>مخطط</v>
      </c>
      <c r="Q145" s="14">
        <f t="shared" si="14"/>
        <v>0</v>
      </c>
      <c r="R145" s="22"/>
    </row>
    <row r="146" spans="1:18" ht="18" x14ac:dyDescent="0.25">
      <c r="A146" s="17">
        <v>142</v>
      </c>
      <c r="B146" s="17" t="s">
        <v>1214</v>
      </c>
      <c r="C146" s="25" t="str">
        <f>IFERROR(INDEX(Mapping!$E:$E,MATCH(B146,Mapping!$B:$B,0)),"")</f>
        <v>استلام تركيب الحلوق الدور الثالث IR</v>
      </c>
      <c r="D146" s="17" t="s">
        <v>2483</v>
      </c>
      <c r="E146" s="17" t="s">
        <v>730</v>
      </c>
      <c r="F146" s="19" t="str">
        <f>IFERROR(INDEX(Mapping!$O:$O,MATCH(B146,Mapping!$B:$B,0)),"")</f>
        <v>IM-159</v>
      </c>
      <c r="G146" s="20">
        <f>IFERROR(INDEX(P6_Export!$C:$C,MATCH(B146,P6_Export!$A:$A,0)),"")</f>
        <v>46642.333333333343</v>
      </c>
      <c r="H146" s="23"/>
      <c r="I146" s="4"/>
      <c r="J146" s="4"/>
      <c r="K146" s="22"/>
      <c r="L146" s="4"/>
      <c r="M146" s="26" t="str">
        <f t="shared" si="10"/>
        <v/>
      </c>
      <c r="N146" s="17" t="str">
        <f t="shared" si="11"/>
        <v/>
      </c>
      <c r="O146" s="17" t="str">
        <f t="shared" si="12"/>
        <v/>
      </c>
      <c r="P146" s="18" t="str">
        <f t="shared" si="13"/>
        <v>مخطط</v>
      </c>
      <c r="Q146" s="17">
        <f t="shared" si="14"/>
        <v>0</v>
      </c>
      <c r="R146" s="22"/>
    </row>
    <row r="147" spans="1:18" ht="18" x14ac:dyDescent="0.25">
      <c r="A147" s="14">
        <v>143</v>
      </c>
      <c r="B147" s="14" t="s">
        <v>1221</v>
      </c>
      <c r="C147" s="24" t="str">
        <f>IFERROR(INDEX(Mapping!$E:$E,MATCH(B147,Mapping!$B:$B,0)),"")</f>
        <v>استلام تأسيس الكهرباء بالجدران الدور الثالث IR</v>
      </c>
      <c r="D147" s="14" t="s">
        <v>2483</v>
      </c>
      <c r="E147" s="14" t="s">
        <v>438</v>
      </c>
      <c r="F147" s="15" t="str">
        <f>IFERROR(INDEX(Mapping!$O:$O,MATCH(B147,Mapping!$B:$B,0)),"")</f>
        <v>IM-207</v>
      </c>
      <c r="G147" s="16">
        <f>IFERROR(INDEX(P6_Export!$C:$C,MATCH(B147,P6_Export!$A:$A,0)),"")</f>
        <v>46645.333333333343</v>
      </c>
      <c r="H147" s="23"/>
      <c r="I147" s="4"/>
      <c r="J147" s="4"/>
      <c r="K147" s="22"/>
      <c r="L147" s="4"/>
      <c r="M147" s="6" t="str">
        <f t="shared" si="10"/>
        <v/>
      </c>
      <c r="N147" s="14" t="str">
        <f t="shared" si="11"/>
        <v/>
      </c>
      <c r="O147" s="14" t="str">
        <f t="shared" si="12"/>
        <v/>
      </c>
      <c r="P147" s="5" t="str">
        <f t="shared" si="13"/>
        <v>مخطط</v>
      </c>
      <c r="Q147" s="14">
        <f t="shared" si="14"/>
        <v>0</v>
      </c>
      <c r="R147" s="22"/>
    </row>
    <row r="148" spans="1:18" ht="18" x14ac:dyDescent="0.25">
      <c r="A148" s="17">
        <v>144</v>
      </c>
      <c r="B148" s="17" t="s">
        <v>1228</v>
      </c>
      <c r="C148" s="25" t="str">
        <f>IFERROR(INDEX(Mapping!$E:$E,MATCH(B148,Mapping!$B:$B,0)),"")</f>
        <v>استلام تأسيس السباكة واختبارها الدور الثالث IR</v>
      </c>
      <c r="D148" s="17" t="s">
        <v>2483</v>
      </c>
      <c r="E148" s="17" t="s">
        <v>298</v>
      </c>
      <c r="F148" s="19" t="str">
        <f>IFERROR(INDEX(Mapping!$O:$O,MATCH(B148,Mapping!$B:$B,0)),"")</f>
        <v>IM-188</v>
      </c>
      <c r="G148" s="20">
        <f>IFERROR(INDEX(P6_Export!$C:$C,MATCH(B148,P6_Export!$A:$A,0)),"")</f>
        <v>46645.333333333343</v>
      </c>
      <c r="H148" s="23"/>
      <c r="I148" s="4"/>
      <c r="J148" s="4"/>
      <c r="K148" s="22"/>
      <c r="L148" s="4"/>
      <c r="M148" s="26" t="str">
        <f t="shared" si="10"/>
        <v/>
      </c>
      <c r="N148" s="17" t="str">
        <f t="shared" si="11"/>
        <v/>
      </c>
      <c r="O148" s="17" t="str">
        <f t="shared" si="12"/>
        <v/>
      </c>
      <c r="P148" s="18" t="str">
        <f t="shared" si="13"/>
        <v>مخطط</v>
      </c>
      <c r="Q148" s="17">
        <f t="shared" si="14"/>
        <v>0</v>
      </c>
      <c r="R148" s="22"/>
    </row>
    <row r="149" spans="1:18" ht="18" x14ac:dyDescent="0.25">
      <c r="A149" s="14">
        <v>145</v>
      </c>
      <c r="B149" s="14" t="s">
        <v>1233</v>
      </c>
      <c r="C149" s="24" t="str">
        <f>IFERROR(INDEX(Mapping!$E:$E,MATCH(B149,Mapping!$B:$B,0)),"")</f>
        <v>استلام مجاري ومواسير التكييف الدور الثالث IR</v>
      </c>
      <c r="D149" s="14" t="s">
        <v>2483</v>
      </c>
      <c r="E149" s="14" t="s">
        <v>97</v>
      </c>
      <c r="F149" s="15" t="str">
        <f>IFERROR(INDEX(Mapping!$O:$O,MATCH(B149,Mapping!$B:$B,0)),"")</f>
        <v>IM-236</v>
      </c>
      <c r="G149" s="16">
        <f>IFERROR(INDEX(P6_Export!$C:$C,MATCH(B149,P6_Export!$A:$A,0)),"")</f>
        <v>46646.333333333343</v>
      </c>
      <c r="H149" s="23"/>
      <c r="I149" s="4"/>
      <c r="J149" s="4"/>
      <c r="K149" s="22"/>
      <c r="L149" s="4"/>
      <c r="M149" s="6" t="str">
        <f t="shared" si="10"/>
        <v/>
      </c>
      <c r="N149" s="14" t="str">
        <f t="shared" si="11"/>
        <v/>
      </c>
      <c r="O149" s="14" t="str">
        <f t="shared" si="12"/>
        <v/>
      </c>
      <c r="P149" s="5" t="str">
        <f t="shared" si="13"/>
        <v>مخطط</v>
      </c>
      <c r="Q149" s="14">
        <f t="shared" si="14"/>
        <v>0</v>
      </c>
      <c r="R149" s="22"/>
    </row>
    <row r="150" spans="1:18" ht="18" x14ac:dyDescent="0.25">
      <c r="A150" s="17">
        <v>146</v>
      </c>
      <c r="B150" s="17" t="s">
        <v>1240</v>
      </c>
      <c r="C150" s="25" t="str">
        <f>IFERROR(INDEX(Mapping!$E:$E,MATCH(B150,Mapping!$B:$B,0)),"")</f>
        <v>استلام مواسير الحريق واختبارها الدور الثالث IR</v>
      </c>
      <c r="D150" s="17" t="s">
        <v>2483</v>
      </c>
      <c r="E150" s="17" t="s">
        <v>774</v>
      </c>
      <c r="F150" s="19" t="str">
        <f>IFERROR(INDEX(Mapping!$O:$O,MATCH(B150,Mapping!$B:$B,0)),"")</f>
        <v>IM-227</v>
      </c>
      <c r="G150" s="20">
        <f>IFERROR(INDEX(P6_Export!$C:$C,MATCH(B150,P6_Export!$A:$A,0)),"")</f>
        <v>46645.333333333343</v>
      </c>
      <c r="H150" s="23"/>
      <c r="I150" s="4"/>
      <c r="J150" s="4"/>
      <c r="K150" s="22"/>
      <c r="L150" s="4"/>
      <c r="M150" s="26" t="str">
        <f t="shared" si="10"/>
        <v/>
      </c>
      <c r="N150" s="17" t="str">
        <f t="shared" si="11"/>
        <v/>
      </c>
      <c r="O150" s="17" t="str">
        <f t="shared" si="12"/>
        <v/>
      </c>
      <c r="P150" s="18" t="str">
        <f t="shared" si="13"/>
        <v>مخطط</v>
      </c>
      <c r="Q150" s="17">
        <f t="shared" si="14"/>
        <v>0</v>
      </c>
      <c r="R150" s="22"/>
    </row>
    <row r="151" spans="1:18" ht="18" x14ac:dyDescent="0.25">
      <c r="A151" s="14">
        <v>147</v>
      </c>
      <c r="B151" s="14" t="s">
        <v>1247</v>
      </c>
      <c r="C151" s="24" t="str">
        <f>IFERROR(INDEX(Mapping!$E:$E,MATCH(B151,Mapping!$B:$B,0)),"")</f>
        <v>استلام حوامل الكابلات الدور الثالث IR</v>
      </c>
      <c r="D151" s="14" t="s">
        <v>2483</v>
      </c>
      <c r="E151" s="14" t="s">
        <v>438</v>
      </c>
      <c r="F151" s="15" t="str">
        <f>IFERROR(INDEX(Mapping!$O:$O,MATCH(B151,Mapping!$B:$B,0)),"")</f>
        <v>IM-210</v>
      </c>
      <c r="G151" s="16">
        <f>IFERROR(INDEX(P6_Export!$C:$C,MATCH(B151,P6_Export!$A:$A,0)),"")</f>
        <v>46643.333333333343</v>
      </c>
      <c r="H151" s="23"/>
      <c r="I151" s="4"/>
      <c r="J151" s="4"/>
      <c r="K151" s="22"/>
      <c r="L151" s="4"/>
      <c r="M151" s="6" t="str">
        <f t="shared" si="10"/>
        <v/>
      </c>
      <c r="N151" s="14" t="str">
        <f t="shared" si="11"/>
        <v/>
      </c>
      <c r="O151" s="14" t="str">
        <f t="shared" si="12"/>
        <v/>
      </c>
      <c r="P151" s="5" t="str">
        <f t="shared" si="13"/>
        <v>مخطط</v>
      </c>
      <c r="Q151" s="14">
        <f t="shared" si="14"/>
        <v>0</v>
      </c>
      <c r="R151" s="22"/>
    </row>
    <row r="152" spans="1:18" ht="18" x14ac:dyDescent="0.25">
      <c r="A152" s="17">
        <v>148</v>
      </c>
      <c r="B152" s="17" t="s">
        <v>1252</v>
      </c>
      <c r="C152" s="25" t="str">
        <f>IFERROR(INDEX(Mapping!$E:$E,MATCH(B152,Mapping!$B:$B,0)),"")</f>
        <v>استلام الطرطشة والبؤج والأوتار الدور الثالث IR</v>
      </c>
      <c r="D152" s="17" t="s">
        <v>2483</v>
      </c>
      <c r="E152" s="17" t="s">
        <v>796</v>
      </c>
      <c r="F152" s="19" t="str">
        <f>IFERROR(INDEX(Mapping!$O:$O,MATCH(B152,Mapping!$B:$B,0)),"")</f>
        <v>IM-119</v>
      </c>
      <c r="G152" s="20">
        <f>IFERROR(INDEX(P6_Export!$C:$C,MATCH(B152,P6_Export!$A:$A,0)),"")</f>
        <v>46650.333333333343</v>
      </c>
      <c r="H152" s="23"/>
      <c r="I152" s="4"/>
      <c r="J152" s="4"/>
      <c r="K152" s="22"/>
      <c r="L152" s="4"/>
      <c r="M152" s="26" t="str">
        <f t="shared" si="10"/>
        <v/>
      </c>
      <c r="N152" s="17" t="str">
        <f t="shared" si="11"/>
        <v/>
      </c>
      <c r="O152" s="17" t="str">
        <f t="shared" si="12"/>
        <v/>
      </c>
      <c r="P152" s="18" t="str">
        <f t="shared" si="13"/>
        <v>مخطط</v>
      </c>
      <c r="Q152" s="17">
        <f t="shared" si="14"/>
        <v>0</v>
      </c>
      <c r="R152" s="22"/>
    </row>
    <row r="153" spans="1:18" ht="18" x14ac:dyDescent="0.25">
      <c r="A153" s="14">
        <v>149</v>
      </c>
      <c r="B153" s="14" t="s">
        <v>1257</v>
      </c>
      <c r="C153" s="24" t="str">
        <f>IFERROR(INDEX(Mapping!$E:$E,MATCH(B153,Mapping!$B:$B,0)),"")</f>
        <v>استلام البياض الدور الثالث IR</v>
      </c>
      <c r="D153" s="14" t="s">
        <v>2483</v>
      </c>
      <c r="E153" s="14" t="s">
        <v>796</v>
      </c>
      <c r="F153" s="15" t="str">
        <f>IFERROR(INDEX(Mapping!$O:$O,MATCH(B153,Mapping!$B:$B,0)),"")</f>
        <v>IM-122</v>
      </c>
      <c r="G153" s="16">
        <f>IFERROR(INDEX(P6_Export!$C:$C,MATCH(B153,P6_Export!$A:$A,0)),"")</f>
        <v>46662.333333333343</v>
      </c>
      <c r="H153" s="23"/>
      <c r="I153" s="4"/>
      <c r="J153" s="4"/>
      <c r="K153" s="22"/>
      <c r="L153" s="4"/>
      <c r="M153" s="6" t="str">
        <f t="shared" si="10"/>
        <v/>
      </c>
      <c r="N153" s="14" t="str">
        <f t="shared" si="11"/>
        <v/>
      </c>
      <c r="O153" s="14" t="str">
        <f t="shared" si="12"/>
        <v/>
      </c>
      <c r="P153" s="5" t="str">
        <f t="shared" si="13"/>
        <v>مخطط</v>
      </c>
      <c r="Q153" s="14">
        <f t="shared" si="14"/>
        <v>0</v>
      </c>
      <c r="R153" s="22"/>
    </row>
    <row r="154" spans="1:18" ht="18" x14ac:dyDescent="0.25">
      <c r="A154" s="17">
        <v>150</v>
      </c>
      <c r="B154" s="17" t="s">
        <v>1262</v>
      </c>
      <c r="C154" s="25" t="str">
        <f>IFERROR(INDEX(Mapping!$E:$E,MATCH(B154,Mapping!$B:$B,0)),"")</f>
        <v>استلام عزل الحمامات واختبار الغمر الدور الثالث IR</v>
      </c>
      <c r="D154" s="17" t="s">
        <v>2483</v>
      </c>
      <c r="E154" s="17" t="s">
        <v>239</v>
      </c>
      <c r="F154" s="19" t="str">
        <f>IFERROR(INDEX(Mapping!$O:$O,MATCH(B154,Mapping!$B:$B,0)),"")</f>
        <v>IM-131</v>
      </c>
      <c r="G154" s="20">
        <f>IFERROR(INDEX(P6_Export!$C:$C,MATCH(B154,P6_Export!$A:$A,0)),"")</f>
        <v>46666.333333333343</v>
      </c>
      <c r="H154" s="23"/>
      <c r="I154" s="4"/>
      <c r="J154" s="4"/>
      <c r="K154" s="22"/>
      <c r="L154" s="4"/>
      <c r="M154" s="26" t="str">
        <f t="shared" si="10"/>
        <v/>
      </c>
      <c r="N154" s="17" t="str">
        <f t="shared" si="11"/>
        <v/>
      </c>
      <c r="O154" s="17" t="str">
        <f t="shared" si="12"/>
        <v/>
      </c>
      <c r="P154" s="18" t="str">
        <f t="shared" si="13"/>
        <v>مخطط</v>
      </c>
      <c r="Q154" s="17">
        <f t="shared" si="14"/>
        <v>0</v>
      </c>
      <c r="R154" s="22"/>
    </row>
    <row r="155" spans="1:18" ht="18" x14ac:dyDescent="0.25">
      <c r="A155" s="14">
        <v>151</v>
      </c>
      <c r="B155" s="14" t="s">
        <v>1269</v>
      </c>
      <c r="C155" s="24" t="str">
        <f>IFERROR(INDEX(Mapping!$E:$E,MATCH(B155,Mapping!$B:$B,0)),"")</f>
        <v>استلام سحب الأسلاك الدور الثالث IR</v>
      </c>
      <c r="D155" s="14" t="s">
        <v>2483</v>
      </c>
      <c r="E155" s="14" t="s">
        <v>438</v>
      </c>
      <c r="F155" s="15" t="str">
        <f>IFERROR(INDEX(Mapping!$O:$O,MATCH(B155,Mapping!$B:$B,0)),"")</f>
        <v>IM-208</v>
      </c>
      <c r="G155" s="16">
        <f>IFERROR(INDEX(P6_Export!$C:$C,MATCH(B155,P6_Export!$A:$A,0)),"")</f>
        <v>46667.333333333343</v>
      </c>
      <c r="H155" s="23"/>
      <c r="I155" s="4"/>
      <c r="J155" s="4"/>
      <c r="K155" s="22"/>
      <c r="L155" s="4"/>
      <c r="M155" s="6" t="str">
        <f t="shared" si="10"/>
        <v/>
      </c>
      <c r="N155" s="14" t="str">
        <f t="shared" si="11"/>
        <v/>
      </c>
      <c r="O155" s="14" t="str">
        <f t="shared" si="12"/>
        <v/>
      </c>
      <c r="P155" s="5" t="str">
        <f t="shared" si="13"/>
        <v>مخطط</v>
      </c>
      <c r="Q155" s="14">
        <f t="shared" si="14"/>
        <v>0</v>
      </c>
      <c r="R155" s="22"/>
    </row>
    <row r="156" spans="1:18" ht="36" x14ac:dyDescent="0.25">
      <c r="A156" s="17">
        <v>152</v>
      </c>
      <c r="B156" s="17" t="s">
        <v>1276</v>
      </c>
      <c r="C156" s="25" t="str">
        <f>IFERROR(INDEX(Mapping!$E:$E,MATCH(B156,Mapping!$B:$B,0)),"")</f>
        <v>فحص الخدمات قبل إغلاق السقف المستعار الدور الثالث IR</v>
      </c>
      <c r="D156" s="17" t="s">
        <v>2483</v>
      </c>
      <c r="E156" s="17" t="s">
        <v>97</v>
      </c>
      <c r="F156" s="19" t="str">
        <f>IFERROR(INDEX(Mapping!$O:$O,MATCH(B156,Mapping!$B:$B,0)),"")</f>
        <v>IM-239</v>
      </c>
      <c r="G156" s="20">
        <f>IFERROR(INDEX(P6_Export!$C:$C,MATCH(B156,P6_Export!$A:$A,0)),"")</f>
        <v>46671.333333333343</v>
      </c>
      <c r="H156" s="23"/>
      <c r="I156" s="4"/>
      <c r="J156" s="4"/>
      <c r="K156" s="22"/>
      <c r="L156" s="4"/>
      <c r="M156" s="26" t="str">
        <f t="shared" si="10"/>
        <v/>
      </c>
      <c r="N156" s="17" t="str">
        <f t="shared" si="11"/>
        <v/>
      </c>
      <c r="O156" s="17" t="str">
        <f t="shared" si="12"/>
        <v/>
      </c>
      <c r="P156" s="18" t="str">
        <f t="shared" si="13"/>
        <v>مخطط</v>
      </c>
      <c r="Q156" s="17">
        <f t="shared" si="14"/>
        <v>0</v>
      </c>
      <c r="R156" s="22"/>
    </row>
    <row r="157" spans="1:18" ht="18" x14ac:dyDescent="0.25">
      <c r="A157" s="14">
        <v>153</v>
      </c>
      <c r="B157" s="14" t="s">
        <v>1281</v>
      </c>
      <c r="C157" s="24" t="str">
        <f>IFERROR(INDEX(Mapping!$E:$E,MATCH(B157,Mapping!$B:$B,0)),"")</f>
        <v>استلام الأسقف المستعارة الدور الثالث IR</v>
      </c>
      <c r="D157" s="14" t="s">
        <v>2483</v>
      </c>
      <c r="E157" s="14" t="s">
        <v>846</v>
      </c>
      <c r="F157" s="15" t="str">
        <f>IFERROR(INDEX(Mapping!$O:$O,MATCH(B157,Mapping!$B:$B,0)),"")</f>
        <v>IM-155</v>
      </c>
      <c r="G157" s="16">
        <f>IFERROR(INDEX(P6_Export!$C:$C,MATCH(B157,P6_Export!$A:$A,0)),"")</f>
        <v>46679.333333333343</v>
      </c>
      <c r="H157" s="23"/>
      <c r="I157" s="4"/>
      <c r="J157" s="4"/>
      <c r="K157" s="22"/>
      <c r="L157" s="4"/>
      <c r="M157" s="6" t="str">
        <f t="shared" si="10"/>
        <v/>
      </c>
      <c r="N157" s="14" t="str">
        <f t="shared" si="11"/>
        <v/>
      </c>
      <c r="O157" s="14" t="str">
        <f t="shared" si="12"/>
        <v/>
      </c>
      <c r="P157" s="5" t="str">
        <f t="shared" si="13"/>
        <v>مخطط</v>
      </c>
      <c r="Q157" s="14">
        <f t="shared" si="14"/>
        <v>0</v>
      </c>
      <c r="R157" s="22"/>
    </row>
    <row r="158" spans="1:18" ht="18" x14ac:dyDescent="0.25">
      <c r="A158" s="17">
        <v>154</v>
      </c>
      <c r="B158" s="17" t="s">
        <v>1286</v>
      </c>
      <c r="C158" s="25" t="str">
        <f>IFERROR(INDEX(Mapping!$E:$E,MATCH(B158,Mapping!$B:$B,0)),"")</f>
        <v>استلام سيراميك الحوائط الدور الثالث IR</v>
      </c>
      <c r="D158" s="17" t="s">
        <v>2483</v>
      </c>
      <c r="E158" s="17" t="s">
        <v>856</v>
      </c>
      <c r="F158" s="19" t="str">
        <f>IFERROR(INDEX(Mapping!$O:$O,MATCH(B158,Mapping!$B:$B,0)),"")</f>
        <v>IM-140</v>
      </c>
      <c r="G158" s="20">
        <f>IFERROR(INDEX(P6_Export!$C:$C,MATCH(B158,P6_Export!$A:$A,0)),"")</f>
        <v>46674.333333333343</v>
      </c>
      <c r="H158" s="23"/>
      <c r="I158" s="4"/>
      <c r="J158" s="4"/>
      <c r="K158" s="22"/>
      <c r="L158" s="4"/>
      <c r="M158" s="26" t="str">
        <f t="shared" si="10"/>
        <v/>
      </c>
      <c r="N158" s="17" t="str">
        <f t="shared" si="11"/>
        <v/>
      </c>
      <c r="O158" s="17" t="str">
        <f t="shared" si="12"/>
        <v/>
      </c>
      <c r="P158" s="18" t="str">
        <f t="shared" si="13"/>
        <v>مخطط</v>
      </c>
      <c r="Q158" s="17">
        <f t="shared" si="14"/>
        <v>0</v>
      </c>
      <c r="R158" s="22"/>
    </row>
    <row r="159" spans="1:18" ht="18" x14ac:dyDescent="0.25">
      <c r="A159" s="14">
        <v>155</v>
      </c>
      <c r="B159" s="14" t="s">
        <v>1293</v>
      </c>
      <c r="C159" s="24" t="str">
        <f>IFERROR(INDEX(Mapping!$E:$E,MATCH(B159,Mapping!$B:$B,0)),"")</f>
        <v>استلام تبليط الأرضيات الدور الثالث IR</v>
      </c>
      <c r="D159" s="14" t="s">
        <v>2483</v>
      </c>
      <c r="E159" s="14" t="s">
        <v>856</v>
      </c>
      <c r="F159" s="15" t="str">
        <f>IFERROR(INDEX(Mapping!$O:$O,MATCH(B159,Mapping!$B:$B,0)),"")</f>
        <v>IM-138</v>
      </c>
      <c r="G159" s="16">
        <f>IFERROR(INDEX(P6_Export!$C:$C,MATCH(B159,P6_Export!$A:$A,0)),"")</f>
        <v>46677.333333333343</v>
      </c>
      <c r="H159" s="23"/>
      <c r="I159" s="4"/>
      <c r="J159" s="4"/>
      <c r="K159" s="22"/>
      <c r="L159" s="4"/>
      <c r="M159" s="6" t="str">
        <f t="shared" si="10"/>
        <v/>
      </c>
      <c r="N159" s="14" t="str">
        <f t="shared" si="11"/>
        <v/>
      </c>
      <c r="O159" s="14" t="str">
        <f t="shared" si="12"/>
        <v/>
      </c>
      <c r="P159" s="5" t="str">
        <f t="shared" si="13"/>
        <v>مخطط</v>
      </c>
      <c r="Q159" s="14">
        <f t="shared" si="14"/>
        <v>0</v>
      </c>
      <c r="R159" s="22"/>
    </row>
    <row r="160" spans="1:18" ht="36" x14ac:dyDescent="0.25">
      <c r="A160" s="17">
        <v>156</v>
      </c>
      <c r="B160" s="17" t="s">
        <v>1300</v>
      </c>
      <c r="C160" s="25" t="str">
        <f>IFERROR(INDEX(Mapping!$E:$E,MATCH(B160,Mapping!$B:$B,0)),"")</f>
        <v>استلام الشبابيك الألمنيوم والأبواب المعدنية الدور الثالث IR</v>
      </c>
      <c r="D160" s="17" t="s">
        <v>2483</v>
      </c>
      <c r="E160" s="17" t="s">
        <v>879</v>
      </c>
      <c r="F160" s="19" t="str">
        <f>IFERROR(INDEX(Mapping!$O:$O,MATCH(B160,Mapping!$B:$B,0)),"")</f>
        <v>IM-172</v>
      </c>
      <c r="G160" s="20">
        <f>IFERROR(INDEX(P6_Export!$C:$C,MATCH(B160,P6_Export!$A:$A,0)),"")</f>
        <v>46667.333333333343</v>
      </c>
      <c r="H160" s="23"/>
      <c r="I160" s="4"/>
      <c r="J160" s="4"/>
      <c r="K160" s="22"/>
      <c r="L160" s="4"/>
      <c r="M160" s="26" t="str">
        <f t="shared" si="10"/>
        <v/>
      </c>
      <c r="N160" s="17" t="str">
        <f t="shared" si="11"/>
        <v/>
      </c>
      <c r="O160" s="17" t="str">
        <f t="shared" si="12"/>
        <v/>
      </c>
      <c r="P160" s="18" t="str">
        <f t="shared" si="13"/>
        <v>مخطط</v>
      </c>
      <c r="Q160" s="17">
        <f t="shared" si="14"/>
        <v>0</v>
      </c>
      <c r="R160" s="22"/>
    </row>
    <row r="161" spans="1:18" ht="18" x14ac:dyDescent="0.25">
      <c r="A161" s="14">
        <v>157</v>
      </c>
      <c r="B161" s="14" t="s">
        <v>1305</v>
      </c>
      <c r="C161" s="24" t="str">
        <f>IFERROR(INDEX(Mapping!$E:$E,MATCH(B161,Mapping!$B:$B,0)),"")</f>
        <v>استلام التأسيس للدهانات الدور الثالث IR</v>
      </c>
      <c r="D161" s="14" t="s">
        <v>2483</v>
      </c>
      <c r="E161" s="14" t="s">
        <v>890</v>
      </c>
      <c r="F161" s="15" t="str">
        <f>IFERROR(INDEX(Mapping!$O:$O,MATCH(B161,Mapping!$B:$B,0)),"")</f>
        <v>IM-178</v>
      </c>
      <c r="G161" s="16">
        <f>IFERROR(INDEX(P6_Export!$C:$C,MATCH(B161,P6_Export!$A:$A,0)),"")</f>
        <v>46685.333333333343</v>
      </c>
      <c r="H161" s="23"/>
      <c r="I161" s="4"/>
      <c r="J161" s="4"/>
      <c r="K161" s="22"/>
      <c r="L161" s="4"/>
      <c r="M161" s="6" t="str">
        <f t="shared" si="10"/>
        <v/>
      </c>
      <c r="N161" s="14" t="str">
        <f t="shared" si="11"/>
        <v/>
      </c>
      <c r="O161" s="14" t="str">
        <f t="shared" si="12"/>
        <v/>
      </c>
      <c r="P161" s="5" t="str">
        <f t="shared" si="13"/>
        <v>مخطط</v>
      </c>
      <c r="Q161" s="14">
        <f t="shared" si="14"/>
        <v>0</v>
      </c>
      <c r="R161" s="22"/>
    </row>
    <row r="162" spans="1:18" ht="18" x14ac:dyDescent="0.25">
      <c r="A162" s="17">
        <v>158</v>
      </c>
      <c r="B162" s="17" t="s">
        <v>1310</v>
      </c>
      <c r="C162" s="25" t="str">
        <f>IFERROR(INDEX(Mapping!$E:$E,MATCH(B162,Mapping!$B:$B,0)),"")</f>
        <v>استلام تشطيب الدهانات الدور الثالث IR</v>
      </c>
      <c r="D162" s="17" t="s">
        <v>2483</v>
      </c>
      <c r="E162" s="17" t="s">
        <v>890</v>
      </c>
      <c r="F162" s="19" t="str">
        <f>IFERROR(INDEX(Mapping!$O:$O,MATCH(B162,Mapping!$B:$B,0)),"")</f>
        <v>IM-180</v>
      </c>
      <c r="G162" s="20">
        <f>IFERROR(INDEX(P6_Export!$C:$C,MATCH(B162,P6_Export!$A:$A,0)),"")</f>
        <v>46692.333333333343</v>
      </c>
      <c r="H162" s="23"/>
      <c r="I162" s="4"/>
      <c r="J162" s="4"/>
      <c r="K162" s="22"/>
      <c r="L162" s="4"/>
      <c r="M162" s="26" t="str">
        <f t="shared" si="10"/>
        <v/>
      </c>
      <c r="N162" s="17" t="str">
        <f t="shared" si="11"/>
        <v/>
      </c>
      <c r="O162" s="17" t="str">
        <f t="shared" si="12"/>
        <v/>
      </c>
      <c r="P162" s="18" t="str">
        <f t="shared" si="13"/>
        <v>مخطط</v>
      </c>
      <c r="Q162" s="17">
        <f t="shared" si="14"/>
        <v>0</v>
      </c>
      <c r="R162" s="22"/>
    </row>
    <row r="163" spans="1:18" ht="18" x14ac:dyDescent="0.25">
      <c r="A163" s="14">
        <v>159</v>
      </c>
      <c r="B163" s="14" t="s">
        <v>1315</v>
      </c>
      <c r="C163" s="24" t="str">
        <f>IFERROR(INDEX(Mapping!$E:$E,MATCH(B163,Mapping!$B:$B,0)),"")</f>
        <v>استلام الأبواب الخشبية والباركيه الدور الثالث IR</v>
      </c>
      <c r="D163" s="14" t="s">
        <v>2483</v>
      </c>
      <c r="E163" s="14" t="s">
        <v>730</v>
      </c>
      <c r="F163" s="15" t="str">
        <f>IFERROR(INDEX(Mapping!$O:$O,MATCH(B163,Mapping!$B:$B,0)),"")</f>
        <v>IM-163</v>
      </c>
      <c r="G163" s="16">
        <f>IFERROR(INDEX(P6_Export!$C:$C,MATCH(B163,P6_Export!$A:$A,0)),"")</f>
        <v>46697.333333333343</v>
      </c>
      <c r="H163" s="23"/>
      <c r="I163" s="4"/>
      <c r="J163" s="4"/>
      <c r="K163" s="22"/>
      <c r="L163" s="4"/>
      <c r="M163" s="6" t="str">
        <f t="shared" si="10"/>
        <v/>
      </c>
      <c r="N163" s="14" t="str">
        <f t="shared" si="11"/>
        <v/>
      </c>
      <c r="O163" s="14" t="str">
        <f t="shared" si="12"/>
        <v/>
      </c>
      <c r="P163" s="5" t="str">
        <f t="shared" si="13"/>
        <v>مخطط</v>
      </c>
      <c r="Q163" s="14">
        <f t="shared" si="14"/>
        <v>0</v>
      </c>
      <c r="R163" s="22"/>
    </row>
    <row r="164" spans="1:18" ht="18" x14ac:dyDescent="0.25">
      <c r="A164" s="17">
        <v>160</v>
      </c>
      <c r="B164" s="17" t="s">
        <v>1320</v>
      </c>
      <c r="C164" s="25" t="str">
        <f>IFERROR(INDEX(Mapping!$E:$E,MATCH(B164,Mapping!$B:$B,0)),"")</f>
        <v>استلام الأجهزة الصحية الدور الثالث IR</v>
      </c>
      <c r="D164" s="17" t="s">
        <v>2483</v>
      </c>
      <c r="E164" s="17" t="s">
        <v>298</v>
      </c>
      <c r="F164" s="19" t="str">
        <f>IFERROR(INDEX(Mapping!$O:$O,MATCH(B164,Mapping!$B:$B,0)),"")</f>
        <v>IM-201</v>
      </c>
      <c r="G164" s="20">
        <f>IFERROR(INDEX(P6_Export!$C:$C,MATCH(B164,P6_Export!$A:$A,0)),"")</f>
        <v>46681.333333333343</v>
      </c>
      <c r="H164" s="23"/>
      <c r="I164" s="4"/>
      <c r="J164" s="4"/>
      <c r="K164" s="22"/>
      <c r="L164" s="4"/>
      <c r="M164" s="26" t="str">
        <f t="shared" si="10"/>
        <v/>
      </c>
      <c r="N164" s="17" t="str">
        <f t="shared" si="11"/>
        <v/>
      </c>
      <c r="O164" s="17" t="str">
        <f t="shared" si="12"/>
        <v/>
      </c>
      <c r="P164" s="18" t="str">
        <f t="shared" si="13"/>
        <v>مخطط</v>
      </c>
      <c r="Q164" s="17">
        <f t="shared" si="14"/>
        <v>0</v>
      </c>
      <c r="R164" s="22"/>
    </row>
    <row r="165" spans="1:18" ht="18" x14ac:dyDescent="0.25">
      <c r="A165" s="14">
        <v>161</v>
      </c>
      <c r="B165" s="14" t="s">
        <v>1325</v>
      </c>
      <c r="C165" s="24" t="str">
        <f>IFERROR(INDEX(Mapping!$E:$E,MATCH(B165,Mapping!$B:$B,0)),"")</f>
        <v>استلام المفاتيح والبرايز الدور الثالث IR</v>
      </c>
      <c r="D165" s="14" t="s">
        <v>2483</v>
      </c>
      <c r="E165" s="14" t="s">
        <v>438</v>
      </c>
      <c r="F165" s="15" t="str">
        <f>IFERROR(INDEX(Mapping!$O:$O,MATCH(B165,Mapping!$B:$B,0)),"")</f>
        <v>IM-209</v>
      </c>
      <c r="G165" s="16">
        <f>IFERROR(INDEX(P6_Export!$C:$C,MATCH(B165,P6_Export!$A:$A,0)),"")</f>
        <v>46697.333333333343</v>
      </c>
      <c r="H165" s="23"/>
      <c r="I165" s="4"/>
      <c r="J165" s="4"/>
      <c r="K165" s="22"/>
      <c r="L165" s="4"/>
      <c r="M165" s="6" t="str">
        <f t="shared" si="10"/>
        <v/>
      </c>
      <c r="N165" s="14" t="str">
        <f t="shared" si="11"/>
        <v/>
      </c>
      <c r="O165" s="14" t="str">
        <f t="shared" si="12"/>
        <v/>
      </c>
      <c r="P165" s="5" t="str">
        <f t="shared" si="13"/>
        <v>مخطط</v>
      </c>
      <c r="Q165" s="14">
        <f t="shared" si="14"/>
        <v>0</v>
      </c>
      <c r="R165" s="22"/>
    </row>
    <row r="166" spans="1:18" ht="18" x14ac:dyDescent="0.25">
      <c r="A166" s="17">
        <v>162</v>
      </c>
      <c r="B166" s="17" t="s">
        <v>1330</v>
      </c>
      <c r="C166" s="25" t="str">
        <f>IFERROR(INDEX(Mapping!$E:$E,MATCH(B166,Mapping!$B:$B,0)),"")</f>
        <v>استلام لوحات التوزيع الدور الثالث IR</v>
      </c>
      <c r="D166" s="17" t="s">
        <v>2483</v>
      </c>
      <c r="E166" s="17" t="s">
        <v>438</v>
      </c>
      <c r="F166" s="19" t="str">
        <f>IFERROR(INDEX(Mapping!$O:$O,MATCH(B166,Mapping!$B:$B,0)),"")</f>
        <v>IM-216</v>
      </c>
      <c r="G166" s="20">
        <f>IFERROR(INDEX(P6_Export!$C:$C,MATCH(B166,P6_Export!$A:$A,0)),"")</f>
        <v>46671.333333333343</v>
      </c>
      <c r="H166" s="23"/>
      <c r="I166" s="4"/>
      <c r="J166" s="4"/>
      <c r="K166" s="22"/>
      <c r="L166" s="4"/>
      <c r="M166" s="26" t="str">
        <f t="shared" si="10"/>
        <v/>
      </c>
      <c r="N166" s="17" t="str">
        <f t="shared" si="11"/>
        <v/>
      </c>
      <c r="O166" s="17" t="str">
        <f t="shared" si="12"/>
        <v/>
      </c>
      <c r="P166" s="18" t="str">
        <f t="shared" si="13"/>
        <v>مخطط</v>
      </c>
      <c r="Q166" s="17">
        <f t="shared" si="14"/>
        <v>0</v>
      </c>
      <c r="R166" s="22"/>
    </row>
    <row r="167" spans="1:18" ht="18" x14ac:dyDescent="0.25">
      <c r="A167" s="14">
        <v>163</v>
      </c>
      <c r="B167" s="14" t="s">
        <v>1335</v>
      </c>
      <c r="C167" s="24" t="str">
        <f>IFERROR(INDEX(Mapping!$E:$E,MATCH(B167,Mapping!$B:$B,0)),"")</f>
        <v>استلام دروة السطح IR</v>
      </c>
      <c r="D167" s="14" t="s">
        <v>2484</v>
      </c>
      <c r="E167" s="14" t="s">
        <v>123</v>
      </c>
      <c r="F167" s="15" t="str">
        <f>IFERROR(INDEX(Mapping!$O:$O,MATCH(B167,Mapping!$B:$B,0)),"")</f>
        <v>IM-118</v>
      </c>
      <c r="G167" s="16">
        <f>IFERROR(INDEX(P6_Export!$C:$C,MATCH(B167,P6_Export!$A:$A,0)),"")</f>
        <v>46631.333333333343</v>
      </c>
      <c r="H167" s="23"/>
      <c r="I167" s="4"/>
      <c r="J167" s="4"/>
      <c r="K167" s="22"/>
      <c r="L167" s="4"/>
      <c r="M167" s="6" t="str">
        <f t="shared" si="10"/>
        <v/>
      </c>
      <c r="N167" s="14" t="str">
        <f t="shared" si="11"/>
        <v/>
      </c>
      <c r="O167" s="14" t="str">
        <f t="shared" si="12"/>
        <v/>
      </c>
      <c r="P167" s="5" t="str">
        <f t="shared" si="13"/>
        <v>مخطط</v>
      </c>
      <c r="Q167" s="14">
        <f t="shared" si="14"/>
        <v>0</v>
      </c>
      <c r="R167" s="22"/>
    </row>
    <row r="168" spans="1:18" ht="18" x14ac:dyDescent="0.25">
      <c r="A168" s="17">
        <v>164</v>
      </c>
      <c r="B168" s="17" t="s">
        <v>1348</v>
      </c>
      <c r="C168" s="25" t="str">
        <f>IFERROR(INDEX(Mapping!$E:$E,MATCH(B168,Mapping!$B:$B,0)),"")</f>
        <v>استلام خرسانة الميول وصرف المطر IR</v>
      </c>
      <c r="D168" s="17" t="s">
        <v>2484</v>
      </c>
      <c r="E168" s="17" t="s">
        <v>239</v>
      </c>
      <c r="F168" s="19" t="str">
        <f>IFERROR(INDEX(Mapping!$O:$O,MATCH(B168,Mapping!$B:$B,0)),"")</f>
        <v>IM-135</v>
      </c>
      <c r="G168" s="20">
        <f>IFERROR(INDEX(P6_Export!$C:$C,MATCH(B168,P6_Export!$A:$A,0)),"")</f>
        <v>46636.333333333343</v>
      </c>
      <c r="H168" s="23"/>
      <c r="I168" s="4"/>
      <c r="J168" s="4"/>
      <c r="K168" s="22"/>
      <c r="L168" s="4"/>
      <c r="M168" s="26" t="str">
        <f t="shared" si="10"/>
        <v/>
      </c>
      <c r="N168" s="17" t="str">
        <f t="shared" si="11"/>
        <v/>
      </c>
      <c r="O168" s="17" t="str">
        <f t="shared" si="12"/>
        <v/>
      </c>
      <c r="P168" s="18" t="str">
        <f t="shared" si="13"/>
        <v>مخطط</v>
      </c>
      <c r="Q168" s="17">
        <f t="shared" si="14"/>
        <v>0</v>
      </c>
      <c r="R168" s="22"/>
    </row>
    <row r="169" spans="1:18" ht="18" x14ac:dyDescent="0.25">
      <c r="A169" s="14">
        <v>165</v>
      </c>
      <c r="B169" s="14" t="s">
        <v>1357</v>
      </c>
      <c r="C169" s="24" t="str">
        <f>IFERROR(INDEX(Mapping!$E:$E,MATCH(B169,Mapping!$B:$B,0)),"")</f>
        <v>استلام عزل السطح IR</v>
      </c>
      <c r="D169" s="14" t="s">
        <v>2484</v>
      </c>
      <c r="E169" s="14" t="s">
        <v>239</v>
      </c>
      <c r="F169" s="15" t="str">
        <f>IFERROR(INDEX(Mapping!$O:$O,MATCH(B169,Mapping!$B:$B,0)),"")</f>
        <v>IM-133</v>
      </c>
      <c r="G169" s="16">
        <f>IFERROR(INDEX(P6_Export!$C:$C,MATCH(B169,P6_Export!$A:$A,0)),"")</f>
        <v>46642.333333333343</v>
      </c>
      <c r="H169" s="23"/>
      <c r="I169" s="4"/>
      <c r="J169" s="4"/>
      <c r="K169" s="22"/>
      <c r="L169" s="4"/>
      <c r="M169" s="6" t="str">
        <f t="shared" si="10"/>
        <v/>
      </c>
      <c r="N169" s="14" t="str">
        <f t="shared" si="11"/>
        <v/>
      </c>
      <c r="O169" s="14" t="str">
        <f t="shared" si="12"/>
        <v/>
      </c>
      <c r="P169" s="5" t="str">
        <f t="shared" si="13"/>
        <v>مخطط</v>
      </c>
      <c r="Q169" s="14">
        <f t="shared" si="14"/>
        <v>0</v>
      </c>
      <c r="R169" s="22"/>
    </row>
    <row r="170" spans="1:18" ht="18" x14ac:dyDescent="0.25">
      <c r="A170" s="17">
        <v>166</v>
      </c>
      <c r="B170" s="17" t="s">
        <v>1366</v>
      </c>
      <c r="C170" s="25" t="str">
        <f>IFERROR(INDEX(Mapping!$E:$E,MATCH(B170,Mapping!$B:$B,0)),"")</f>
        <v>اختبار الغمر لعزل السطح IR</v>
      </c>
      <c r="D170" s="17" t="s">
        <v>2484</v>
      </c>
      <c r="E170" s="17" t="s">
        <v>239</v>
      </c>
      <c r="F170" s="19" t="str">
        <f>IFERROR(INDEX(Mapping!$O:$O,MATCH(B170,Mapping!$B:$B,0)),"")</f>
        <v>IM-137</v>
      </c>
      <c r="G170" s="20">
        <f>IFERROR(INDEX(P6_Export!$C:$C,MATCH(B170,P6_Export!$A:$A,0)),"")</f>
        <v>46645.333333333343</v>
      </c>
      <c r="H170" s="23"/>
      <c r="I170" s="4"/>
      <c r="J170" s="4"/>
      <c r="K170" s="22"/>
      <c r="L170" s="4"/>
      <c r="M170" s="26" t="str">
        <f t="shared" si="10"/>
        <v/>
      </c>
      <c r="N170" s="17" t="str">
        <f t="shared" si="11"/>
        <v/>
      </c>
      <c r="O170" s="17" t="str">
        <f t="shared" si="12"/>
        <v/>
      </c>
      <c r="P170" s="18" t="str">
        <f t="shared" si="13"/>
        <v>مخطط</v>
      </c>
      <c r="Q170" s="17">
        <f t="shared" si="14"/>
        <v>0</v>
      </c>
      <c r="R170" s="22"/>
    </row>
    <row r="171" spans="1:18" ht="18" x14ac:dyDescent="0.25">
      <c r="A171" s="14">
        <v>167</v>
      </c>
      <c r="B171" s="14" t="s">
        <v>1377</v>
      </c>
      <c r="C171" s="24" t="str">
        <f>IFERROR(INDEX(Mapping!$E:$E,MATCH(B171,Mapping!$B:$B,0)),"")</f>
        <v>استلام الخزانات العلوية IR</v>
      </c>
      <c r="D171" s="14" t="s">
        <v>2484</v>
      </c>
      <c r="E171" s="14" t="s">
        <v>325</v>
      </c>
      <c r="F171" s="15" t="str">
        <f>IFERROR(INDEX(Mapping!$O:$O,MATCH(B171,Mapping!$B:$B,0)),"")</f>
        <v>IM-096</v>
      </c>
      <c r="G171" s="16">
        <f>IFERROR(INDEX(P6_Export!$C:$C,MATCH(B171,P6_Export!$A:$A,0)),"")</f>
        <v>46650.333333333343</v>
      </c>
      <c r="H171" s="23"/>
      <c r="I171" s="4"/>
      <c r="J171" s="4"/>
      <c r="K171" s="22"/>
      <c r="L171" s="4"/>
      <c r="M171" s="6" t="str">
        <f t="shared" si="10"/>
        <v/>
      </c>
      <c r="N171" s="14" t="str">
        <f t="shared" si="11"/>
        <v/>
      </c>
      <c r="O171" s="14" t="str">
        <f t="shared" si="12"/>
        <v/>
      </c>
      <c r="P171" s="5" t="str">
        <f t="shared" si="13"/>
        <v>مخطط</v>
      </c>
      <c r="Q171" s="14">
        <f t="shared" si="14"/>
        <v>0</v>
      </c>
      <c r="R171" s="22"/>
    </row>
    <row r="172" spans="1:18" ht="18" x14ac:dyDescent="0.25">
      <c r="A172" s="17">
        <v>168</v>
      </c>
      <c r="B172" s="17" t="s">
        <v>1386</v>
      </c>
      <c r="C172" s="25" t="str">
        <f>IFERROR(INDEX(Mapping!$E:$E,MATCH(B172,Mapping!$B:$B,0)),"")</f>
        <v>استلام أجهزة ومعدات التكييف IR</v>
      </c>
      <c r="D172" s="17" t="s">
        <v>2484</v>
      </c>
      <c r="E172" s="17" t="s">
        <v>97</v>
      </c>
      <c r="F172" s="19" t="str">
        <f>IFERROR(INDEX(Mapping!$O:$O,MATCH(B172,Mapping!$B:$B,0)),"")</f>
        <v>IM-240</v>
      </c>
      <c r="G172" s="20">
        <f>IFERROR(INDEX(P6_Export!$C:$C,MATCH(B172,P6_Export!$A:$A,0)),"")</f>
        <v>46652.333333333343</v>
      </c>
      <c r="H172" s="23"/>
      <c r="I172" s="4"/>
      <c r="J172" s="4"/>
      <c r="K172" s="22"/>
      <c r="L172" s="4"/>
      <c r="M172" s="26" t="str">
        <f t="shared" si="10"/>
        <v/>
      </c>
      <c r="N172" s="17" t="str">
        <f t="shared" si="11"/>
        <v/>
      </c>
      <c r="O172" s="17" t="str">
        <f t="shared" si="12"/>
        <v/>
      </c>
      <c r="P172" s="18" t="str">
        <f t="shared" si="13"/>
        <v>مخطط</v>
      </c>
      <c r="Q172" s="17">
        <f t="shared" si="14"/>
        <v>0</v>
      </c>
      <c r="R172" s="22"/>
    </row>
    <row r="173" spans="1:18" ht="18" x14ac:dyDescent="0.25">
      <c r="A173" s="14">
        <v>169</v>
      </c>
      <c r="B173" s="14" t="s">
        <v>1395</v>
      </c>
      <c r="C173" s="24" t="str">
        <f>IFERROR(INDEX(Mapping!$E:$E,MATCH(B173,Mapping!$B:$B,0)),"")</f>
        <v>استلام نظام التأريض IR</v>
      </c>
      <c r="D173" s="14" t="s">
        <v>2479</v>
      </c>
      <c r="E173" s="14" t="s">
        <v>438</v>
      </c>
      <c r="F173" s="15" t="str">
        <f>IFERROR(INDEX(Mapping!$O:$O,MATCH(B173,Mapping!$B:$B,0)),"")</f>
        <v>IM-220</v>
      </c>
      <c r="G173" s="16">
        <f>IFERROR(INDEX(P6_Export!$C:$C,MATCH(B173,P6_Export!$A:$A,0)),"")</f>
        <v>46447.333333333343</v>
      </c>
      <c r="H173" s="23"/>
      <c r="I173" s="4"/>
      <c r="J173" s="4"/>
      <c r="K173" s="22"/>
      <c r="L173" s="4"/>
      <c r="M173" s="6" t="str">
        <f t="shared" si="10"/>
        <v/>
      </c>
      <c r="N173" s="14" t="str">
        <f t="shared" si="11"/>
        <v/>
      </c>
      <c r="O173" s="14" t="str">
        <f t="shared" si="12"/>
        <v/>
      </c>
      <c r="P173" s="5" t="str">
        <f t="shared" si="13"/>
        <v>مخطط</v>
      </c>
      <c r="Q173" s="14">
        <f t="shared" si="14"/>
        <v>0</v>
      </c>
      <c r="R173" s="22"/>
    </row>
    <row r="174" spans="1:18" ht="18" x14ac:dyDescent="0.25">
      <c r="A174" s="17">
        <v>170</v>
      </c>
      <c r="B174" s="17" t="s">
        <v>1406</v>
      </c>
      <c r="C174" s="25" t="str">
        <f>IFERROR(INDEX(Mapping!$E:$E,MATCH(B174,Mapping!$B:$B,0)),"")</f>
        <v>استلام شبكة الحريق والمضخات IR</v>
      </c>
      <c r="D174" s="17" t="s">
        <v>2479</v>
      </c>
      <c r="E174" s="17" t="s">
        <v>774</v>
      </c>
      <c r="F174" s="19" t="str">
        <f>IFERROR(INDEX(Mapping!$O:$O,MATCH(B174,Mapping!$B:$B,0)),"")</f>
        <v>IM-228</v>
      </c>
      <c r="G174" s="20">
        <f>IFERROR(INDEX(P6_Export!$C:$C,MATCH(B174,P6_Export!$A:$A,0)),"")</f>
        <v>46657.333333333343</v>
      </c>
      <c r="H174" s="23"/>
      <c r="I174" s="4"/>
      <c r="J174" s="4"/>
      <c r="K174" s="22"/>
      <c r="L174" s="4"/>
      <c r="M174" s="26" t="str">
        <f t="shared" si="10"/>
        <v/>
      </c>
      <c r="N174" s="17" t="str">
        <f t="shared" si="11"/>
        <v/>
      </c>
      <c r="O174" s="17" t="str">
        <f t="shared" si="12"/>
        <v/>
      </c>
      <c r="P174" s="18" t="str">
        <f t="shared" si="13"/>
        <v>مخطط</v>
      </c>
      <c r="Q174" s="17">
        <f t="shared" si="14"/>
        <v>0</v>
      </c>
      <c r="R174" s="22"/>
    </row>
    <row r="175" spans="1:18" ht="18" x14ac:dyDescent="0.25">
      <c r="A175" s="14">
        <v>171</v>
      </c>
      <c r="B175" s="14" t="s">
        <v>1417</v>
      </c>
      <c r="C175" s="24" t="str">
        <f>IFERROR(INDEX(Mapping!$E:$E,MATCH(B175,Mapping!$B:$B,0)),"")</f>
        <v>الاستلام النهائي لشبكة الحريق IR</v>
      </c>
      <c r="D175" s="14" t="s">
        <v>2479</v>
      </c>
      <c r="E175" s="14" t="s">
        <v>774</v>
      </c>
      <c r="F175" s="15" t="str">
        <f>IFERROR(INDEX(Mapping!$O:$O,MATCH(B175,Mapping!$B:$B,0)),"")</f>
        <v>IM-229</v>
      </c>
      <c r="G175" s="16">
        <f>IFERROR(INDEX(P6_Export!$C:$C,MATCH(B175,P6_Export!$A:$A,0)),"")</f>
        <v>46662.333333333343</v>
      </c>
      <c r="H175" s="23"/>
      <c r="I175" s="4"/>
      <c r="J175" s="4"/>
      <c r="K175" s="22"/>
      <c r="L175" s="4"/>
      <c r="M175" s="6" t="str">
        <f t="shared" si="10"/>
        <v/>
      </c>
      <c r="N175" s="14" t="str">
        <f t="shared" si="11"/>
        <v/>
      </c>
      <c r="O175" s="14" t="str">
        <f t="shared" si="12"/>
        <v/>
      </c>
      <c r="P175" s="5" t="str">
        <f t="shared" si="13"/>
        <v>مخطط</v>
      </c>
      <c r="Q175" s="14">
        <f t="shared" si="14"/>
        <v>0</v>
      </c>
      <c r="R175" s="22"/>
    </row>
    <row r="176" spans="1:18" ht="18" x14ac:dyDescent="0.25">
      <c r="A176" s="17">
        <v>172</v>
      </c>
      <c r="B176" s="17" t="s">
        <v>1424</v>
      </c>
      <c r="C176" s="25" t="str">
        <f>IFERROR(INDEX(Mapping!$E:$E,MATCH(B176,Mapping!$B:$B,0)),"")</f>
        <v>استلام نظام إنذار الحريق IR</v>
      </c>
      <c r="D176" s="17" t="s">
        <v>2479</v>
      </c>
      <c r="E176" s="17" t="s">
        <v>774</v>
      </c>
      <c r="F176" s="19" t="str">
        <f>IFERROR(INDEX(Mapping!$O:$O,MATCH(B176,Mapping!$B:$B,0)),"")</f>
        <v>IM-226</v>
      </c>
      <c r="G176" s="20">
        <f>IFERROR(INDEX(P6_Export!$C:$C,MATCH(B176,P6_Export!$A:$A,0)),"")</f>
        <v>46673.333333333343</v>
      </c>
      <c r="H176" s="23"/>
      <c r="I176" s="4"/>
      <c r="J176" s="4"/>
      <c r="K176" s="22"/>
      <c r="L176" s="4"/>
      <c r="M176" s="26" t="str">
        <f t="shared" si="10"/>
        <v/>
      </c>
      <c r="N176" s="17" t="str">
        <f t="shared" si="11"/>
        <v/>
      </c>
      <c r="O176" s="17" t="str">
        <f t="shared" si="12"/>
        <v/>
      </c>
      <c r="P176" s="18" t="str">
        <f t="shared" si="13"/>
        <v>مخطط</v>
      </c>
      <c r="Q176" s="17">
        <f t="shared" si="14"/>
        <v>0</v>
      </c>
      <c r="R176" s="22"/>
    </row>
    <row r="177" spans="1:18" ht="18" x14ac:dyDescent="0.25">
      <c r="A177" s="14">
        <v>173</v>
      </c>
      <c r="B177" s="14" t="s">
        <v>1433</v>
      </c>
      <c r="C177" s="24" t="str">
        <f>IFERROR(INDEX(Mapping!$E:$E,MATCH(B177,Mapping!$B:$B,0)),"")</f>
        <v>استلام المصعد IR</v>
      </c>
      <c r="D177" s="14" t="s">
        <v>2479</v>
      </c>
      <c r="E177" s="14" t="s">
        <v>1436</v>
      </c>
      <c r="F177" s="15" t="str">
        <f>IFERROR(INDEX(Mapping!$O:$O,MATCH(B177,Mapping!$B:$B,0)),"")</f>
        <v>IM-247</v>
      </c>
      <c r="G177" s="16">
        <f>IFERROR(INDEX(P6_Export!$C:$C,MATCH(B177,P6_Export!$A:$A,0)),"")</f>
        <v>46650.333333333343</v>
      </c>
      <c r="H177" s="23"/>
      <c r="I177" s="4"/>
      <c r="J177" s="4"/>
      <c r="K177" s="22"/>
      <c r="L177" s="4"/>
      <c r="M177" s="6" t="str">
        <f t="shared" si="10"/>
        <v/>
      </c>
      <c r="N177" s="14" t="str">
        <f t="shared" si="11"/>
        <v/>
      </c>
      <c r="O177" s="14" t="str">
        <f t="shared" si="12"/>
        <v/>
      </c>
      <c r="P177" s="5" t="str">
        <f t="shared" si="13"/>
        <v>مخطط</v>
      </c>
      <c r="Q177" s="14">
        <f t="shared" si="14"/>
        <v>0</v>
      </c>
      <c r="R177" s="22"/>
    </row>
    <row r="178" spans="1:18" ht="18" x14ac:dyDescent="0.25">
      <c r="A178" s="17">
        <v>174</v>
      </c>
      <c r="B178" s="17" t="s">
        <v>1443</v>
      </c>
      <c r="C178" s="25" t="str">
        <f>IFERROR(INDEX(Mapping!$E:$E,MATCH(B178,Mapping!$B:$B,0)),"")</f>
        <v>استلام السور الخارجي IR</v>
      </c>
      <c r="D178" s="17" t="s">
        <v>2485</v>
      </c>
      <c r="E178" s="17" t="s">
        <v>59</v>
      </c>
      <c r="F178" s="19" t="str">
        <f>IFERROR(INDEX(Mapping!$O:$O,MATCH(B178,Mapping!$B:$B,0)),"")</f>
        <v>IM-012</v>
      </c>
      <c r="G178" s="20">
        <f>IFERROR(INDEX(P6_Export!$C:$C,MATCH(B178,P6_Export!$A:$A,0)),"")</f>
        <v>46450.333333333343</v>
      </c>
      <c r="H178" s="23"/>
      <c r="I178" s="4"/>
      <c r="J178" s="4"/>
      <c r="K178" s="22"/>
      <c r="L178" s="4"/>
      <c r="M178" s="26" t="str">
        <f t="shared" si="10"/>
        <v/>
      </c>
      <c r="N178" s="17" t="str">
        <f t="shared" si="11"/>
        <v/>
      </c>
      <c r="O178" s="17" t="str">
        <f t="shared" si="12"/>
        <v/>
      </c>
      <c r="P178" s="18" t="str">
        <f t="shared" si="13"/>
        <v>مخطط</v>
      </c>
      <c r="Q178" s="17">
        <f t="shared" si="14"/>
        <v>0</v>
      </c>
      <c r="R178" s="22"/>
    </row>
    <row r="179" spans="1:18" ht="18" x14ac:dyDescent="0.25">
      <c r="A179" s="14">
        <v>175</v>
      </c>
      <c r="B179" s="14" t="s">
        <v>1454</v>
      </c>
      <c r="C179" s="24" t="str">
        <f>IFERROR(INDEX(Mapping!$E:$E,MATCH(B179,Mapping!$B:$B,0)),"")</f>
        <v>استلام الأعمال التمهيدية لشبكة الصرف IR</v>
      </c>
      <c r="D179" s="14" t="s">
        <v>2485</v>
      </c>
      <c r="E179" s="14" t="s">
        <v>298</v>
      </c>
      <c r="F179" s="15" t="str">
        <f>IFERROR(INDEX(Mapping!$O:$O,MATCH(B179,Mapping!$B:$B,0)),"")</f>
        <v>IM-194</v>
      </c>
      <c r="G179" s="16">
        <f>IFERROR(INDEX(P6_Export!$C:$C,MATCH(B179,P6_Export!$A:$A,0)),"")</f>
        <v>46436.333333333343</v>
      </c>
      <c r="H179" s="23"/>
      <c r="I179" s="4"/>
      <c r="J179" s="4"/>
      <c r="K179" s="22"/>
      <c r="L179" s="4"/>
      <c r="M179" s="6" t="str">
        <f t="shared" si="10"/>
        <v/>
      </c>
      <c r="N179" s="14" t="str">
        <f t="shared" si="11"/>
        <v/>
      </c>
      <c r="O179" s="14" t="str">
        <f t="shared" si="12"/>
        <v/>
      </c>
      <c r="P179" s="5" t="str">
        <f t="shared" si="13"/>
        <v>مخطط</v>
      </c>
      <c r="Q179" s="14">
        <f t="shared" si="14"/>
        <v>0</v>
      </c>
      <c r="R179" s="22"/>
    </row>
    <row r="180" spans="1:18" ht="18" x14ac:dyDescent="0.25">
      <c r="A180" s="17">
        <v>176</v>
      </c>
      <c r="B180" s="17" t="s">
        <v>1465</v>
      </c>
      <c r="C180" s="25" t="str">
        <f>IFERROR(INDEX(Mapping!$E:$E,MATCH(B180,Mapping!$B:$B,0)),"")</f>
        <v>استلام تنفيذ شبكة الصرف IR</v>
      </c>
      <c r="D180" s="17" t="s">
        <v>2485</v>
      </c>
      <c r="E180" s="17" t="s">
        <v>298</v>
      </c>
      <c r="F180" s="19" t="str">
        <f>IFERROR(INDEX(Mapping!$O:$O,MATCH(B180,Mapping!$B:$B,0)),"")</f>
        <v>IM-195</v>
      </c>
      <c r="G180" s="20">
        <f>IFERROR(INDEX(P6_Export!$C:$C,MATCH(B180,P6_Export!$A:$A,0)),"")</f>
        <v>46446.333333333343</v>
      </c>
      <c r="H180" s="23"/>
      <c r="I180" s="4"/>
      <c r="J180" s="4"/>
      <c r="K180" s="22"/>
      <c r="L180" s="4"/>
      <c r="M180" s="26" t="str">
        <f t="shared" si="10"/>
        <v/>
      </c>
      <c r="N180" s="17" t="str">
        <f t="shared" si="11"/>
        <v/>
      </c>
      <c r="O180" s="17" t="str">
        <f t="shared" si="12"/>
        <v/>
      </c>
      <c r="P180" s="18" t="str">
        <f t="shared" si="13"/>
        <v>مخطط</v>
      </c>
      <c r="Q180" s="17">
        <f t="shared" si="14"/>
        <v>0</v>
      </c>
      <c r="R180" s="22"/>
    </row>
    <row r="181" spans="1:18" ht="18" x14ac:dyDescent="0.25">
      <c r="A181" s="14">
        <v>177</v>
      </c>
      <c r="B181" s="14" t="s">
        <v>1474</v>
      </c>
      <c r="C181" s="24" t="str">
        <f>IFERROR(INDEX(Mapping!$E:$E,MATCH(B181,Mapping!$B:$B,0)),"")</f>
        <v>استلام غرف التفتيش IR</v>
      </c>
      <c r="D181" s="14" t="s">
        <v>2485</v>
      </c>
      <c r="E181" s="14" t="s">
        <v>298</v>
      </c>
      <c r="F181" s="15" t="str">
        <f>IFERROR(INDEX(Mapping!$O:$O,MATCH(B181,Mapping!$B:$B,0)),"")</f>
        <v>IM-196</v>
      </c>
      <c r="G181" s="16">
        <f>IFERROR(INDEX(P6_Export!$C:$C,MATCH(B181,P6_Export!$A:$A,0)),"")</f>
        <v>46454.333333333343</v>
      </c>
      <c r="H181" s="23"/>
      <c r="I181" s="4"/>
      <c r="J181" s="4"/>
      <c r="K181" s="22"/>
      <c r="L181" s="4"/>
      <c r="M181" s="6" t="str">
        <f t="shared" si="10"/>
        <v/>
      </c>
      <c r="N181" s="14" t="str">
        <f t="shared" si="11"/>
        <v/>
      </c>
      <c r="O181" s="14" t="str">
        <f t="shared" si="12"/>
        <v/>
      </c>
      <c r="P181" s="5" t="str">
        <f t="shared" si="13"/>
        <v>مخطط</v>
      </c>
      <c r="Q181" s="14">
        <f t="shared" si="14"/>
        <v>0</v>
      </c>
      <c r="R181" s="22"/>
    </row>
    <row r="182" spans="1:18" ht="18" x14ac:dyDescent="0.25">
      <c r="A182" s="17">
        <v>178</v>
      </c>
      <c r="B182" s="17" t="s">
        <v>1483</v>
      </c>
      <c r="C182" s="25" t="str">
        <f>IFERROR(INDEX(Mapping!$E:$E,MATCH(B182,Mapping!$B:$B,0)),"")</f>
        <v>اختبار مواسير الصرف الخارجية IR</v>
      </c>
      <c r="D182" s="17" t="s">
        <v>2485</v>
      </c>
      <c r="E182" s="17" t="s">
        <v>298</v>
      </c>
      <c r="F182" s="19" t="str">
        <f>IFERROR(INDEX(Mapping!$O:$O,MATCH(B182,Mapping!$B:$B,0)),"")</f>
        <v>IM-197</v>
      </c>
      <c r="G182" s="20">
        <f>IFERROR(INDEX(P6_Export!$C:$C,MATCH(B182,P6_Export!$A:$A,0)),"")</f>
        <v>46462.333333333343</v>
      </c>
      <c r="H182" s="23"/>
      <c r="I182" s="4"/>
      <c r="J182" s="4"/>
      <c r="K182" s="22"/>
      <c r="L182" s="4"/>
      <c r="M182" s="26" t="str">
        <f t="shared" si="10"/>
        <v/>
      </c>
      <c r="N182" s="17" t="str">
        <f t="shared" si="11"/>
        <v/>
      </c>
      <c r="O182" s="17" t="str">
        <f t="shared" si="12"/>
        <v/>
      </c>
      <c r="P182" s="18" t="str">
        <f t="shared" si="13"/>
        <v>مخطط</v>
      </c>
      <c r="Q182" s="17">
        <f t="shared" si="14"/>
        <v>0</v>
      </c>
      <c r="R182" s="22"/>
    </row>
    <row r="183" spans="1:18" ht="18" x14ac:dyDescent="0.25">
      <c r="A183" s="14">
        <v>179</v>
      </c>
      <c r="B183" s="14" t="s">
        <v>1492</v>
      </c>
      <c r="C183" s="24" t="str">
        <f>IFERROR(INDEX(Mapping!$E:$E,MATCH(B183,Mapping!$B:$B,0)),"")</f>
        <v>استلام الردم على مواسير الصرف IR</v>
      </c>
      <c r="D183" s="14" t="s">
        <v>2485</v>
      </c>
      <c r="E183" s="14" t="s">
        <v>298</v>
      </c>
      <c r="F183" s="15" t="str">
        <f>IFERROR(INDEX(Mapping!$O:$O,MATCH(B183,Mapping!$B:$B,0)),"")</f>
        <v>IM-198</v>
      </c>
      <c r="G183" s="16">
        <f>IFERROR(INDEX(P6_Export!$C:$C,MATCH(B183,P6_Export!$A:$A,0)),"")</f>
        <v>46467.333333333343</v>
      </c>
      <c r="H183" s="23"/>
      <c r="I183" s="4"/>
      <c r="J183" s="4"/>
      <c r="K183" s="22"/>
      <c r="L183" s="4"/>
      <c r="M183" s="6" t="str">
        <f t="shared" si="10"/>
        <v/>
      </c>
      <c r="N183" s="14" t="str">
        <f t="shared" si="11"/>
        <v/>
      </c>
      <c r="O183" s="14" t="str">
        <f t="shared" si="12"/>
        <v/>
      </c>
      <c r="P183" s="5" t="str">
        <f t="shared" si="13"/>
        <v>مخطط</v>
      </c>
      <c r="Q183" s="14">
        <f t="shared" si="14"/>
        <v>0</v>
      </c>
      <c r="R183" s="22"/>
    </row>
    <row r="184" spans="1:18" ht="18" x14ac:dyDescent="0.25">
      <c r="A184" s="17">
        <v>180</v>
      </c>
      <c r="B184" s="17" t="s">
        <v>1500</v>
      </c>
      <c r="C184" s="25" t="str">
        <f>IFERROR(INDEX(Mapping!$E:$E,MATCH(B184,Mapping!$B:$B,0)),"")</f>
        <v>استلام مواسير التغذية والحريق بالموقع IR</v>
      </c>
      <c r="D184" s="17" t="s">
        <v>2485</v>
      </c>
      <c r="E184" s="17" t="s">
        <v>298</v>
      </c>
      <c r="F184" s="19" t="str">
        <f>IFERROR(INDEX(Mapping!$O:$O,MATCH(B184,Mapping!$B:$B,0)),"")</f>
        <v>IM-200</v>
      </c>
      <c r="G184" s="20">
        <f>IFERROR(INDEX(P6_Export!$C:$C,MATCH(B184,P6_Export!$A:$A,0)),"")</f>
        <v>46474.333333333343</v>
      </c>
      <c r="H184" s="23"/>
      <c r="I184" s="4"/>
      <c r="J184" s="4"/>
      <c r="K184" s="22"/>
      <c r="L184" s="4"/>
      <c r="M184" s="26" t="str">
        <f t="shared" si="10"/>
        <v/>
      </c>
      <c r="N184" s="17" t="str">
        <f t="shared" si="11"/>
        <v/>
      </c>
      <c r="O184" s="17" t="str">
        <f t="shared" si="12"/>
        <v/>
      </c>
      <c r="P184" s="18" t="str">
        <f t="shared" si="13"/>
        <v>مخطط</v>
      </c>
      <c r="Q184" s="17">
        <f t="shared" si="14"/>
        <v>0</v>
      </c>
      <c r="R184" s="22"/>
    </row>
    <row r="185" spans="1:18" ht="18" x14ac:dyDescent="0.25">
      <c r="A185" s="14">
        <v>181</v>
      </c>
      <c r="B185" s="14" t="s">
        <v>1511</v>
      </c>
      <c r="C185" s="24" t="str">
        <f>IFERROR(INDEX(Mapping!$E:$E,MATCH(B185,Mapping!$B:$B,0)),"")</f>
        <v>استلام الكابلات المدفونة IR</v>
      </c>
      <c r="D185" s="14" t="s">
        <v>2485</v>
      </c>
      <c r="E185" s="14" t="s">
        <v>438</v>
      </c>
      <c r="F185" s="15" t="str">
        <f>IFERROR(INDEX(Mapping!$O:$O,MATCH(B185,Mapping!$B:$B,0)),"")</f>
        <v>IM-212</v>
      </c>
      <c r="G185" s="16">
        <f>IFERROR(INDEX(P6_Export!$C:$C,MATCH(B185,P6_Export!$A:$A,0)),"")</f>
        <v>46474.333333333343</v>
      </c>
      <c r="H185" s="23"/>
      <c r="I185" s="4"/>
      <c r="J185" s="4"/>
      <c r="K185" s="22"/>
      <c r="L185" s="4"/>
      <c r="M185" s="6" t="str">
        <f t="shared" si="10"/>
        <v/>
      </c>
      <c r="N185" s="14" t="str">
        <f t="shared" si="11"/>
        <v/>
      </c>
      <c r="O185" s="14" t="str">
        <f t="shared" si="12"/>
        <v/>
      </c>
      <c r="P185" s="5" t="str">
        <f t="shared" si="13"/>
        <v>مخطط</v>
      </c>
      <c r="Q185" s="14">
        <f t="shared" si="14"/>
        <v>0</v>
      </c>
      <c r="R185" s="22"/>
    </row>
    <row r="186" spans="1:18" ht="18" x14ac:dyDescent="0.25">
      <c r="A186" s="17">
        <v>182</v>
      </c>
      <c r="B186" s="17" t="s">
        <v>1522</v>
      </c>
      <c r="C186" s="25" t="str">
        <f>IFERROR(INDEX(Mapping!$E:$E,MATCH(B186,Mapping!$B:$B,0)),"")</f>
        <v>استلام المحول والتغذية الرئيسية IR</v>
      </c>
      <c r="D186" s="17" t="s">
        <v>2485</v>
      </c>
      <c r="E186" s="17" t="s">
        <v>438</v>
      </c>
      <c r="F186" s="19" t="str">
        <f>IFERROR(INDEX(Mapping!$O:$O,MATCH(B186,Mapping!$B:$B,0)),"")</f>
        <v>IM-217</v>
      </c>
      <c r="G186" s="20">
        <f>IFERROR(INDEX(P6_Export!$C:$C,MATCH(B186,P6_Export!$A:$A,0)),"")</f>
        <v>46481.333333333343</v>
      </c>
      <c r="H186" s="23"/>
      <c r="I186" s="4"/>
      <c r="J186" s="4"/>
      <c r="K186" s="22"/>
      <c r="L186" s="4"/>
      <c r="M186" s="26" t="str">
        <f t="shared" si="10"/>
        <v/>
      </c>
      <c r="N186" s="17" t="str">
        <f t="shared" si="11"/>
        <v/>
      </c>
      <c r="O186" s="17" t="str">
        <f t="shared" si="12"/>
        <v/>
      </c>
      <c r="P186" s="18" t="str">
        <f t="shared" si="13"/>
        <v>مخطط</v>
      </c>
      <c r="Q186" s="17">
        <f t="shared" si="14"/>
        <v>0</v>
      </c>
      <c r="R186" s="22"/>
    </row>
    <row r="187" spans="1:18" ht="18" x14ac:dyDescent="0.25">
      <c r="A187" s="14">
        <v>183</v>
      </c>
      <c r="B187" s="14" t="s">
        <v>1531</v>
      </c>
      <c r="C187" s="24" t="str">
        <f>IFERROR(INDEX(Mapping!$E:$E,MATCH(B187,Mapping!$B:$B,0)),"")</f>
        <v>استلام أعمدة الإنارة IR</v>
      </c>
      <c r="D187" s="14" t="s">
        <v>2485</v>
      </c>
      <c r="E187" s="14" t="s">
        <v>438</v>
      </c>
      <c r="F187" s="15" t="str">
        <f>IFERROR(INDEX(Mapping!$O:$O,MATCH(B187,Mapping!$B:$B,0)),"")</f>
        <v>IM-215</v>
      </c>
      <c r="G187" s="16">
        <f>IFERROR(INDEX(P6_Export!$C:$C,MATCH(B187,P6_Export!$A:$A,0)),"")</f>
        <v>46478.333333333343</v>
      </c>
      <c r="H187" s="23"/>
      <c r="I187" s="4"/>
      <c r="J187" s="4"/>
      <c r="K187" s="22"/>
      <c r="L187" s="4"/>
      <c r="M187" s="6" t="str">
        <f t="shared" si="10"/>
        <v/>
      </c>
      <c r="N187" s="14" t="str">
        <f t="shared" si="11"/>
        <v/>
      </c>
      <c r="O187" s="14" t="str">
        <f t="shared" si="12"/>
        <v/>
      </c>
      <c r="P187" s="5" t="str">
        <f t="shared" si="13"/>
        <v>مخطط</v>
      </c>
      <c r="Q187" s="14">
        <f t="shared" si="14"/>
        <v>0</v>
      </c>
      <c r="R187" s="22"/>
    </row>
    <row r="188" spans="1:18" ht="18" x14ac:dyDescent="0.25">
      <c r="A188" s="17">
        <v>184</v>
      </c>
      <c r="B188" s="17" t="s">
        <v>1540</v>
      </c>
      <c r="C188" s="25" t="str">
        <f>IFERROR(INDEX(Mapping!$E:$E,MATCH(B188,Mapping!$B:$B,0)),"")</f>
        <v>استلام البردورات IR</v>
      </c>
      <c r="D188" s="17" t="s">
        <v>2485</v>
      </c>
      <c r="E188" s="17" t="s">
        <v>1543</v>
      </c>
      <c r="F188" s="19" t="str">
        <f>IFERROR(INDEX(Mapping!$O:$O,MATCH(B188,Mapping!$B:$B,0)),"")</f>
        <v>IM-103</v>
      </c>
      <c r="G188" s="20">
        <f>IFERROR(INDEX(P6_Export!$C:$C,MATCH(B188,P6_Export!$A:$A,0)),"")</f>
        <v>46480.333333333343</v>
      </c>
      <c r="H188" s="23"/>
      <c r="I188" s="4"/>
      <c r="J188" s="4"/>
      <c r="K188" s="22"/>
      <c r="L188" s="4"/>
      <c r="M188" s="26" t="str">
        <f t="shared" si="10"/>
        <v/>
      </c>
      <c r="N188" s="17" t="str">
        <f t="shared" si="11"/>
        <v/>
      </c>
      <c r="O188" s="17" t="str">
        <f t="shared" si="12"/>
        <v/>
      </c>
      <c r="P188" s="18" t="str">
        <f t="shared" si="13"/>
        <v>مخطط</v>
      </c>
      <c r="Q188" s="17">
        <f t="shared" si="14"/>
        <v>0</v>
      </c>
      <c r="R188" s="22"/>
    </row>
    <row r="189" spans="1:18" ht="18" x14ac:dyDescent="0.25">
      <c r="A189" s="14">
        <v>185</v>
      </c>
      <c r="B189" s="14" t="s">
        <v>1551</v>
      </c>
      <c r="C189" s="24" t="str">
        <f>IFERROR(INDEX(Mapping!$E:$E,MATCH(B189,Mapping!$B:$B,0)),"")</f>
        <v>استلام الإنترلوك IR</v>
      </c>
      <c r="D189" s="14" t="s">
        <v>2485</v>
      </c>
      <c r="E189" s="14" t="s">
        <v>1543</v>
      </c>
      <c r="F189" s="15" t="str">
        <f>IFERROR(INDEX(Mapping!$O:$O,MATCH(B189,Mapping!$B:$B,0)),"")</f>
        <v>IM-104</v>
      </c>
      <c r="G189" s="16">
        <f>IFERROR(INDEX(P6_Export!$C:$C,MATCH(B189,P6_Export!$A:$A,0)),"")</f>
        <v>46490.333333333343</v>
      </c>
      <c r="H189" s="23"/>
      <c r="I189" s="4"/>
      <c r="J189" s="4"/>
      <c r="K189" s="22"/>
      <c r="L189" s="4"/>
      <c r="M189" s="6" t="str">
        <f t="shared" si="10"/>
        <v/>
      </c>
      <c r="N189" s="14" t="str">
        <f t="shared" si="11"/>
        <v/>
      </c>
      <c r="O189" s="14" t="str">
        <f t="shared" si="12"/>
        <v/>
      </c>
      <c r="P189" s="5" t="str">
        <f t="shared" si="13"/>
        <v>مخطط</v>
      </c>
      <c r="Q189" s="14">
        <f t="shared" si="14"/>
        <v>0</v>
      </c>
      <c r="R189" s="22"/>
    </row>
    <row r="190" spans="1:18" ht="18" x14ac:dyDescent="0.25">
      <c r="A190" s="17">
        <v>186</v>
      </c>
      <c r="B190" s="17" t="s">
        <v>1560</v>
      </c>
      <c r="C190" s="25" t="str">
        <f>IFERROR(INDEX(Mapping!$E:$E,MATCH(B190,Mapping!$B:$B,0)),"")</f>
        <v>استلام الخرسانة المطبوعة IR</v>
      </c>
      <c r="D190" s="17" t="s">
        <v>2485</v>
      </c>
      <c r="E190" s="17" t="s">
        <v>1543</v>
      </c>
      <c r="F190" s="19" t="str">
        <f>IFERROR(INDEX(Mapping!$O:$O,MATCH(B190,Mapping!$B:$B,0)),"")</f>
        <v>IM-105</v>
      </c>
      <c r="G190" s="20">
        <f>IFERROR(INDEX(P6_Export!$C:$C,MATCH(B190,P6_Export!$A:$A,0)),"")</f>
        <v>46485.333333333343</v>
      </c>
      <c r="H190" s="23"/>
      <c r="I190" s="4"/>
      <c r="J190" s="4"/>
      <c r="K190" s="22"/>
      <c r="L190" s="4"/>
      <c r="M190" s="26" t="str">
        <f t="shared" si="10"/>
        <v/>
      </c>
      <c r="N190" s="17" t="str">
        <f t="shared" si="11"/>
        <v/>
      </c>
      <c r="O190" s="17" t="str">
        <f t="shared" si="12"/>
        <v/>
      </c>
      <c r="P190" s="18" t="str">
        <f t="shared" si="13"/>
        <v>مخطط</v>
      </c>
      <c r="Q190" s="17">
        <f t="shared" si="14"/>
        <v>0</v>
      </c>
      <c r="R190" s="22"/>
    </row>
    <row r="191" spans="1:18" ht="18" x14ac:dyDescent="0.25">
      <c r="A191" s="14">
        <v>187</v>
      </c>
      <c r="B191" s="14" t="s">
        <v>1569</v>
      </c>
      <c r="C191" s="24" t="str">
        <f>IFERROR(INDEX(Mapping!$E:$E,MATCH(B191,Mapping!$B:$B,0)),"")</f>
        <v>استلام تكسيات الواجهات IR</v>
      </c>
      <c r="D191" s="14" t="s">
        <v>2485</v>
      </c>
      <c r="E191" s="14" t="s">
        <v>856</v>
      </c>
      <c r="F191" s="15" t="str">
        <f>IFERROR(INDEX(Mapping!$O:$O,MATCH(B191,Mapping!$B:$B,0)),"")</f>
        <v>IM-147</v>
      </c>
      <c r="G191" s="16">
        <f>IFERROR(INDEX(P6_Export!$C:$C,MATCH(B191,P6_Export!$A:$A,0)),"")</f>
        <v>46662.333333333343</v>
      </c>
      <c r="H191" s="23"/>
      <c r="I191" s="4"/>
      <c r="J191" s="4"/>
      <c r="K191" s="22"/>
      <c r="L191" s="4"/>
      <c r="M191" s="6" t="str">
        <f t="shared" si="10"/>
        <v/>
      </c>
      <c r="N191" s="14" t="str">
        <f t="shared" si="11"/>
        <v/>
      </c>
      <c r="O191" s="14" t="str">
        <f t="shared" si="12"/>
        <v/>
      </c>
      <c r="P191" s="5" t="str">
        <f t="shared" si="13"/>
        <v>مخطط</v>
      </c>
      <c r="Q191" s="14">
        <f t="shared" si="14"/>
        <v>0</v>
      </c>
      <c r="R191" s="22"/>
    </row>
    <row r="192" spans="1:18" ht="18" x14ac:dyDescent="0.25">
      <c r="A192" s="17">
        <v>188</v>
      </c>
      <c r="B192" s="17" t="s">
        <v>1580</v>
      </c>
      <c r="C192" s="25" t="str">
        <f>IFERROR(INDEX(Mapping!$E:$E,MATCH(B192,Mapping!$B:$B,0)),"")</f>
        <v>استلام بياض الواجهات والحجر الصناعي IR</v>
      </c>
      <c r="D192" s="17" t="s">
        <v>2485</v>
      </c>
      <c r="E192" s="17" t="s">
        <v>796</v>
      </c>
      <c r="F192" s="19" t="str">
        <f>IFERROR(INDEX(Mapping!$O:$O,MATCH(B192,Mapping!$B:$B,0)),"")</f>
        <v>IM-125</v>
      </c>
      <c r="G192" s="20">
        <f>IFERROR(INDEX(P6_Export!$C:$C,MATCH(B192,P6_Export!$A:$A,0)),"")</f>
        <v>46649.333333333343</v>
      </c>
      <c r="H192" s="23"/>
      <c r="I192" s="4"/>
      <c r="J192" s="4"/>
      <c r="K192" s="22"/>
      <c r="L192" s="4"/>
      <c r="M192" s="26" t="str">
        <f t="shared" si="10"/>
        <v/>
      </c>
      <c r="N192" s="17" t="str">
        <f t="shared" si="11"/>
        <v/>
      </c>
      <c r="O192" s="17" t="str">
        <f t="shared" si="12"/>
        <v/>
      </c>
      <c r="P192" s="18" t="str">
        <f t="shared" si="13"/>
        <v>مخطط</v>
      </c>
      <c r="Q192" s="17">
        <f t="shared" si="14"/>
        <v>0</v>
      </c>
      <c r="R192" s="22"/>
    </row>
    <row r="193" spans="1:18" ht="18" x14ac:dyDescent="0.25">
      <c r="A193" s="14">
        <v>189</v>
      </c>
      <c r="B193" s="14" t="s">
        <v>1589</v>
      </c>
      <c r="C193" s="24" t="str">
        <f>IFERROR(INDEX(Mapping!$E:$E,MATCH(B193,Mapping!$B:$B,0)),"")</f>
        <v>استلام الحوائط الساترية الزجاجية IR</v>
      </c>
      <c r="D193" s="14" t="s">
        <v>2485</v>
      </c>
      <c r="E193" s="14" t="s">
        <v>879</v>
      </c>
      <c r="F193" s="15" t="str">
        <f>IFERROR(INDEX(Mapping!$O:$O,MATCH(B193,Mapping!$B:$B,0)),"")</f>
        <v>IM-173</v>
      </c>
      <c r="G193" s="16">
        <f>IFERROR(INDEX(P6_Export!$C:$C,MATCH(B193,P6_Export!$A:$A,0)),"")</f>
        <v>46672.333333333343</v>
      </c>
      <c r="H193" s="23"/>
      <c r="I193" s="4"/>
      <c r="J193" s="4"/>
      <c r="K193" s="22"/>
      <c r="L193" s="4"/>
      <c r="M193" s="6" t="str">
        <f t="shared" si="10"/>
        <v/>
      </c>
      <c r="N193" s="14" t="str">
        <f t="shared" si="11"/>
        <v/>
      </c>
      <c r="O193" s="14" t="str">
        <f t="shared" si="12"/>
        <v/>
      </c>
      <c r="P193" s="5" t="str">
        <f t="shared" si="13"/>
        <v>مخطط</v>
      </c>
      <c r="Q193" s="14">
        <f t="shared" si="14"/>
        <v>0</v>
      </c>
      <c r="R193" s="22"/>
    </row>
    <row r="194" spans="1:18" ht="18" x14ac:dyDescent="0.25">
      <c r="A194" s="17">
        <v>190</v>
      </c>
      <c r="B194" s="17" t="s">
        <v>1596</v>
      </c>
      <c r="C194" s="25" t="str">
        <f>IFERROR(INDEX(Mapping!$E:$E,MATCH(B194,Mapping!$B:$B,0)),"")</f>
        <v>استلام درابزين السلم IR</v>
      </c>
      <c r="D194" s="17" t="s">
        <v>2485</v>
      </c>
      <c r="E194" s="17" t="s">
        <v>879</v>
      </c>
      <c r="F194" s="19" t="str">
        <f>IFERROR(INDEX(Mapping!$O:$O,MATCH(B194,Mapping!$B:$B,0)),"")</f>
        <v>IM-170</v>
      </c>
      <c r="G194" s="20">
        <f>IFERROR(INDEX(P6_Export!$C:$C,MATCH(B194,P6_Export!$A:$A,0)),"")</f>
        <v>46683.333333333343</v>
      </c>
      <c r="H194" s="23"/>
      <c r="I194" s="4"/>
      <c r="J194" s="4"/>
      <c r="K194" s="22"/>
      <c r="L194" s="4"/>
      <c r="M194" s="26" t="str">
        <f t="shared" si="10"/>
        <v/>
      </c>
      <c r="N194" s="17" t="str">
        <f t="shared" si="11"/>
        <v/>
      </c>
      <c r="O194" s="17" t="str">
        <f t="shared" si="12"/>
        <v/>
      </c>
      <c r="P194" s="18" t="str">
        <f t="shared" si="13"/>
        <v>مخطط</v>
      </c>
      <c r="Q194" s="17">
        <f t="shared" si="14"/>
        <v>0</v>
      </c>
      <c r="R194" s="22"/>
    </row>
    <row r="195" spans="1:18" ht="18" x14ac:dyDescent="0.25">
      <c r="A195" s="14">
        <v>191</v>
      </c>
      <c r="B195" s="14" t="s">
        <v>1605</v>
      </c>
      <c r="C195" s="24" t="str">
        <f>IFERROR(INDEX(Mapping!$E:$E,MATCH(B195,Mapping!$B:$B,0)),"")</f>
        <v>الاستلام الابتدائي للأعمال الميكانيكية والتكييف IR</v>
      </c>
      <c r="D195" s="14" t="s">
        <v>2479</v>
      </c>
      <c r="E195" s="14" t="s">
        <v>1610</v>
      </c>
      <c r="F195" s="15" t="str">
        <f>IFERROR(INDEX(Mapping!$O:$O,MATCH(B195,Mapping!$B:$B,0)),"")</f>
        <v>IM-250</v>
      </c>
      <c r="G195" s="16">
        <f>IFERROR(INDEX(P6_Export!$C:$C,MATCH(B195,P6_Export!$A:$A,0)),"")</f>
        <v>46709.333333333343</v>
      </c>
      <c r="H195" s="23"/>
      <c r="I195" s="4"/>
      <c r="J195" s="4"/>
      <c r="K195" s="22"/>
      <c r="L195" s="4"/>
      <c r="M195" s="6" t="str">
        <f t="shared" si="10"/>
        <v/>
      </c>
      <c r="N195" s="14" t="str">
        <f t="shared" si="11"/>
        <v/>
      </c>
      <c r="O195" s="14" t="str">
        <f t="shared" si="12"/>
        <v/>
      </c>
      <c r="P195" s="5" t="str">
        <f t="shared" si="13"/>
        <v>مخطط</v>
      </c>
      <c r="Q195" s="14">
        <f t="shared" si="14"/>
        <v>0</v>
      </c>
      <c r="R195" s="22"/>
    </row>
    <row r="196" spans="1:18" ht="18" x14ac:dyDescent="0.25">
      <c r="A196" s="17">
        <v>192</v>
      </c>
      <c r="B196" s="17" t="s">
        <v>1618</v>
      </c>
      <c r="C196" s="25" t="str">
        <f>IFERROR(INDEX(Mapping!$E:$E,MATCH(B196,Mapping!$B:$B,0)),"")</f>
        <v>الاستلام الابتدائي لشبكة الحريق IR</v>
      </c>
      <c r="D196" s="17" t="s">
        <v>2479</v>
      </c>
      <c r="E196" s="17" t="s">
        <v>1610</v>
      </c>
      <c r="F196" s="19" t="str">
        <f>IFERROR(INDEX(Mapping!$O:$O,MATCH(B196,Mapping!$B:$B,0)),"")</f>
        <v>IM-251</v>
      </c>
      <c r="G196" s="20">
        <f>IFERROR(INDEX(P6_Export!$C:$C,MATCH(B196,P6_Export!$A:$A,0)),"")</f>
        <v>46709.333333333343</v>
      </c>
      <c r="H196" s="23"/>
      <c r="I196" s="4"/>
      <c r="J196" s="4"/>
      <c r="K196" s="22"/>
      <c r="L196" s="4"/>
      <c r="M196" s="26" t="str">
        <f t="shared" si="10"/>
        <v/>
      </c>
      <c r="N196" s="17" t="str">
        <f t="shared" si="11"/>
        <v/>
      </c>
      <c r="O196" s="17" t="str">
        <f t="shared" si="12"/>
        <v/>
      </c>
      <c r="P196" s="18" t="str">
        <f t="shared" si="13"/>
        <v>مخطط</v>
      </c>
      <c r="Q196" s="17">
        <f t="shared" si="14"/>
        <v>0</v>
      </c>
      <c r="R196" s="22"/>
    </row>
    <row r="197" spans="1:18" ht="18" x14ac:dyDescent="0.25">
      <c r="A197" s="14">
        <v>193</v>
      </c>
      <c r="B197" s="14" t="s">
        <v>1625</v>
      </c>
      <c r="C197" s="24" t="str">
        <f>IFERROR(INDEX(Mapping!$E:$E,MATCH(B197,Mapping!$B:$B,0)),"")</f>
        <v>الاستلام الابتدائي للأعمال الصحية IR</v>
      </c>
      <c r="D197" s="14" t="s">
        <v>2479</v>
      </c>
      <c r="E197" s="14" t="s">
        <v>1610</v>
      </c>
      <c r="F197" s="15" t="str">
        <f>IFERROR(INDEX(Mapping!$O:$O,MATCH(B197,Mapping!$B:$B,0)),"")</f>
        <v>IM-252</v>
      </c>
      <c r="G197" s="16">
        <f>IFERROR(INDEX(P6_Export!$C:$C,MATCH(B197,P6_Export!$A:$A,0)),"")</f>
        <v>46709.333333333343</v>
      </c>
      <c r="H197" s="23"/>
      <c r="I197" s="4"/>
      <c r="J197" s="4"/>
      <c r="K197" s="22"/>
      <c r="L197" s="4"/>
      <c r="M197" s="6" t="str">
        <f t="shared" ref="M197:M215" si="15">IF(L197&lt;&gt;"",L197,IF(J197&lt;&gt;"",J197,""))</f>
        <v/>
      </c>
      <c r="N197" s="14" t="str">
        <f t="shared" ref="N197:N215" si="16">IF(OR(G197="",M197=""),"",IF(M197&gt;=G197,NETWORKDAYS.INTL(G197,M197,16,Hols)-1,-(NETWORKDAYS.INTL(M197,G197,16,Hols)-1)))</f>
        <v/>
      </c>
      <c r="O197" s="14" t="str">
        <f t="shared" ref="O197:O215" si="17">IF(OR(G197="",M197=""),"",INT(M197)-INT(G197))</f>
        <v/>
      </c>
      <c r="P197" s="5" t="str">
        <f t="shared" ref="P197:P215" si="18">IF(M197&lt;&gt;"",IF(AND(K197="مرفوض",L197=""),"مرفوض بانتظار إعادة الفحص","معتمد"),IF(G197="","",IF(INT(G197)&lt;DataDate,"متأخر","مخطط")))</f>
        <v>مخطط</v>
      </c>
      <c r="Q197" s="14">
        <f t="shared" ref="Q197:Q215" si="19">IF(AND(M197="",G197&lt;&gt;""),IF(INT(G197)&lt;DataDate,NETWORKDAYS.INTL(G197,DataDate,16,Hols)-1,0),0)</f>
        <v>0</v>
      </c>
      <c r="R197" s="22"/>
    </row>
    <row r="198" spans="1:18" ht="18" x14ac:dyDescent="0.25">
      <c r="A198" s="17">
        <v>194</v>
      </c>
      <c r="B198" s="17" t="s">
        <v>1631</v>
      </c>
      <c r="C198" s="25" t="str">
        <f>IFERROR(INDEX(Mapping!$E:$E,MATCH(B198,Mapping!$B:$B,0)),"")</f>
        <v>الاستلام الابتدائي للأعمال الكهربائية IR</v>
      </c>
      <c r="D198" s="17" t="s">
        <v>2479</v>
      </c>
      <c r="E198" s="17" t="s">
        <v>1610</v>
      </c>
      <c r="F198" s="19" t="str">
        <f>IFERROR(INDEX(Mapping!$O:$O,MATCH(B198,Mapping!$B:$B,0)),"")</f>
        <v>IM-253</v>
      </c>
      <c r="G198" s="20">
        <f>IFERROR(INDEX(P6_Export!$C:$C,MATCH(B198,P6_Export!$A:$A,0)),"")</f>
        <v>46709.333333333343</v>
      </c>
      <c r="H198" s="23"/>
      <c r="I198" s="4"/>
      <c r="J198" s="4"/>
      <c r="K198" s="22"/>
      <c r="L198" s="4"/>
      <c r="M198" s="26" t="str">
        <f t="shared" si="15"/>
        <v/>
      </c>
      <c r="N198" s="17" t="str">
        <f t="shared" si="16"/>
        <v/>
      </c>
      <c r="O198" s="17" t="str">
        <f t="shared" si="17"/>
        <v/>
      </c>
      <c r="P198" s="18" t="str">
        <f t="shared" si="18"/>
        <v>مخطط</v>
      </c>
      <c r="Q198" s="17">
        <f t="shared" si="19"/>
        <v>0</v>
      </c>
      <c r="R198" s="22"/>
    </row>
    <row r="199" spans="1:18" ht="18" x14ac:dyDescent="0.25">
      <c r="A199" s="14">
        <v>195</v>
      </c>
      <c r="B199" s="14" t="s">
        <v>1638</v>
      </c>
      <c r="C199" s="24" t="str">
        <f>IFERROR(INDEX(Mapping!$E:$E,MATCH(B199,Mapping!$B:$B,0)),"")</f>
        <v>الاستلام الابتدائي لنظام إنذار الحريق IR</v>
      </c>
      <c r="D199" s="14" t="s">
        <v>2479</v>
      </c>
      <c r="E199" s="14" t="s">
        <v>1610</v>
      </c>
      <c r="F199" s="15" t="str">
        <f>IFERROR(INDEX(Mapping!$O:$O,MATCH(B199,Mapping!$B:$B,0)),"")</f>
        <v>IM-254</v>
      </c>
      <c r="G199" s="16">
        <f>IFERROR(INDEX(P6_Export!$C:$C,MATCH(B199,P6_Export!$A:$A,0)),"")</f>
        <v>46709.333333333343</v>
      </c>
      <c r="H199" s="23"/>
      <c r="I199" s="4"/>
      <c r="J199" s="4"/>
      <c r="K199" s="22"/>
      <c r="L199" s="4"/>
      <c r="M199" s="6" t="str">
        <f t="shared" si="15"/>
        <v/>
      </c>
      <c r="N199" s="14" t="str">
        <f t="shared" si="16"/>
        <v/>
      </c>
      <c r="O199" s="14" t="str">
        <f t="shared" si="17"/>
        <v/>
      </c>
      <c r="P199" s="5" t="str">
        <f t="shared" si="18"/>
        <v>مخطط</v>
      </c>
      <c r="Q199" s="14">
        <f t="shared" si="19"/>
        <v>0</v>
      </c>
      <c r="R199" s="22"/>
    </row>
    <row r="200" spans="1:18" ht="18" x14ac:dyDescent="0.25">
      <c r="A200" s="17">
        <v>196</v>
      </c>
      <c r="B200" s="17" t="s">
        <v>1645</v>
      </c>
      <c r="C200" s="25" t="str">
        <f>IFERROR(INDEX(Mapping!$E:$E,MATCH(B200,Mapping!$B:$B,0)),"")</f>
        <v>الاستلام الابتدائي للنظام الصوتي IR</v>
      </c>
      <c r="D200" s="17" t="s">
        <v>2479</v>
      </c>
      <c r="E200" s="17" t="s">
        <v>1610</v>
      </c>
      <c r="F200" s="19" t="str">
        <f>IFERROR(INDEX(Mapping!$O:$O,MATCH(B200,Mapping!$B:$B,0)),"")</f>
        <v>IM-259</v>
      </c>
      <c r="G200" s="20">
        <f>IFERROR(INDEX(P6_Export!$C:$C,MATCH(B200,P6_Export!$A:$A,0)),"")</f>
        <v>46709.333333333343</v>
      </c>
      <c r="H200" s="23"/>
      <c r="I200" s="4"/>
      <c r="J200" s="4"/>
      <c r="K200" s="22"/>
      <c r="L200" s="4"/>
      <c r="M200" s="26" t="str">
        <f t="shared" si="15"/>
        <v/>
      </c>
      <c r="N200" s="17" t="str">
        <f t="shared" si="16"/>
        <v/>
      </c>
      <c r="O200" s="17" t="str">
        <f t="shared" si="17"/>
        <v/>
      </c>
      <c r="P200" s="18" t="str">
        <f t="shared" si="18"/>
        <v>مخطط</v>
      </c>
      <c r="Q200" s="17">
        <f t="shared" si="19"/>
        <v>0</v>
      </c>
      <c r="R200" s="22"/>
    </row>
    <row r="201" spans="1:18" ht="18" x14ac:dyDescent="0.25">
      <c r="A201" s="14">
        <v>197</v>
      </c>
      <c r="B201" s="14" t="s">
        <v>1651</v>
      </c>
      <c r="C201" s="24" t="str">
        <f>IFERROR(INDEX(Mapping!$E:$E,MATCH(B201,Mapping!$B:$B,0)),"")</f>
        <v>الاستلام الابتدائي للأعمال المعمارية IR</v>
      </c>
      <c r="D201" s="14" t="s">
        <v>2479</v>
      </c>
      <c r="E201" s="14" t="s">
        <v>1610</v>
      </c>
      <c r="F201" s="15" t="str">
        <f>IFERROR(INDEX(Mapping!$O:$O,MATCH(B201,Mapping!$B:$B,0)),"")</f>
        <v>IM-249</v>
      </c>
      <c r="G201" s="16">
        <f>IFERROR(INDEX(P6_Export!$C:$C,MATCH(B201,P6_Export!$A:$A,0)),"")</f>
        <v>46705.333333333343</v>
      </c>
      <c r="H201" s="23"/>
      <c r="I201" s="4"/>
      <c r="J201" s="4"/>
      <c r="K201" s="22"/>
      <c r="L201" s="4"/>
      <c r="M201" s="6" t="str">
        <f t="shared" si="15"/>
        <v/>
      </c>
      <c r="N201" s="14" t="str">
        <f t="shared" si="16"/>
        <v/>
      </c>
      <c r="O201" s="14" t="str">
        <f t="shared" si="17"/>
        <v/>
      </c>
      <c r="P201" s="5" t="str">
        <f t="shared" si="18"/>
        <v>مخطط</v>
      </c>
      <c r="Q201" s="14">
        <f t="shared" si="19"/>
        <v>0</v>
      </c>
      <c r="R201" s="22"/>
    </row>
    <row r="202" spans="1:18" ht="18" x14ac:dyDescent="0.25">
      <c r="A202" s="17">
        <v>198</v>
      </c>
      <c r="B202" s="17" t="s">
        <v>1658</v>
      </c>
      <c r="C202" s="25" t="str">
        <f>IFERROR(INDEX(Mapping!$E:$E,MATCH(B202,Mapping!$B:$B,0)),"")</f>
        <v>لجنة الاستلام الابتدائي IR</v>
      </c>
      <c r="D202" s="17" t="s">
        <v>2479</v>
      </c>
      <c r="E202" s="17" t="s">
        <v>1610</v>
      </c>
      <c r="F202" s="19" t="str">
        <f>IFERROR(INDEX(Mapping!$O:$O,MATCH(B202,Mapping!$B:$B,0)),"")</f>
        <v>IM-248</v>
      </c>
      <c r="G202" s="20">
        <f>IFERROR(INDEX(P6_Export!$C:$C,MATCH(B202,P6_Export!$A:$A,0)),"")</f>
        <v>46716.333333333343</v>
      </c>
      <c r="H202" s="23"/>
      <c r="I202" s="4"/>
      <c r="J202" s="4"/>
      <c r="K202" s="22"/>
      <c r="L202" s="4"/>
      <c r="M202" s="26" t="str">
        <f t="shared" si="15"/>
        <v/>
      </c>
      <c r="N202" s="17" t="str">
        <f t="shared" si="16"/>
        <v/>
      </c>
      <c r="O202" s="17" t="str">
        <f t="shared" si="17"/>
        <v/>
      </c>
      <c r="P202" s="18" t="str">
        <f t="shared" si="18"/>
        <v>مخطط</v>
      </c>
      <c r="Q202" s="17">
        <f t="shared" si="19"/>
        <v>0</v>
      </c>
      <c r="R202" s="22"/>
    </row>
    <row r="203" spans="1:18" ht="18" x14ac:dyDescent="0.25">
      <c r="A203" s="14">
        <v>199</v>
      </c>
      <c r="B203" s="14" t="s">
        <v>1667</v>
      </c>
      <c r="C203" s="24" t="str">
        <f>IFERROR(INDEX(Mapping!$E:$E,MATCH(B203,Mapping!$B:$B,0)),"")</f>
        <v>لجنة الاستلام النهائي IR</v>
      </c>
      <c r="D203" s="14" t="s">
        <v>2479</v>
      </c>
      <c r="E203" s="14" t="s">
        <v>1610</v>
      </c>
      <c r="F203" s="15" t="str">
        <f>IFERROR(INDEX(Mapping!$O:$O,MATCH(B203,Mapping!$B:$B,0)),"")</f>
        <v>IM-257</v>
      </c>
      <c r="G203" s="16">
        <f>IFERROR(INDEX(P6_Export!$C:$C,MATCH(B203,P6_Export!$A:$A,0)),"")</f>
        <v>47094.333333333343</v>
      </c>
      <c r="H203" s="23"/>
      <c r="I203" s="4"/>
      <c r="J203" s="4"/>
      <c r="K203" s="22"/>
      <c r="L203" s="4"/>
      <c r="M203" s="6" t="str">
        <f t="shared" si="15"/>
        <v/>
      </c>
      <c r="N203" s="14" t="str">
        <f t="shared" si="16"/>
        <v/>
      </c>
      <c r="O203" s="14" t="str">
        <f t="shared" si="17"/>
        <v/>
      </c>
      <c r="P203" s="5" t="str">
        <f t="shared" si="18"/>
        <v>مخطط</v>
      </c>
      <c r="Q203" s="14">
        <f t="shared" si="19"/>
        <v>0</v>
      </c>
      <c r="R203" s="22"/>
    </row>
    <row r="204" spans="1:18" ht="18" x14ac:dyDescent="0.25">
      <c r="A204" s="17">
        <v>200</v>
      </c>
      <c r="B204" s="17" t="s">
        <v>1678</v>
      </c>
      <c r="C204" s="25" t="str">
        <f>IFERROR(INDEX(Mapping!$E:$E,MATCH(B204,Mapping!$B:$B,0)),"")</f>
        <v>استلام الخوازيق اختياري IR</v>
      </c>
      <c r="D204" s="17" t="s">
        <v>2479</v>
      </c>
      <c r="E204" s="17" t="s">
        <v>1683</v>
      </c>
      <c r="F204" s="19" t="str">
        <f>IFERROR(INDEX(Mapping!$O:$O,MATCH(B204,Mapping!$B:$B,0)),"")</f>
        <v>IM-025</v>
      </c>
      <c r="G204" s="20">
        <f>IFERROR(INDEX(P6_Export!$C:$C,MATCH(B204,P6_Export!$A:$A,0)),"")</f>
        <v>46366.333333333343</v>
      </c>
      <c r="H204" s="23"/>
      <c r="I204" s="4"/>
      <c r="J204" s="4"/>
      <c r="K204" s="22"/>
      <c r="L204" s="4"/>
      <c r="M204" s="26" t="str">
        <f t="shared" si="15"/>
        <v/>
      </c>
      <c r="N204" s="17" t="str">
        <f t="shared" si="16"/>
        <v/>
      </c>
      <c r="O204" s="17" t="str">
        <f t="shared" si="17"/>
        <v/>
      </c>
      <c r="P204" s="18" t="str">
        <f t="shared" si="18"/>
        <v>مخطط</v>
      </c>
      <c r="Q204" s="17">
        <f t="shared" si="19"/>
        <v>0</v>
      </c>
      <c r="R204" s="22"/>
    </row>
    <row r="205" spans="1:18" ht="18" x14ac:dyDescent="0.25">
      <c r="A205" s="14">
        <v>201</v>
      </c>
      <c r="B205" s="14" t="s">
        <v>1690</v>
      </c>
      <c r="C205" s="24" t="str">
        <f>IFERROR(INDEX(Mapping!$E:$E,MATCH(B205,Mapping!$B:$B,0)),"")</f>
        <v>استلام حديد البلاطات الهوردي اختياري IR</v>
      </c>
      <c r="D205" s="14" t="s">
        <v>2479</v>
      </c>
      <c r="E205" s="14" t="s">
        <v>1693</v>
      </c>
      <c r="F205" s="15" t="str">
        <f>IFERROR(INDEX(Mapping!$O:$O,MATCH(B205,Mapping!$B:$B,0)),"")</f>
        <v>IM-084</v>
      </c>
      <c r="G205" s="16">
        <f>IFERROR(INDEX(P6_Export!$C:$C,MATCH(B205,P6_Export!$A:$A,0)),"")</f>
        <v>46344.333333333343</v>
      </c>
      <c r="H205" s="23"/>
      <c r="I205" s="4"/>
      <c r="J205" s="4"/>
      <c r="K205" s="22"/>
      <c r="L205" s="4"/>
      <c r="M205" s="6" t="str">
        <f t="shared" si="15"/>
        <v/>
      </c>
      <c r="N205" s="14" t="str">
        <f t="shared" si="16"/>
        <v/>
      </c>
      <c r="O205" s="14" t="str">
        <f t="shared" si="17"/>
        <v/>
      </c>
      <c r="P205" s="5" t="str">
        <f t="shared" si="18"/>
        <v>مخطط</v>
      </c>
      <c r="Q205" s="14">
        <f t="shared" si="19"/>
        <v>0</v>
      </c>
      <c r="R205" s="22"/>
    </row>
    <row r="206" spans="1:18" ht="18" x14ac:dyDescent="0.25">
      <c r="A206" s="17">
        <v>202</v>
      </c>
      <c r="B206" s="17" t="s">
        <v>1701</v>
      </c>
      <c r="C206" s="25" t="str">
        <f>IFERROR(INDEX(Mapping!$E:$E,MATCH(B206,Mapping!$B:$B,0)),"")</f>
        <v>استلام البلاطات المسطحة اختياري IR</v>
      </c>
      <c r="D206" s="17" t="s">
        <v>2479</v>
      </c>
      <c r="E206" s="17" t="s">
        <v>1693</v>
      </c>
      <c r="F206" s="19" t="str">
        <f>IFERROR(INDEX(Mapping!$O:$O,MATCH(B206,Mapping!$B:$B,0)),"")</f>
        <v>IM-085</v>
      </c>
      <c r="G206" s="20">
        <f>IFERROR(INDEX(P6_Export!$C:$C,MATCH(B206,P6_Export!$A:$A,0)),"")</f>
        <v>46344.333333333343</v>
      </c>
      <c r="H206" s="23"/>
      <c r="I206" s="4"/>
      <c r="J206" s="4"/>
      <c r="K206" s="22"/>
      <c r="L206" s="4"/>
      <c r="M206" s="26" t="str">
        <f t="shared" si="15"/>
        <v/>
      </c>
      <c r="N206" s="17" t="str">
        <f t="shared" si="16"/>
        <v/>
      </c>
      <c r="O206" s="17" t="str">
        <f t="shared" si="17"/>
        <v/>
      </c>
      <c r="P206" s="18" t="str">
        <f t="shared" si="18"/>
        <v>مخطط</v>
      </c>
      <c r="Q206" s="17">
        <f t="shared" si="19"/>
        <v>0</v>
      </c>
      <c r="R206" s="22"/>
    </row>
    <row r="207" spans="1:18" ht="18" x14ac:dyDescent="0.25">
      <c r="A207" s="14">
        <v>203</v>
      </c>
      <c r="B207" s="14" t="s">
        <v>1710</v>
      </c>
      <c r="C207" s="24" t="str">
        <f>IFERROR(INDEX(Mapping!$E:$E,MATCH(B207,Mapping!$B:$B,0)),"")</f>
        <v>استلام بلاطات الشد اللاحق اختياري IR</v>
      </c>
      <c r="D207" s="14" t="s">
        <v>2479</v>
      </c>
      <c r="E207" s="14" t="s">
        <v>1693</v>
      </c>
      <c r="F207" s="15" t="str">
        <f>IFERROR(INDEX(Mapping!$O:$O,MATCH(B207,Mapping!$B:$B,0)),"")</f>
        <v>IM-086</v>
      </c>
      <c r="G207" s="16">
        <f>IFERROR(INDEX(P6_Export!$C:$C,MATCH(B207,P6_Export!$A:$A,0)),"")</f>
        <v>46345.333333333343</v>
      </c>
      <c r="H207" s="23"/>
      <c r="I207" s="4"/>
      <c r="J207" s="4"/>
      <c r="K207" s="22"/>
      <c r="L207" s="4"/>
      <c r="M207" s="6" t="str">
        <f t="shared" si="15"/>
        <v/>
      </c>
      <c r="N207" s="14" t="str">
        <f t="shared" si="16"/>
        <v/>
      </c>
      <c r="O207" s="14" t="str">
        <f t="shared" si="17"/>
        <v/>
      </c>
      <c r="P207" s="5" t="str">
        <f t="shared" si="18"/>
        <v>مخطط</v>
      </c>
      <c r="Q207" s="14">
        <f t="shared" si="19"/>
        <v>0</v>
      </c>
      <c r="R207" s="22"/>
    </row>
    <row r="208" spans="1:18" ht="18" x14ac:dyDescent="0.25">
      <c r="A208" s="17">
        <v>204</v>
      </c>
      <c r="B208" s="17" t="s">
        <v>1721</v>
      </c>
      <c r="C208" s="25" t="str">
        <f>IFERROR(INDEX(Mapping!$E:$E,MATCH(B208,Mapping!$B:$B,0)),"")</f>
        <v>اعتماد نتائج شد الكابلات اختياري IR</v>
      </c>
      <c r="D208" s="17" t="s">
        <v>2479</v>
      </c>
      <c r="E208" s="17" t="s">
        <v>1693</v>
      </c>
      <c r="F208" s="19" t="str">
        <f>IFERROR(INDEX(Mapping!$O:$O,MATCH(B208,Mapping!$B:$B,0)),"")</f>
        <v>IM-087</v>
      </c>
      <c r="G208" s="20">
        <f>IFERROR(INDEX(P6_Export!$C:$C,MATCH(B208,P6_Export!$A:$A,0)),"")</f>
        <v>46349.333333333343</v>
      </c>
      <c r="H208" s="23"/>
      <c r="I208" s="4"/>
      <c r="J208" s="4"/>
      <c r="K208" s="22"/>
      <c r="L208" s="4"/>
      <c r="M208" s="26" t="str">
        <f t="shared" si="15"/>
        <v/>
      </c>
      <c r="N208" s="17" t="str">
        <f t="shared" si="16"/>
        <v/>
      </c>
      <c r="O208" s="17" t="str">
        <f t="shared" si="17"/>
        <v/>
      </c>
      <c r="P208" s="18" t="str">
        <f t="shared" si="18"/>
        <v>مخطط</v>
      </c>
      <c r="Q208" s="17">
        <f t="shared" si="19"/>
        <v>0</v>
      </c>
      <c r="R208" s="22"/>
    </row>
    <row r="209" spans="1:18" ht="18" x14ac:dyDescent="0.25">
      <c r="A209" s="14">
        <v>205</v>
      </c>
      <c r="B209" s="14" t="s">
        <v>1728</v>
      </c>
      <c r="C209" s="24" t="str">
        <f>IFERROR(INDEX(Mapping!$E:$E,MATCH(B209,Mapping!$B:$B,0)),"")</f>
        <v>استلام بلاطات Hollow Core اختياري IR</v>
      </c>
      <c r="D209" s="14" t="s">
        <v>2479</v>
      </c>
      <c r="E209" s="14" t="s">
        <v>1693</v>
      </c>
      <c r="F209" s="15" t="str">
        <f>IFERROR(INDEX(Mapping!$O:$O,MATCH(B209,Mapping!$B:$B,0)),"")</f>
        <v>IM-090</v>
      </c>
      <c r="G209" s="16">
        <f>IFERROR(INDEX(P6_Export!$C:$C,MATCH(B209,P6_Export!$A:$A,0)),"")</f>
        <v>46344.333333333343</v>
      </c>
      <c r="H209" s="23"/>
      <c r="I209" s="4"/>
      <c r="J209" s="4"/>
      <c r="K209" s="22"/>
      <c r="L209" s="4"/>
      <c r="M209" s="6" t="str">
        <f t="shared" si="15"/>
        <v/>
      </c>
      <c r="N209" s="14" t="str">
        <f t="shared" si="16"/>
        <v/>
      </c>
      <c r="O209" s="14" t="str">
        <f t="shared" si="17"/>
        <v/>
      </c>
      <c r="P209" s="5" t="str">
        <f t="shared" si="18"/>
        <v>مخطط</v>
      </c>
      <c r="Q209" s="14">
        <f t="shared" si="19"/>
        <v>0</v>
      </c>
      <c r="R209" s="22"/>
    </row>
    <row r="210" spans="1:18" ht="18" x14ac:dyDescent="0.25">
      <c r="A210" s="17">
        <v>206</v>
      </c>
      <c r="B210" s="17" t="s">
        <v>1737</v>
      </c>
      <c r="C210" s="25" t="str">
        <f>IFERROR(INDEX(Mapping!$E:$E,MATCH(B210,Mapping!$B:$B,0)),"")</f>
        <v>استلام المنشآت المعدنية اختياري IR</v>
      </c>
      <c r="D210" s="17" t="s">
        <v>2479</v>
      </c>
      <c r="E210" s="17" t="s">
        <v>1740</v>
      </c>
      <c r="F210" s="19" t="str">
        <f>IFERROR(INDEX(Mapping!$O:$O,MATCH(B210,Mapping!$B:$B,0)),"")</f>
        <v>IM-099</v>
      </c>
      <c r="G210" s="20">
        <f>IFERROR(INDEX(P6_Export!$C:$C,MATCH(B210,P6_Export!$A:$A,0)),"")</f>
        <v>46351.333333333343</v>
      </c>
      <c r="H210" s="23"/>
      <c r="I210" s="4"/>
      <c r="J210" s="4"/>
      <c r="K210" s="22"/>
      <c r="L210" s="4"/>
      <c r="M210" s="26" t="str">
        <f t="shared" si="15"/>
        <v/>
      </c>
      <c r="N210" s="17" t="str">
        <f t="shared" si="16"/>
        <v/>
      </c>
      <c r="O210" s="17" t="str">
        <f t="shared" si="17"/>
        <v/>
      </c>
      <c r="P210" s="18" t="str">
        <f t="shared" si="18"/>
        <v>مخطط</v>
      </c>
      <c r="Q210" s="17">
        <f t="shared" si="19"/>
        <v>0</v>
      </c>
      <c r="R210" s="22"/>
    </row>
    <row r="211" spans="1:18" ht="18" x14ac:dyDescent="0.25">
      <c r="A211" s="14">
        <v>207</v>
      </c>
      <c r="B211" s="14" t="s">
        <v>1747</v>
      </c>
      <c r="C211" s="24" t="str">
        <f>IFERROR(INDEX(Mapping!$E:$E,MATCH(B211,Mapping!$B:$B,0)),"")</f>
        <v>استلام طبقة الأساس للأسفلت اختياري IR</v>
      </c>
      <c r="D211" s="14" t="s">
        <v>2479</v>
      </c>
      <c r="E211" s="14" t="s">
        <v>1543</v>
      </c>
      <c r="F211" s="15" t="str">
        <f>IFERROR(INDEX(Mapping!$O:$O,MATCH(B211,Mapping!$B:$B,0)),"")</f>
        <v>IM-100</v>
      </c>
      <c r="G211" s="16">
        <f>IFERROR(INDEX(P6_Export!$C:$C,MATCH(B211,P6_Export!$A:$A,0)),"")</f>
        <v>46473.333333333343</v>
      </c>
      <c r="H211" s="23"/>
      <c r="I211" s="4"/>
      <c r="J211" s="4"/>
      <c r="K211" s="22"/>
      <c r="L211" s="4"/>
      <c r="M211" s="6" t="str">
        <f t="shared" si="15"/>
        <v/>
      </c>
      <c r="N211" s="14" t="str">
        <f t="shared" si="16"/>
        <v/>
      </c>
      <c r="O211" s="14" t="str">
        <f t="shared" si="17"/>
        <v/>
      </c>
      <c r="P211" s="5" t="str">
        <f t="shared" si="18"/>
        <v>مخطط</v>
      </c>
      <c r="Q211" s="14">
        <f t="shared" si="19"/>
        <v>0</v>
      </c>
      <c r="R211" s="22"/>
    </row>
    <row r="212" spans="1:18" ht="18" x14ac:dyDescent="0.25">
      <c r="A212" s="17">
        <v>208</v>
      </c>
      <c r="B212" s="17" t="s">
        <v>1758</v>
      </c>
      <c r="C212" s="25" t="str">
        <f>IFERROR(INDEX(Mapping!$E:$E,MATCH(B212,Mapping!$B:$B,0)),"")</f>
        <v>استلام رش طبقة التشريب اختياري IR</v>
      </c>
      <c r="D212" s="17" t="s">
        <v>2479</v>
      </c>
      <c r="E212" s="17" t="s">
        <v>1543</v>
      </c>
      <c r="F212" s="19" t="str">
        <f>IFERROR(INDEX(Mapping!$O:$O,MATCH(B212,Mapping!$B:$B,0)),"")</f>
        <v>IM-101</v>
      </c>
      <c r="G212" s="20">
        <f>IFERROR(INDEX(P6_Export!$C:$C,MATCH(B212,P6_Export!$A:$A,0)),"")</f>
        <v>46475.333333333343</v>
      </c>
      <c r="H212" s="23"/>
      <c r="I212" s="4"/>
      <c r="J212" s="4"/>
      <c r="K212" s="22"/>
      <c r="L212" s="4"/>
      <c r="M212" s="26" t="str">
        <f t="shared" si="15"/>
        <v/>
      </c>
      <c r="N212" s="17" t="str">
        <f t="shared" si="16"/>
        <v/>
      </c>
      <c r="O212" s="17" t="str">
        <f t="shared" si="17"/>
        <v/>
      </c>
      <c r="P212" s="18" t="str">
        <f t="shared" si="18"/>
        <v>مخطط</v>
      </c>
      <c r="Q212" s="17">
        <f t="shared" si="19"/>
        <v>0</v>
      </c>
      <c r="R212" s="22"/>
    </row>
    <row r="213" spans="1:18" ht="18" x14ac:dyDescent="0.25">
      <c r="A213" s="14">
        <v>209</v>
      </c>
      <c r="B213" s="14" t="s">
        <v>1767</v>
      </c>
      <c r="C213" s="24" t="str">
        <f>IFERROR(INDEX(Mapping!$E:$E,MATCH(B213,Mapping!$B:$B,0)),"")</f>
        <v>استلام فرش ودمك الأسفلت اختياري IR</v>
      </c>
      <c r="D213" s="14" t="s">
        <v>2479</v>
      </c>
      <c r="E213" s="14" t="s">
        <v>1543</v>
      </c>
      <c r="F213" s="15" t="str">
        <f>IFERROR(INDEX(Mapping!$O:$O,MATCH(B213,Mapping!$B:$B,0)),"")</f>
        <v>IM-102</v>
      </c>
      <c r="G213" s="16">
        <f>IFERROR(INDEX(P6_Export!$C:$C,MATCH(B213,P6_Export!$A:$A,0)),"")</f>
        <v>46478.333333333343</v>
      </c>
      <c r="H213" s="23"/>
      <c r="I213" s="4"/>
      <c r="J213" s="4"/>
      <c r="K213" s="22"/>
      <c r="L213" s="4"/>
      <c r="M213" s="6" t="str">
        <f t="shared" si="15"/>
        <v/>
      </c>
      <c r="N213" s="14" t="str">
        <f t="shared" si="16"/>
        <v/>
      </c>
      <c r="O213" s="14" t="str">
        <f t="shared" si="17"/>
        <v/>
      </c>
      <c r="P213" s="5" t="str">
        <f t="shared" si="18"/>
        <v>مخطط</v>
      </c>
      <c r="Q213" s="14">
        <f t="shared" si="19"/>
        <v>0</v>
      </c>
      <c r="R213" s="22"/>
    </row>
    <row r="214" spans="1:18" ht="18" x14ac:dyDescent="0.25">
      <c r="A214" s="17">
        <v>210</v>
      </c>
      <c r="B214" s="17" t="s">
        <v>1774</v>
      </c>
      <c r="C214" s="25" t="str">
        <f>IFERROR(INDEX(Mapping!$E:$E,MATCH(B214,Mapping!$B:$B,0)),"")</f>
        <v>استلام الأرضيات الإيبوكسية اختياري IR</v>
      </c>
      <c r="D214" s="17" t="s">
        <v>2479</v>
      </c>
      <c r="E214" s="17" t="s">
        <v>890</v>
      </c>
      <c r="F214" s="19" t="str">
        <f>IFERROR(INDEX(Mapping!$O:$O,MATCH(B214,Mapping!$B:$B,0)),"")</f>
        <v>IM-183</v>
      </c>
      <c r="G214" s="20">
        <f>IFERROR(INDEX(P6_Export!$C:$C,MATCH(B214,P6_Export!$A:$A,0)),"")</f>
        <v>46448.333333333343</v>
      </c>
      <c r="H214" s="23"/>
      <c r="I214" s="4"/>
      <c r="J214" s="4"/>
      <c r="K214" s="22"/>
      <c r="L214" s="4"/>
      <c r="M214" s="26" t="str">
        <f t="shared" si="15"/>
        <v/>
      </c>
      <c r="N214" s="17" t="str">
        <f t="shared" si="16"/>
        <v/>
      </c>
      <c r="O214" s="17" t="str">
        <f t="shared" si="17"/>
        <v/>
      </c>
      <c r="P214" s="18" t="str">
        <f t="shared" si="18"/>
        <v>مخطط</v>
      </c>
      <c r="Q214" s="17">
        <f t="shared" si="19"/>
        <v>0</v>
      </c>
      <c r="R214" s="22"/>
    </row>
    <row r="215" spans="1:18" ht="18" x14ac:dyDescent="0.25">
      <c r="A215" s="14">
        <v>211</v>
      </c>
      <c r="B215" s="14" t="s">
        <v>1783</v>
      </c>
      <c r="C215" s="24" t="str">
        <f>IFERROR(INDEX(Mapping!$E:$E,MATCH(B215,Mapping!$B:$B,0)),"")</f>
        <v>استلام أعمال القرميد اختياري IR</v>
      </c>
      <c r="D215" s="14" t="s">
        <v>2479</v>
      </c>
      <c r="E215" s="14" t="s">
        <v>856</v>
      </c>
      <c r="F215" s="15" t="str">
        <f>IFERROR(INDEX(Mapping!$O:$O,MATCH(B215,Mapping!$B:$B,0)),"")</f>
        <v>IM-149</v>
      </c>
      <c r="G215" s="16">
        <f>IFERROR(INDEX(P6_Export!$C:$C,MATCH(B215,P6_Export!$A:$A,0)),"")</f>
        <v>46651.333333333343</v>
      </c>
      <c r="H215" s="23"/>
      <c r="I215" s="4"/>
      <c r="J215" s="4"/>
      <c r="K215" s="22"/>
      <c r="L215" s="4"/>
      <c r="M215" s="6" t="str">
        <f t="shared" si="15"/>
        <v/>
      </c>
      <c r="N215" s="14" t="str">
        <f t="shared" si="16"/>
        <v/>
      </c>
      <c r="O215" s="14" t="str">
        <f t="shared" si="17"/>
        <v/>
      </c>
      <c r="P215" s="5" t="str">
        <f t="shared" si="18"/>
        <v>مخطط</v>
      </c>
      <c r="Q215" s="14">
        <f t="shared" si="19"/>
        <v>0</v>
      </c>
      <c r="R215" s="22"/>
    </row>
  </sheetData>
  <autoFilter ref="A4:R215" xr:uid="{00000000-0009-0000-0000-000004000000}"/>
  <conditionalFormatting sqref="N5:N215">
    <cfRule type="cellIs" dxfId="2" priority="3" operator="greaterThan">
      <formula>0</formula>
    </cfRule>
  </conditionalFormatting>
  <conditionalFormatting sqref="P5:P215">
    <cfRule type="cellIs" dxfId="1" priority="1" operator="equal">
      <formula>"متأخر"</formula>
    </cfRule>
    <cfRule type="cellIs" dxfId="0" priority="2" operator="equal">
      <formula>"معتمد"</formula>
    </cfRule>
  </conditionalFormatting>
  <dataValidations count="2">
    <dataValidation type="list" allowBlank="1" sqref="K5:K215" xr:uid="{00000000-0002-0000-0400-000000000000}">
      <formula1>"مقبول,مقبول بملاحظات,مرفوض"</formula1>
    </dataValidation>
    <dataValidation type="date" operator="greaterThan" allowBlank="1" sqref="I5:I215 J5:J215 L5:L215" xr:uid="{00000000-0002-0000-0400-000001000000}">
      <formula1>DATE(2020,1,1)</formula1>
    </dataValidation>
  </dataValidations>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52976"/>
    <pageSetUpPr fitToPage="1"/>
  </sheetPr>
  <dimension ref="A1:G43"/>
  <sheetViews>
    <sheetView rightToLeft="1" workbookViewId="0"/>
  </sheetViews>
  <sheetFormatPr defaultRowHeight="13.8" x14ac:dyDescent="0.25"/>
  <cols>
    <col min="1" max="1" width="10" customWidth="1"/>
    <col min="2" max="2" width="30" customWidth="1"/>
    <col min="3" max="3" width="12" customWidth="1"/>
    <col min="4" max="5" width="10" customWidth="1"/>
    <col min="6" max="6" width="16" customWidth="1"/>
    <col min="7" max="7" width="12" customWidth="1"/>
  </cols>
  <sheetData>
    <row r="1" spans="1:7" ht="22.8" x14ac:dyDescent="0.65">
      <c r="A1" s="1" t="s">
        <v>2486</v>
      </c>
    </row>
    <row r="2" spans="1:7" ht="16.8" x14ac:dyDescent="0.5">
      <c r="A2" s="2" t="s">
        <v>2487</v>
      </c>
    </row>
    <row r="4" spans="1:7" ht="43.95" customHeight="1" x14ac:dyDescent="0.25">
      <c r="A4" s="13" t="s">
        <v>2467</v>
      </c>
      <c r="B4" s="13" t="s">
        <v>2488</v>
      </c>
      <c r="C4" s="13" t="s">
        <v>2489</v>
      </c>
      <c r="D4" s="13" t="s">
        <v>2490</v>
      </c>
      <c r="E4" s="13" t="s">
        <v>2491</v>
      </c>
      <c r="F4" s="13" t="s">
        <v>2492</v>
      </c>
      <c r="G4" s="13" t="s">
        <v>2493</v>
      </c>
    </row>
    <row r="5" spans="1:7" ht="18" x14ac:dyDescent="0.25">
      <c r="A5" s="14" t="s">
        <v>2480</v>
      </c>
      <c r="B5" s="5" t="s">
        <v>2494</v>
      </c>
      <c r="C5" s="15">
        <f>COUNTIFS(IR_Tracking!$D$5:$D$215,A5)</f>
        <v>34</v>
      </c>
      <c r="D5" s="15">
        <f>COUNTIFS(IR_Tracking!$D$5:$D$215,A5,IR_Tracking!$P$5:$P$215,"معتمد")</f>
        <v>0</v>
      </c>
      <c r="E5" s="15">
        <f>COUNTIFS(IR_Tracking!$D$5:$D$215,A5,IR_Tracking!$P$5:$P$215,"متأخر")</f>
        <v>0</v>
      </c>
      <c r="F5" s="27">
        <f>IFERROR(AVERAGEIFS(IR_Tracking!$N$5:$N$215,IR_Tracking!$D$5:$D$215,A5),0)</f>
        <v>0</v>
      </c>
      <c r="G5" s="28">
        <f t="shared" ref="G5:G12" si="0">IFERROR(D5/C5,0)</f>
        <v>0</v>
      </c>
    </row>
    <row r="6" spans="1:7" ht="18" x14ac:dyDescent="0.25">
      <c r="A6" s="17" t="s">
        <v>2481</v>
      </c>
      <c r="B6" s="18" t="s">
        <v>2495</v>
      </c>
      <c r="C6" s="19">
        <f>COUNTIFS(IR_Tracking!$D$5:$D$215,A6)</f>
        <v>34</v>
      </c>
      <c r="D6" s="19">
        <f>COUNTIFS(IR_Tracking!$D$5:$D$215,A6,IR_Tracking!$P$5:$P$215,"معتمد")</f>
        <v>0</v>
      </c>
      <c r="E6" s="19">
        <f>COUNTIFS(IR_Tracking!$D$5:$D$215,A6,IR_Tracking!$P$5:$P$215,"متأخر")</f>
        <v>0</v>
      </c>
      <c r="F6" s="29">
        <f>IFERROR(AVERAGEIFS(IR_Tracking!$N$5:$N$215,IR_Tracking!$D$5:$D$215,A6),0)</f>
        <v>0</v>
      </c>
      <c r="G6" s="30">
        <f t="shared" si="0"/>
        <v>0</v>
      </c>
    </row>
    <row r="7" spans="1:7" ht="18" x14ac:dyDescent="0.25">
      <c r="A7" s="14" t="s">
        <v>2482</v>
      </c>
      <c r="B7" s="5" t="s">
        <v>2496</v>
      </c>
      <c r="C7" s="15">
        <f>COUNTIFS(IR_Tracking!$D$5:$D$215,A7)</f>
        <v>34</v>
      </c>
      <c r="D7" s="15">
        <f>COUNTIFS(IR_Tracking!$D$5:$D$215,A7,IR_Tracking!$P$5:$P$215,"معتمد")</f>
        <v>0</v>
      </c>
      <c r="E7" s="15">
        <f>COUNTIFS(IR_Tracking!$D$5:$D$215,A7,IR_Tracking!$P$5:$P$215,"متأخر")</f>
        <v>0</v>
      </c>
      <c r="F7" s="27">
        <f>IFERROR(AVERAGEIFS(IR_Tracking!$N$5:$N$215,IR_Tracking!$D$5:$D$215,A7),0)</f>
        <v>0</v>
      </c>
      <c r="G7" s="28">
        <f t="shared" si="0"/>
        <v>0</v>
      </c>
    </row>
    <row r="8" spans="1:7" ht="18" x14ac:dyDescent="0.25">
      <c r="A8" s="17" t="s">
        <v>2483</v>
      </c>
      <c r="B8" s="18" t="s">
        <v>2497</v>
      </c>
      <c r="C8" s="19">
        <f>COUNTIFS(IR_Tracking!$D$5:$D$215,A8)</f>
        <v>34</v>
      </c>
      <c r="D8" s="19">
        <f>COUNTIFS(IR_Tracking!$D$5:$D$215,A8,IR_Tracking!$P$5:$P$215,"معتمد")</f>
        <v>0</v>
      </c>
      <c r="E8" s="19">
        <f>COUNTIFS(IR_Tracking!$D$5:$D$215,A8,IR_Tracking!$P$5:$P$215,"متأخر")</f>
        <v>0</v>
      </c>
      <c r="F8" s="29">
        <f>IFERROR(AVERAGEIFS(IR_Tracking!$N$5:$N$215,IR_Tracking!$D$5:$D$215,A8),0)</f>
        <v>0</v>
      </c>
      <c r="G8" s="30">
        <f t="shared" si="0"/>
        <v>0</v>
      </c>
    </row>
    <row r="9" spans="1:7" ht="18" x14ac:dyDescent="0.25">
      <c r="A9" s="14" t="s">
        <v>2484</v>
      </c>
      <c r="B9" s="5" t="s">
        <v>2498</v>
      </c>
      <c r="C9" s="15">
        <f>COUNTIFS(IR_Tracking!$D$5:$D$215,A9)</f>
        <v>6</v>
      </c>
      <c r="D9" s="15">
        <f>COUNTIFS(IR_Tracking!$D$5:$D$215,A9,IR_Tracking!$P$5:$P$215,"معتمد")</f>
        <v>0</v>
      </c>
      <c r="E9" s="15">
        <f>COUNTIFS(IR_Tracking!$D$5:$D$215,A9,IR_Tracking!$P$5:$P$215,"متأخر")</f>
        <v>0</v>
      </c>
      <c r="F9" s="27">
        <f>IFERROR(AVERAGEIFS(IR_Tracking!$N$5:$N$215,IR_Tracking!$D$5:$D$215,A9),0)</f>
        <v>0</v>
      </c>
      <c r="G9" s="28">
        <f t="shared" si="0"/>
        <v>0</v>
      </c>
    </row>
    <row r="10" spans="1:7" ht="18" x14ac:dyDescent="0.25">
      <c r="A10" s="17" t="s">
        <v>2485</v>
      </c>
      <c r="B10" s="18" t="s">
        <v>1445</v>
      </c>
      <c r="C10" s="19">
        <f>COUNTIFS(IR_Tracking!$D$5:$D$215,A10)</f>
        <v>17</v>
      </c>
      <c r="D10" s="19">
        <f>COUNTIFS(IR_Tracking!$D$5:$D$215,A10,IR_Tracking!$P$5:$P$215,"معتمد")</f>
        <v>0</v>
      </c>
      <c r="E10" s="19">
        <f>COUNTIFS(IR_Tracking!$D$5:$D$215,A10,IR_Tracking!$P$5:$P$215,"متأخر")</f>
        <v>0</v>
      </c>
      <c r="F10" s="29">
        <f>IFERROR(AVERAGEIFS(IR_Tracking!$N$5:$N$215,IR_Tracking!$D$5:$D$215,A10),0)</f>
        <v>0</v>
      </c>
      <c r="G10" s="30">
        <f t="shared" si="0"/>
        <v>0</v>
      </c>
    </row>
    <row r="11" spans="1:7" ht="18" x14ac:dyDescent="0.25">
      <c r="A11" s="14" t="s">
        <v>2479</v>
      </c>
      <c r="B11" s="5" t="s">
        <v>2499</v>
      </c>
      <c r="C11" s="15">
        <f>COUNTIFS(IR_Tracking!$D$5:$D$215,A11)</f>
        <v>52</v>
      </c>
      <c r="D11" s="15">
        <f>COUNTIFS(IR_Tracking!$D$5:$D$215,A11,IR_Tracking!$P$5:$P$215,"معتمد")</f>
        <v>0</v>
      </c>
      <c r="E11" s="15">
        <f>COUNTIFS(IR_Tracking!$D$5:$D$215,A11,IR_Tracking!$P$5:$P$215,"متأخر")</f>
        <v>0</v>
      </c>
      <c r="F11" s="27">
        <f>IFERROR(AVERAGEIFS(IR_Tracking!$N$5:$N$215,IR_Tracking!$D$5:$D$215,A11),0)</f>
        <v>0</v>
      </c>
      <c r="G11" s="28">
        <f t="shared" si="0"/>
        <v>0</v>
      </c>
    </row>
    <row r="12" spans="1:7" ht="18" x14ac:dyDescent="0.25">
      <c r="A12" s="31"/>
      <c r="B12" s="32" t="s">
        <v>2500</v>
      </c>
      <c r="C12" s="33">
        <f>SUM(C5:C11)</f>
        <v>211</v>
      </c>
      <c r="D12" s="33">
        <f>SUM(D5:D11)</f>
        <v>0</v>
      </c>
      <c r="E12" s="33">
        <f>SUM(E5:E11)</f>
        <v>0</v>
      </c>
      <c r="F12" s="34">
        <f>IFERROR(AVERAGE(IR_Tracking!$N$5:$N$215),0)</f>
        <v>0</v>
      </c>
      <c r="G12" s="35">
        <f t="shared" si="0"/>
        <v>0</v>
      </c>
    </row>
    <row r="15" spans="1:7" ht="43.95" customHeight="1" x14ac:dyDescent="0.25">
      <c r="A15" s="13" t="s">
        <v>40</v>
      </c>
      <c r="B15" s="13" t="s">
        <v>2488</v>
      </c>
      <c r="C15" s="13" t="s">
        <v>2489</v>
      </c>
      <c r="D15" s="13" t="s">
        <v>2490</v>
      </c>
      <c r="E15" s="13" t="s">
        <v>2491</v>
      </c>
      <c r="F15" s="13" t="s">
        <v>2492</v>
      </c>
      <c r="G15" s="13" t="s">
        <v>2493</v>
      </c>
    </row>
    <row r="16" spans="1:7" ht="18" x14ac:dyDescent="0.25">
      <c r="A16" s="14" t="s">
        <v>73</v>
      </c>
      <c r="B16" s="5" t="s">
        <v>74</v>
      </c>
      <c r="C16" s="15">
        <f>COUNTIFS(IR_Tracking!$E$5:$E$215,A16)</f>
        <v>1</v>
      </c>
      <c r="D16" s="15">
        <f>COUNTIFS(IR_Tracking!$E$5:$E$215,A16,IR_Tracking!$P$5:$P$215,"معتمد")</f>
        <v>0</v>
      </c>
      <c r="E16" s="15">
        <f>COUNTIFS(IR_Tracking!$E$5:$E$215,A16,IR_Tracking!$P$5:$P$215,"متأخر")</f>
        <v>0</v>
      </c>
      <c r="F16" s="27">
        <f>IFERROR(AVERAGEIFS(IR_Tracking!$N$5:$N$215,IR_Tracking!$E$5:$E$215,A16),0)</f>
        <v>0</v>
      </c>
      <c r="G16" s="28">
        <f t="shared" ref="G16:G41" si="1">IFERROR(D16/C16,0)</f>
        <v>0</v>
      </c>
    </row>
    <row r="17" spans="1:7" ht="18" x14ac:dyDescent="0.25">
      <c r="A17" s="17" t="s">
        <v>59</v>
      </c>
      <c r="B17" s="18" t="s">
        <v>60</v>
      </c>
      <c r="C17" s="19">
        <f>COUNTIFS(IR_Tracking!$E$5:$E$215,A17)</f>
        <v>4</v>
      </c>
      <c r="D17" s="19">
        <f>COUNTIFS(IR_Tracking!$E$5:$E$215,A17,IR_Tracking!$P$5:$P$215,"معتمد")</f>
        <v>0</v>
      </c>
      <c r="E17" s="19">
        <f>COUNTIFS(IR_Tracking!$E$5:$E$215,A17,IR_Tracking!$P$5:$P$215,"متأخر")</f>
        <v>0</v>
      </c>
      <c r="F17" s="29">
        <f>IFERROR(AVERAGEIFS(IR_Tracking!$N$5:$N$215,IR_Tracking!$E$5:$E$215,A17),0)</f>
        <v>0</v>
      </c>
      <c r="G17" s="30">
        <f t="shared" si="1"/>
        <v>0</v>
      </c>
    </row>
    <row r="18" spans="1:7" ht="18" x14ac:dyDescent="0.25">
      <c r="A18" s="14" t="s">
        <v>147</v>
      </c>
      <c r="B18" s="5" t="s">
        <v>148</v>
      </c>
      <c r="C18" s="15">
        <f>COUNTIFS(IR_Tracking!$E$5:$E$215,A18)</f>
        <v>4</v>
      </c>
      <c r="D18" s="15">
        <f>COUNTIFS(IR_Tracking!$E$5:$E$215,A18,IR_Tracking!$P$5:$P$215,"معتمد")</f>
        <v>0</v>
      </c>
      <c r="E18" s="15">
        <f>COUNTIFS(IR_Tracking!$E$5:$E$215,A18,IR_Tracking!$P$5:$P$215,"متأخر")</f>
        <v>0</v>
      </c>
      <c r="F18" s="27">
        <f>IFERROR(AVERAGEIFS(IR_Tracking!$N$5:$N$215,IR_Tracking!$E$5:$E$215,A18),0)</f>
        <v>0</v>
      </c>
      <c r="G18" s="28">
        <f t="shared" si="1"/>
        <v>0</v>
      </c>
    </row>
    <row r="19" spans="1:7" ht="18" x14ac:dyDescent="0.25">
      <c r="A19" s="17" t="s">
        <v>1683</v>
      </c>
      <c r="B19" s="18" t="s">
        <v>1684</v>
      </c>
      <c r="C19" s="19">
        <f>COUNTIFS(IR_Tracking!$E$5:$E$215,A19)</f>
        <v>1</v>
      </c>
      <c r="D19" s="19">
        <f>COUNTIFS(IR_Tracking!$E$5:$E$215,A19,IR_Tracking!$P$5:$P$215,"معتمد")</f>
        <v>0</v>
      </c>
      <c r="E19" s="19">
        <f>COUNTIFS(IR_Tracking!$E$5:$E$215,A19,IR_Tracking!$P$5:$P$215,"متأخر")</f>
        <v>0</v>
      </c>
      <c r="F19" s="29">
        <f>IFERROR(AVERAGEIFS(IR_Tracking!$N$5:$N$215,IR_Tracking!$E$5:$E$215,A19),0)</f>
        <v>0</v>
      </c>
      <c r="G19" s="30">
        <f t="shared" si="1"/>
        <v>0</v>
      </c>
    </row>
    <row r="20" spans="1:7" ht="18" x14ac:dyDescent="0.25">
      <c r="A20" s="14" t="s">
        <v>110</v>
      </c>
      <c r="B20" s="5" t="s">
        <v>111</v>
      </c>
      <c r="C20" s="15">
        <f>COUNTIFS(IR_Tracking!$E$5:$E$215,A20)</f>
        <v>16</v>
      </c>
      <c r="D20" s="15">
        <f>COUNTIFS(IR_Tracking!$E$5:$E$215,A20,IR_Tracking!$P$5:$P$215,"معتمد")</f>
        <v>0</v>
      </c>
      <c r="E20" s="15">
        <f>COUNTIFS(IR_Tracking!$E$5:$E$215,A20,IR_Tracking!$P$5:$P$215,"متأخر")</f>
        <v>0</v>
      </c>
      <c r="F20" s="27">
        <f>IFERROR(AVERAGEIFS(IR_Tracking!$N$5:$N$215,IR_Tracking!$E$5:$E$215,A20),0)</f>
        <v>0</v>
      </c>
      <c r="G20" s="28">
        <f t="shared" si="1"/>
        <v>0</v>
      </c>
    </row>
    <row r="21" spans="1:7" ht="18" x14ac:dyDescent="0.25">
      <c r="A21" s="17" t="s">
        <v>180</v>
      </c>
      <c r="B21" s="18" t="s">
        <v>181</v>
      </c>
      <c r="C21" s="19">
        <f>COUNTIFS(IR_Tracking!$E$5:$E$215,A21)</f>
        <v>19</v>
      </c>
      <c r="D21" s="19">
        <f>COUNTIFS(IR_Tracking!$E$5:$E$215,A21,IR_Tracking!$P$5:$P$215,"معتمد")</f>
        <v>0</v>
      </c>
      <c r="E21" s="19">
        <f>COUNTIFS(IR_Tracking!$E$5:$E$215,A21,IR_Tracking!$P$5:$P$215,"متأخر")</f>
        <v>0</v>
      </c>
      <c r="F21" s="29">
        <f>IFERROR(AVERAGEIFS(IR_Tracking!$N$5:$N$215,IR_Tracking!$E$5:$E$215,A21),0)</f>
        <v>0</v>
      </c>
      <c r="G21" s="30">
        <f t="shared" si="1"/>
        <v>0</v>
      </c>
    </row>
    <row r="22" spans="1:7" ht="18" x14ac:dyDescent="0.25">
      <c r="A22" s="14" t="s">
        <v>202</v>
      </c>
      <c r="B22" s="5" t="s">
        <v>203</v>
      </c>
      <c r="C22" s="15">
        <f>COUNTIFS(IR_Tracking!$E$5:$E$215,A22)</f>
        <v>19</v>
      </c>
      <c r="D22" s="15">
        <f>COUNTIFS(IR_Tracking!$E$5:$E$215,A22,IR_Tracking!$P$5:$P$215,"معتمد")</f>
        <v>0</v>
      </c>
      <c r="E22" s="15">
        <f>COUNTIFS(IR_Tracking!$E$5:$E$215,A22,IR_Tracking!$P$5:$P$215,"متأخر")</f>
        <v>0</v>
      </c>
      <c r="F22" s="27">
        <f>IFERROR(AVERAGEIFS(IR_Tracking!$N$5:$N$215,IR_Tracking!$E$5:$E$215,A22),0)</f>
        <v>0</v>
      </c>
      <c r="G22" s="28">
        <f t="shared" si="1"/>
        <v>0</v>
      </c>
    </row>
    <row r="23" spans="1:7" ht="18" x14ac:dyDescent="0.25">
      <c r="A23" s="17" t="s">
        <v>1693</v>
      </c>
      <c r="B23" s="18" t="s">
        <v>1694</v>
      </c>
      <c r="C23" s="19">
        <f>COUNTIFS(IR_Tracking!$E$5:$E$215,A23)</f>
        <v>5</v>
      </c>
      <c r="D23" s="19">
        <f>COUNTIFS(IR_Tracking!$E$5:$E$215,A23,IR_Tracking!$P$5:$P$215,"معتمد")</f>
        <v>0</v>
      </c>
      <c r="E23" s="19">
        <f>COUNTIFS(IR_Tracking!$E$5:$E$215,A23,IR_Tracking!$P$5:$P$215,"متأخر")</f>
        <v>0</v>
      </c>
      <c r="F23" s="29">
        <f>IFERROR(AVERAGEIFS(IR_Tracking!$N$5:$N$215,IR_Tracking!$E$5:$E$215,A23),0)</f>
        <v>0</v>
      </c>
      <c r="G23" s="30">
        <f t="shared" si="1"/>
        <v>0</v>
      </c>
    </row>
    <row r="24" spans="1:7" ht="18" x14ac:dyDescent="0.25">
      <c r="A24" s="14" t="s">
        <v>325</v>
      </c>
      <c r="B24" s="5" t="s">
        <v>326</v>
      </c>
      <c r="C24" s="15">
        <f>COUNTIFS(IR_Tracking!$E$5:$E$215,A24)</f>
        <v>3</v>
      </c>
      <c r="D24" s="15">
        <f>COUNTIFS(IR_Tracking!$E$5:$E$215,A24,IR_Tracking!$P$5:$P$215,"معتمد")</f>
        <v>0</v>
      </c>
      <c r="E24" s="15">
        <f>COUNTIFS(IR_Tracking!$E$5:$E$215,A24,IR_Tracking!$P$5:$P$215,"متأخر")</f>
        <v>0</v>
      </c>
      <c r="F24" s="27">
        <f>IFERROR(AVERAGEIFS(IR_Tracking!$N$5:$N$215,IR_Tracking!$E$5:$E$215,A24),0)</f>
        <v>0</v>
      </c>
      <c r="G24" s="28">
        <f t="shared" si="1"/>
        <v>0</v>
      </c>
    </row>
    <row r="25" spans="1:7" ht="18" x14ac:dyDescent="0.25">
      <c r="A25" s="17" t="s">
        <v>1740</v>
      </c>
      <c r="B25" s="18" t="s">
        <v>1741</v>
      </c>
      <c r="C25" s="19">
        <f>COUNTIFS(IR_Tracking!$E$5:$E$215,A25)</f>
        <v>1</v>
      </c>
      <c r="D25" s="19">
        <f>COUNTIFS(IR_Tracking!$E$5:$E$215,A25,IR_Tracking!$P$5:$P$215,"معتمد")</f>
        <v>0</v>
      </c>
      <c r="E25" s="19">
        <f>COUNTIFS(IR_Tracking!$E$5:$E$215,A25,IR_Tracking!$P$5:$P$215,"متأخر")</f>
        <v>0</v>
      </c>
      <c r="F25" s="29">
        <f>IFERROR(AVERAGEIFS(IR_Tracking!$N$5:$N$215,IR_Tracking!$E$5:$E$215,A25),0)</f>
        <v>0</v>
      </c>
      <c r="G25" s="30">
        <f t="shared" si="1"/>
        <v>0</v>
      </c>
    </row>
    <row r="26" spans="1:7" ht="18" x14ac:dyDescent="0.25">
      <c r="A26" s="14" t="s">
        <v>1543</v>
      </c>
      <c r="B26" s="5" t="s">
        <v>1544</v>
      </c>
      <c r="C26" s="15">
        <f>COUNTIFS(IR_Tracking!$E$5:$E$215,A26)</f>
        <v>6</v>
      </c>
      <c r="D26" s="15">
        <f>COUNTIFS(IR_Tracking!$E$5:$E$215,A26,IR_Tracking!$P$5:$P$215,"معتمد")</f>
        <v>0</v>
      </c>
      <c r="E26" s="15">
        <f>COUNTIFS(IR_Tracking!$E$5:$E$215,A26,IR_Tracking!$P$5:$P$215,"متأخر")</f>
        <v>0</v>
      </c>
      <c r="F26" s="27">
        <f>IFERROR(AVERAGEIFS(IR_Tracking!$N$5:$N$215,IR_Tracking!$E$5:$E$215,A26),0)</f>
        <v>0</v>
      </c>
      <c r="G26" s="28">
        <f t="shared" si="1"/>
        <v>0</v>
      </c>
    </row>
    <row r="27" spans="1:7" ht="18" x14ac:dyDescent="0.25">
      <c r="A27" s="17" t="s">
        <v>123</v>
      </c>
      <c r="B27" s="18" t="s">
        <v>124</v>
      </c>
      <c r="C27" s="19">
        <f>COUNTIFS(IR_Tracking!$E$5:$E$215,A27)</f>
        <v>7</v>
      </c>
      <c r="D27" s="19">
        <f>COUNTIFS(IR_Tracking!$E$5:$E$215,A27,IR_Tracking!$P$5:$P$215,"معتمد")</f>
        <v>0</v>
      </c>
      <c r="E27" s="19">
        <f>COUNTIFS(IR_Tracking!$E$5:$E$215,A27,IR_Tracking!$P$5:$P$215,"متأخر")</f>
        <v>0</v>
      </c>
      <c r="F27" s="29">
        <f>IFERROR(AVERAGEIFS(IR_Tracking!$N$5:$N$215,IR_Tracking!$E$5:$E$215,A27),0)</f>
        <v>0</v>
      </c>
      <c r="G27" s="30">
        <f t="shared" si="1"/>
        <v>0</v>
      </c>
    </row>
    <row r="28" spans="1:7" ht="18" x14ac:dyDescent="0.25">
      <c r="A28" s="14" t="s">
        <v>796</v>
      </c>
      <c r="B28" s="5" t="s">
        <v>797</v>
      </c>
      <c r="C28" s="15">
        <f>COUNTIFS(IR_Tracking!$E$5:$E$215,A28)</f>
        <v>9</v>
      </c>
      <c r="D28" s="15">
        <f>COUNTIFS(IR_Tracking!$E$5:$E$215,A28,IR_Tracking!$P$5:$P$215,"معتمد")</f>
        <v>0</v>
      </c>
      <c r="E28" s="15">
        <f>COUNTIFS(IR_Tracking!$E$5:$E$215,A28,IR_Tracking!$P$5:$P$215,"متأخر")</f>
        <v>0</v>
      </c>
      <c r="F28" s="27">
        <f>IFERROR(AVERAGEIFS(IR_Tracking!$N$5:$N$215,IR_Tracking!$E$5:$E$215,A28),0)</f>
        <v>0</v>
      </c>
      <c r="G28" s="28">
        <f t="shared" si="1"/>
        <v>0</v>
      </c>
    </row>
    <row r="29" spans="1:7" ht="18" x14ac:dyDescent="0.25">
      <c r="A29" s="17" t="s">
        <v>239</v>
      </c>
      <c r="B29" s="18" t="s">
        <v>240</v>
      </c>
      <c r="C29" s="19">
        <f>COUNTIFS(IR_Tracking!$E$5:$E$215,A29)</f>
        <v>9</v>
      </c>
      <c r="D29" s="19">
        <f>COUNTIFS(IR_Tracking!$E$5:$E$215,A29,IR_Tracking!$P$5:$P$215,"معتمد")</f>
        <v>0</v>
      </c>
      <c r="E29" s="19">
        <f>COUNTIFS(IR_Tracking!$E$5:$E$215,A29,IR_Tracking!$P$5:$P$215,"متأخر")</f>
        <v>0</v>
      </c>
      <c r="F29" s="29">
        <f>IFERROR(AVERAGEIFS(IR_Tracking!$N$5:$N$215,IR_Tracking!$E$5:$E$215,A29),0)</f>
        <v>0</v>
      </c>
      <c r="G29" s="30">
        <f t="shared" si="1"/>
        <v>0</v>
      </c>
    </row>
    <row r="30" spans="1:7" ht="18" x14ac:dyDescent="0.25">
      <c r="A30" s="14" t="s">
        <v>856</v>
      </c>
      <c r="B30" s="5" t="s">
        <v>857</v>
      </c>
      <c r="C30" s="15">
        <f>COUNTIFS(IR_Tracking!$E$5:$E$215,A30)</f>
        <v>10</v>
      </c>
      <c r="D30" s="15">
        <f>COUNTIFS(IR_Tracking!$E$5:$E$215,A30,IR_Tracking!$P$5:$P$215,"معتمد")</f>
        <v>0</v>
      </c>
      <c r="E30" s="15">
        <f>COUNTIFS(IR_Tracking!$E$5:$E$215,A30,IR_Tracking!$P$5:$P$215,"متأخر")</f>
        <v>0</v>
      </c>
      <c r="F30" s="27">
        <f>IFERROR(AVERAGEIFS(IR_Tracking!$N$5:$N$215,IR_Tracking!$E$5:$E$215,A30),0)</f>
        <v>0</v>
      </c>
      <c r="G30" s="28">
        <f t="shared" si="1"/>
        <v>0</v>
      </c>
    </row>
    <row r="31" spans="1:7" ht="18" x14ac:dyDescent="0.25">
      <c r="A31" s="17" t="s">
        <v>846</v>
      </c>
      <c r="B31" s="18" t="s">
        <v>847</v>
      </c>
      <c r="C31" s="19">
        <f>COUNTIFS(IR_Tracking!$E$5:$E$215,A31)</f>
        <v>4</v>
      </c>
      <c r="D31" s="19">
        <f>COUNTIFS(IR_Tracking!$E$5:$E$215,A31,IR_Tracking!$P$5:$P$215,"معتمد")</f>
        <v>0</v>
      </c>
      <c r="E31" s="19">
        <f>COUNTIFS(IR_Tracking!$E$5:$E$215,A31,IR_Tracking!$P$5:$P$215,"متأخر")</f>
        <v>0</v>
      </c>
      <c r="F31" s="29">
        <f>IFERROR(AVERAGEIFS(IR_Tracking!$N$5:$N$215,IR_Tracking!$E$5:$E$215,A31),0)</f>
        <v>0</v>
      </c>
      <c r="G31" s="30">
        <f t="shared" si="1"/>
        <v>0</v>
      </c>
    </row>
    <row r="32" spans="1:7" ht="18" x14ac:dyDescent="0.25">
      <c r="A32" s="14" t="s">
        <v>730</v>
      </c>
      <c r="B32" s="5" t="s">
        <v>731</v>
      </c>
      <c r="C32" s="15">
        <f>COUNTIFS(IR_Tracking!$E$5:$E$215,A32)</f>
        <v>8</v>
      </c>
      <c r="D32" s="15">
        <f>COUNTIFS(IR_Tracking!$E$5:$E$215,A32,IR_Tracking!$P$5:$P$215,"معتمد")</f>
        <v>0</v>
      </c>
      <c r="E32" s="15">
        <f>COUNTIFS(IR_Tracking!$E$5:$E$215,A32,IR_Tracking!$P$5:$P$215,"متأخر")</f>
        <v>0</v>
      </c>
      <c r="F32" s="27">
        <f>IFERROR(AVERAGEIFS(IR_Tracking!$N$5:$N$215,IR_Tracking!$E$5:$E$215,A32),0)</f>
        <v>0</v>
      </c>
      <c r="G32" s="28">
        <f t="shared" si="1"/>
        <v>0</v>
      </c>
    </row>
    <row r="33" spans="1:7" ht="18" x14ac:dyDescent="0.25">
      <c r="A33" s="17" t="s">
        <v>879</v>
      </c>
      <c r="B33" s="18" t="s">
        <v>880</v>
      </c>
      <c r="C33" s="19">
        <f>COUNTIFS(IR_Tracking!$E$5:$E$215,A33)</f>
        <v>6</v>
      </c>
      <c r="D33" s="19">
        <f>COUNTIFS(IR_Tracking!$E$5:$E$215,A33,IR_Tracking!$P$5:$P$215,"معتمد")</f>
        <v>0</v>
      </c>
      <c r="E33" s="19">
        <f>COUNTIFS(IR_Tracking!$E$5:$E$215,A33,IR_Tracking!$P$5:$P$215,"متأخر")</f>
        <v>0</v>
      </c>
      <c r="F33" s="29">
        <f>IFERROR(AVERAGEIFS(IR_Tracking!$N$5:$N$215,IR_Tracking!$E$5:$E$215,A33),0)</f>
        <v>0</v>
      </c>
      <c r="G33" s="30">
        <f t="shared" si="1"/>
        <v>0</v>
      </c>
    </row>
    <row r="34" spans="1:7" ht="18" x14ac:dyDescent="0.25">
      <c r="A34" s="14" t="s">
        <v>890</v>
      </c>
      <c r="B34" s="5" t="s">
        <v>891</v>
      </c>
      <c r="C34" s="15">
        <f>COUNTIFS(IR_Tracking!$E$5:$E$215,A34)</f>
        <v>9</v>
      </c>
      <c r="D34" s="15">
        <f>COUNTIFS(IR_Tracking!$E$5:$E$215,A34,IR_Tracking!$P$5:$P$215,"معتمد")</f>
        <v>0</v>
      </c>
      <c r="E34" s="15">
        <f>COUNTIFS(IR_Tracking!$E$5:$E$215,A34,IR_Tracking!$P$5:$P$215,"متأخر")</f>
        <v>0</v>
      </c>
      <c r="F34" s="27">
        <f>IFERROR(AVERAGEIFS(IR_Tracking!$N$5:$N$215,IR_Tracking!$E$5:$E$215,A34),0)</f>
        <v>0</v>
      </c>
      <c r="G34" s="28">
        <f t="shared" si="1"/>
        <v>0</v>
      </c>
    </row>
    <row r="35" spans="1:7" ht="18" x14ac:dyDescent="0.25">
      <c r="A35" s="17" t="s">
        <v>298</v>
      </c>
      <c r="B35" s="18" t="s">
        <v>299</v>
      </c>
      <c r="C35" s="19">
        <f>COUNTIFS(IR_Tracking!$E$5:$E$215,A35)</f>
        <v>15</v>
      </c>
      <c r="D35" s="19">
        <f>COUNTIFS(IR_Tracking!$E$5:$E$215,A35,IR_Tracking!$P$5:$P$215,"معتمد")</f>
        <v>0</v>
      </c>
      <c r="E35" s="19">
        <f>COUNTIFS(IR_Tracking!$E$5:$E$215,A35,IR_Tracking!$P$5:$P$215,"متأخر")</f>
        <v>0</v>
      </c>
      <c r="F35" s="29">
        <f>IFERROR(AVERAGEIFS(IR_Tracking!$N$5:$N$215,IR_Tracking!$E$5:$E$215,A35),0)</f>
        <v>0</v>
      </c>
      <c r="G35" s="30">
        <f t="shared" si="1"/>
        <v>0</v>
      </c>
    </row>
    <row r="36" spans="1:7" ht="18" x14ac:dyDescent="0.25">
      <c r="A36" s="14" t="s">
        <v>438</v>
      </c>
      <c r="B36" s="5" t="s">
        <v>439</v>
      </c>
      <c r="C36" s="15">
        <f>COUNTIFS(IR_Tracking!$E$5:$E$215,A36)</f>
        <v>28</v>
      </c>
      <c r="D36" s="15">
        <f>COUNTIFS(IR_Tracking!$E$5:$E$215,A36,IR_Tracking!$P$5:$P$215,"معتمد")</f>
        <v>0</v>
      </c>
      <c r="E36" s="15">
        <f>COUNTIFS(IR_Tracking!$E$5:$E$215,A36,IR_Tracking!$P$5:$P$215,"متأخر")</f>
        <v>0</v>
      </c>
      <c r="F36" s="27">
        <f>IFERROR(AVERAGEIFS(IR_Tracking!$N$5:$N$215,IR_Tracking!$E$5:$E$215,A36),0)</f>
        <v>0</v>
      </c>
      <c r="G36" s="28">
        <f t="shared" si="1"/>
        <v>0</v>
      </c>
    </row>
    <row r="37" spans="1:7" ht="18" x14ac:dyDescent="0.25">
      <c r="A37" s="17" t="s">
        <v>774</v>
      </c>
      <c r="B37" s="18" t="s">
        <v>775</v>
      </c>
      <c r="C37" s="19">
        <f>COUNTIFS(IR_Tracking!$E$5:$E$215,A37)</f>
        <v>7</v>
      </c>
      <c r="D37" s="19">
        <f>COUNTIFS(IR_Tracking!$E$5:$E$215,A37,IR_Tracking!$P$5:$P$215,"معتمد")</f>
        <v>0</v>
      </c>
      <c r="E37" s="19">
        <f>COUNTIFS(IR_Tracking!$E$5:$E$215,A37,IR_Tracking!$P$5:$P$215,"متأخر")</f>
        <v>0</v>
      </c>
      <c r="F37" s="29">
        <f>IFERROR(AVERAGEIFS(IR_Tracking!$N$5:$N$215,IR_Tracking!$E$5:$E$215,A37),0)</f>
        <v>0</v>
      </c>
      <c r="G37" s="30">
        <f t="shared" si="1"/>
        <v>0</v>
      </c>
    </row>
    <row r="38" spans="1:7" ht="18" x14ac:dyDescent="0.25">
      <c r="A38" s="14" t="s">
        <v>97</v>
      </c>
      <c r="B38" s="5" t="s">
        <v>98</v>
      </c>
      <c r="C38" s="15">
        <f>COUNTIFS(IR_Tracking!$E$5:$E$215,A38)</f>
        <v>10</v>
      </c>
      <c r="D38" s="15">
        <f>COUNTIFS(IR_Tracking!$E$5:$E$215,A38,IR_Tracking!$P$5:$P$215,"معتمد")</f>
        <v>0</v>
      </c>
      <c r="E38" s="15">
        <f>COUNTIFS(IR_Tracking!$E$5:$E$215,A38,IR_Tracking!$P$5:$P$215,"متأخر")</f>
        <v>0</v>
      </c>
      <c r="F38" s="27">
        <f>IFERROR(AVERAGEIFS(IR_Tracking!$N$5:$N$215,IR_Tracking!$E$5:$E$215,A38),0)</f>
        <v>0</v>
      </c>
      <c r="G38" s="28">
        <f t="shared" si="1"/>
        <v>0</v>
      </c>
    </row>
    <row r="39" spans="1:7" ht="18" x14ac:dyDescent="0.25">
      <c r="A39" s="17" t="s">
        <v>1436</v>
      </c>
      <c r="B39" s="18" t="s">
        <v>1437</v>
      </c>
      <c r="C39" s="19">
        <f>COUNTIFS(IR_Tracking!$E$5:$E$215,A39)</f>
        <v>1</v>
      </c>
      <c r="D39" s="19">
        <f>COUNTIFS(IR_Tracking!$E$5:$E$215,A39,IR_Tracking!$P$5:$P$215,"معتمد")</f>
        <v>0</v>
      </c>
      <c r="E39" s="19">
        <f>COUNTIFS(IR_Tracking!$E$5:$E$215,A39,IR_Tracking!$P$5:$P$215,"متأخر")</f>
        <v>0</v>
      </c>
      <c r="F39" s="29">
        <f>IFERROR(AVERAGEIFS(IR_Tracking!$N$5:$N$215,IR_Tracking!$E$5:$E$215,A39),0)</f>
        <v>0</v>
      </c>
      <c r="G39" s="30">
        <f t="shared" si="1"/>
        <v>0</v>
      </c>
    </row>
    <row r="40" spans="1:7" ht="18" x14ac:dyDescent="0.25">
      <c r="A40" s="14" t="s">
        <v>1610</v>
      </c>
      <c r="B40" s="5" t="s">
        <v>1611</v>
      </c>
      <c r="C40" s="15">
        <f>COUNTIFS(IR_Tracking!$E$5:$E$215,A40)</f>
        <v>9</v>
      </c>
      <c r="D40" s="15">
        <f>COUNTIFS(IR_Tracking!$E$5:$E$215,A40,IR_Tracking!$P$5:$P$215,"معتمد")</f>
        <v>0</v>
      </c>
      <c r="E40" s="15">
        <f>COUNTIFS(IR_Tracking!$E$5:$E$215,A40,IR_Tracking!$P$5:$P$215,"متأخر")</f>
        <v>0</v>
      </c>
      <c r="F40" s="27">
        <f>IFERROR(AVERAGEIFS(IR_Tracking!$N$5:$N$215,IR_Tracking!$E$5:$E$215,A40),0)</f>
        <v>0</v>
      </c>
      <c r="G40" s="28">
        <f t="shared" si="1"/>
        <v>0</v>
      </c>
    </row>
    <row r="41" spans="1:7" ht="18" x14ac:dyDescent="0.25">
      <c r="A41" s="31"/>
      <c r="B41" s="32" t="s">
        <v>2500</v>
      </c>
      <c r="C41" s="33">
        <f>SUM(C16:C40)</f>
        <v>211</v>
      </c>
      <c r="D41" s="33">
        <f>SUM(D16:D40)</f>
        <v>0</v>
      </c>
      <c r="E41" s="33">
        <f>SUM(E16:E40)</f>
        <v>0</v>
      </c>
      <c r="F41" s="34">
        <f>IFERROR(AVERAGE(IR_Tracking!$N$5:$N$215),0)</f>
        <v>0</v>
      </c>
      <c r="G41" s="35">
        <f t="shared" si="1"/>
        <v>0</v>
      </c>
    </row>
    <row r="43" spans="1:7" ht="18" x14ac:dyDescent="0.55000000000000004">
      <c r="B43" s="21" t="s">
        <v>2501</v>
      </c>
      <c r="C43" s="11" t="str">
        <f>IF(AND(C12=C41,C12=COUNTA(IR_Tracking!B5:B215)),"مطابق","غير مطابق")</f>
        <v>مطابق</v>
      </c>
    </row>
  </sheetData>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52976"/>
    <pageSetUpPr fitToPage="1"/>
  </sheetPr>
  <dimension ref="A1:C38"/>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14" customWidth="1"/>
    <col min="3" max="3" width="24" customWidth="1"/>
  </cols>
  <sheetData>
    <row r="1" spans="1:3" ht="22.8" x14ac:dyDescent="0.65">
      <c r="A1" s="1" t="s">
        <v>2502</v>
      </c>
    </row>
    <row r="2" spans="1:3" ht="16.8" x14ac:dyDescent="0.5">
      <c r="A2" s="2" t="s">
        <v>2503</v>
      </c>
    </row>
    <row r="4" spans="1:3" ht="43.95" customHeight="1" x14ac:dyDescent="0.25">
      <c r="A4" s="13" t="s">
        <v>33</v>
      </c>
      <c r="B4" s="13" t="s">
        <v>2504</v>
      </c>
      <c r="C4" s="13" t="s">
        <v>2505</v>
      </c>
    </row>
    <row r="5" spans="1:3" ht="18" x14ac:dyDescent="0.25">
      <c r="A5" s="14">
        <v>1</v>
      </c>
      <c r="B5" s="4">
        <v>46440</v>
      </c>
      <c r="C5" s="22" t="s">
        <v>2506</v>
      </c>
    </row>
    <row r="6" spans="1:3" ht="18" x14ac:dyDescent="0.25">
      <c r="A6" s="17">
        <v>2</v>
      </c>
      <c r="B6" s="4">
        <v>46455</v>
      </c>
      <c r="C6" s="22" t="s">
        <v>2507</v>
      </c>
    </row>
    <row r="7" spans="1:3" ht="18" x14ac:dyDescent="0.25">
      <c r="A7" s="14">
        <v>3</v>
      </c>
      <c r="B7" s="4">
        <v>46456</v>
      </c>
      <c r="C7" s="22" t="s">
        <v>2507</v>
      </c>
    </row>
    <row r="8" spans="1:3" ht="18" x14ac:dyDescent="0.25">
      <c r="A8" s="17">
        <v>4</v>
      </c>
      <c r="B8" s="4">
        <v>46457</v>
      </c>
      <c r="C8" s="22" t="s">
        <v>2507</v>
      </c>
    </row>
    <row r="9" spans="1:3" ht="18" x14ac:dyDescent="0.25">
      <c r="A9" s="14">
        <v>5</v>
      </c>
      <c r="B9" s="4">
        <v>46458</v>
      </c>
      <c r="C9" s="22" t="s">
        <v>2507</v>
      </c>
    </row>
    <row r="10" spans="1:3" ht="18" x14ac:dyDescent="0.25">
      <c r="A10" s="17">
        <v>6</v>
      </c>
      <c r="B10" s="4">
        <v>46459</v>
      </c>
      <c r="C10" s="22" t="s">
        <v>2507</v>
      </c>
    </row>
    <row r="11" spans="1:3" ht="18" x14ac:dyDescent="0.25">
      <c r="A11" s="14">
        <v>7</v>
      </c>
      <c r="B11" s="4">
        <v>46522</v>
      </c>
      <c r="C11" s="22" t="s">
        <v>2508</v>
      </c>
    </row>
    <row r="12" spans="1:3" ht="18" x14ac:dyDescent="0.25">
      <c r="A12" s="17">
        <v>8</v>
      </c>
      <c r="B12" s="4">
        <v>46523</v>
      </c>
      <c r="C12" s="22" t="s">
        <v>2508</v>
      </c>
    </row>
    <row r="13" spans="1:3" ht="18" x14ac:dyDescent="0.25">
      <c r="A13" s="14">
        <v>9</v>
      </c>
      <c r="B13" s="4">
        <v>46524</v>
      </c>
      <c r="C13" s="22" t="s">
        <v>2508</v>
      </c>
    </row>
    <row r="14" spans="1:3" ht="18" x14ac:dyDescent="0.25">
      <c r="A14" s="17">
        <v>10</v>
      </c>
      <c r="B14" s="4">
        <v>46525</v>
      </c>
      <c r="C14" s="22" t="s">
        <v>2508</v>
      </c>
    </row>
    <row r="15" spans="1:3" ht="18" x14ac:dyDescent="0.25">
      <c r="A15" s="14">
        <v>11</v>
      </c>
      <c r="B15" s="4">
        <v>46526</v>
      </c>
      <c r="C15" s="22" t="s">
        <v>2508</v>
      </c>
    </row>
    <row r="16" spans="1:3" ht="18" x14ac:dyDescent="0.25">
      <c r="A16" s="17">
        <v>12</v>
      </c>
      <c r="B16" s="4">
        <v>46653</v>
      </c>
      <c r="C16" s="22" t="s">
        <v>2509</v>
      </c>
    </row>
    <row r="17" spans="1:3" ht="18" x14ac:dyDescent="0.25">
      <c r="A17" s="14">
        <v>13</v>
      </c>
      <c r="B17" s="4">
        <v>46805</v>
      </c>
      <c r="C17" s="22" t="s">
        <v>2506</v>
      </c>
    </row>
    <row r="18" spans="1:3" ht="18" x14ac:dyDescent="0.25">
      <c r="A18" s="17">
        <v>14</v>
      </c>
      <c r="B18" s="4">
        <v>46809</v>
      </c>
      <c r="C18" s="22" t="s">
        <v>2507</v>
      </c>
    </row>
    <row r="19" spans="1:3" ht="18" x14ac:dyDescent="0.25">
      <c r="A19" s="14">
        <v>15</v>
      </c>
      <c r="B19" s="4">
        <v>46810</v>
      </c>
      <c r="C19" s="22" t="s">
        <v>2507</v>
      </c>
    </row>
    <row r="20" spans="1:3" ht="18" x14ac:dyDescent="0.25">
      <c r="A20" s="17">
        <v>16</v>
      </c>
      <c r="B20" s="4">
        <v>46811</v>
      </c>
      <c r="C20" s="22" t="s">
        <v>2507</v>
      </c>
    </row>
    <row r="21" spans="1:3" ht="18" x14ac:dyDescent="0.25">
      <c r="A21" s="14">
        <v>17</v>
      </c>
      <c r="B21" s="4">
        <v>46812</v>
      </c>
      <c r="C21" s="22" t="s">
        <v>2507</v>
      </c>
    </row>
    <row r="22" spans="1:3" ht="18" x14ac:dyDescent="0.25">
      <c r="A22" s="17">
        <v>18</v>
      </c>
      <c r="B22" s="4">
        <v>46813</v>
      </c>
      <c r="C22" s="22" t="s">
        <v>2507</v>
      </c>
    </row>
    <row r="23" spans="1:3" ht="18" x14ac:dyDescent="0.25">
      <c r="A23" s="14">
        <v>19</v>
      </c>
      <c r="B23" s="4">
        <v>46877</v>
      </c>
      <c r="C23" s="22" t="s">
        <v>2508</v>
      </c>
    </row>
    <row r="24" spans="1:3" ht="18" x14ac:dyDescent="0.25">
      <c r="A24" s="17">
        <v>20</v>
      </c>
      <c r="B24" s="4">
        <v>46878</v>
      </c>
      <c r="C24" s="22" t="s">
        <v>2508</v>
      </c>
    </row>
    <row r="25" spans="1:3" ht="18" x14ac:dyDescent="0.25">
      <c r="A25" s="14">
        <v>21</v>
      </c>
      <c r="B25" s="4">
        <v>46879</v>
      </c>
      <c r="C25" s="22" t="s">
        <v>2508</v>
      </c>
    </row>
    <row r="26" spans="1:3" ht="18" x14ac:dyDescent="0.25">
      <c r="A26" s="17">
        <v>22</v>
      </c>
      <c r="B26" s="4">
        <v>46880</v>
      </c>
      <c r="C26" s="22" t="s">
        <v>2508</v>
      </c>
    </row>
    <row r="27" spans="1:3" ht="18" x14ac:dyDescent="0.25">
      <c r="A27" s="14">
        <v>23</v>
      </c>
      <c r="B27" s="4">
        <v>46881</v>
      </c>
      <c r="C27" s="22" t="s">
        <v>2508</v>
      </c>
    </row>
    <row r="28" spans="1:3" ht="18" x14ac:dyDescent="0.25">
      <c r="A28" s="17">
        <v>24</v>
      </c>
      <c r="B28" s="4">
        <v>47019</v>
      </c>
      <c r="C28" s="22" t="s">
        <v>2509</v>
      </c>
    </row>
    <row r="29" spans="1:3" ht="18" x14ac:dyDescent="0.25">
      <c r="A29" s="14">
        <v>25</v>
      </c>
      <c r="B29" s="4"/>
      <c r="C29" s="22"/>
    </row>
    <row r="30" spans="1:3" ht="18" x14ac:dyDescent="0.25">
      <c r="A30" s="17">
        <v>26</v>
      </c>
      <c r="B30" s="4"/>
      <c r="C30" s="22"/>
    </row>
    <row r="31" spans="1:3" ht="18" x14ac:dyDescent="0.25">
      <c r="A31" s="14">
        <v>27</v>
      </c>
      <c r="B31" s="4"/>
      <c r="C31" s="22"/>
    </row>
    <row r="32" spans="1:3" ht="18" x14ac:dyDescent="0.25">
      <c r="A32" s="17">
        <v>28</v>
      </c>
      <c r="B32" s="4"/>
      <c r="C32" s="22"/>
    </row>
    <row r="33" spans="1:3" ht="18" x14ac:dyDescent="0.25">
      <c r="A33" s="14">
        <v>29</v>
      </c>
      <c r="B33" s="4"/>
      <c r="C33" s="22"/>
    </row>
    <row r="34" spans="1:3" ht="18" x14ac:dyDescent="0.25">
      <c r="A34" s="17">
        <v>30</v>
      </c>
      <c r="B34" s="4"/>
      <c r="C34" s="22"/>
    </row>
    <row r="35" spans="1:3" ht="18" x14ac:dyDescent="0.25">
      <c r="A35" s="14">
        <v>31</v>
      </c>
      <c r="B35" s="4"/>
      <c r="C35" s="22"/>
    </row>
    <row r="36" spans="1:3" ht="18" x14ac:dyDescent="0.25">
      <c r="A36" s="17">
        <v>32</v>
      </c>
      <c r="B36" s="4"/>
      <c r="C36" s="22"/>
    </row>
    <row r="37" spans="1:3" ht="18" x14ac:dyDescent="0.25">
      <c r="A37" s="14">
        <v>33</v>
      </c>
      <c r="B37" s="4"/>
      <c r="C37" s="22"/>
    </row>
    <row r="38" spans="1:3" ht="18" x14ac:dyDescent="0.25">
      <c r="A38" s="17">
        <v>34</v>
      </c>
      <c r="B38" s="4"/>
      <c r="C38" s="22"/>
    </row>
  </sheetData>
  <autoFilter ref="A4:C38" xr:uid="{00000000-0009-0000-0000-000006000000}"/>
  <pageMargins left="0.75" right="0.75" top="1" bottom="1" header="0.5" footer="0.5"/>
  <pageSetup paperSize="9" fitToHeight="0" orientation="landscape"/>
  <headerFooter>
    <oddFooter>&amp;Lالمبدعون العرب للاستشارات الهندسية&amp;Cصفحة &amp;P من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Guide</vt:lpstr>
      <vt:lpstr>Mapping</vt:lpstr>
      <vt:lpstr>Topics</vt:lpstr>
      <vt:lpstr>P6_Export</vt:lpstr>
      <vt:lpstr>IR_Tracking</vt:lpstr>
      <vt:lpstr>Summary</vt:lpstr>
      <vt:lpstr>Holidays</vt:lpstr>
      <vt:lpstr>DataDate</vt:lpstr>
      <vt:lpstr>Hols</vt:lpstr>
      <vt:lpstr>Holidays!Print_Titles</vt:lpstr>
      <vt:lpstr>IR_Tracking!Print_Titles</vt:lpstr>
      <vt:lpstr>Mapping!Print_Titles</vt:lpstr>
      <vt:lpstr>P6_Export!Print_Titles</vt:lpstr>
      <vt:lpstr>Summary!Print_Titles</vt:lpstr>
      <vt:lpstr>Topics!Print_Titles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ACE ITP P6 Mapping</dc:title>
  <dc:creator>Ahmed Fathy</dc:creator>
  <cp:lastModifiedBy>Ahmed Fathy</cp:lastModifiedBy>
  <dcterms:created xsi:type="dcterms:W3CDTF">2026-10-05T21:53:26Z</dcterms:created>
  <dcterms:modified xsi:type="dcterms:W3CDTF">2026-11-03T20:23:23Z</dcterms:modified>
</cp:coreProperties>
</file>